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93545C93-3A47-408D-8506-3CD7BF49A517}" xr6:coauthVersionLast="45" xr6:coauthVersionMax="45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TRIAGE GRANTS" sheetId="49" state="hidden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>#REF!</definedName>
    <definedName name="______________________________________________________________________________Pgm12">#REF!</definedName>
    <definedName name="______________________________________________________________________________Pgm13">#REF!</definedName>
    <definedName name="______________________________________________________________________________Pgm14">#REF!</definedName>
    <definedName name="______________________________________________________________________________Pgm15">#REF!</definedName>
    <definedName name="______________________________________________________________________________Pgm4">#REF!</definedName>
    <definedName name="______________________________________________________________________________Pgm5">#REF!</definedName>
    <definedName name="______________________________________________________________________________Pgm6">#REF!</definedName>
    <definedName name="______________________________________________________________________________Pgm7">#REF!</definedName>
    <definedName name="______________________________________________________________________________Pgm8">#REF!</definedName>
    <definedName name="______________________________________________________________________________Pgm9">#REF!</definedName>
    <definedName name="_____________________________________________________________________________pgm10">#REF!</definedName>
    <definedName name="_____________________________________________________________________________Pgm11">#REF!</definedName>
    <definedName name="_____________________________________________________________________________Pgm12">#REF!</definedName>
    <definedName name="_____________________________________________________________________________Pgm13">#REF!</definedName>
    <definedName name="_____________________________________________________________________________Pgm14">#REF!</definedName>
    <definedName name="_____________________________________________________________________________Pgm15">#REF!</definedName>
    <definedName name="_____________________________________________________________________________Pgm2">#REF!</definedName>
    <definedName name="_____________________________________________________________________________Pgm3">#REF!</definedName>
    <definedName name="_____________________________________________________________________________Pgm4">#REF!</definedName>
    <definedName name="_____________________________________________________________________________Pgm5">#REF!</definedName>
    <definedName name="_____________________________________________________________________________Pgm6">#REF!</definedName>
    <definedName name="_____________________________________________________________________________Pgm7">#REF!</definedName>
    <definedName name="_____________________________________________________________________________Pgm8">#REF!</definedName>
    <definedName name="_____________________________________________________________________________Pgm9">#REF!</definedName>
    <definedName name="____________________________________________________________________________pgm10">#REF!</definedName>
    <definedName name="____________________________________________________________________________Pgm11">#REF!</definedName>
    <definedName name="____________________________________________________________________________Pgm12">#REF!</definedName>
    <definedName name="____________________________________________________________________________Pgm13">#REF!</definedName>
    <definedName name="____________________________________________________________________________Pgm14">#REF!</definedName>
    <definedName name="____________________________________________________________________________Pgm15">#REF!</definedName>
    <definedName name="____________________________________________________________________________Pgm2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>#REF!</definedName>
    <definedName name="____________________________________________________________________________Pgm8">#REF!</definedName>
    <definedName name="____________________________________________________________________________Pgm9">#REF!</definedName>
    <definedName name="___________________________________________________________________________pgm10">#REF!</definedName>
    <definedName name="___________________________________________________________________________Pgm11">#REF!</definedName>
    <definedName name="___________________________________________________________________________Pgm12">#REF!</definedName>
    <definedName name="___________________________________________________________________________Pgm13">#REF!</definedName>
    <definedName name="___________________________________________________________________________Pgm14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>#REF!</definedName>
    <definedName name="___________________________________________________________________________Pgm8">#REF!</definedName>
    <definedName name="___________________________________________________________________________Pgm9">#REF!</definedName>
    <definedName name="__________________________________________________________________________pgm10">#REF!</definedName>
    <definedName name="__________________________________________________________________________Pgm11">#REF!</definedName>
    <definedName name="__________________________________________________________________________Pgm12">#REF!</definedName>
    <definedName name="__________________________________________________________________________Pgm13">#REF!</definedName>
    <definedName name="__________________________________________________________________________Pgm14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>#REF!</definedName>
    <definedName name="__________________________________________________________________________Pgm5">#REF!</definedName>
    <definedName name="__________________________________________________________________________Pgm6">#REF!</definedName>
    <definedName name="__________________________________________________________________________Pgm7">#REF!</definedName>
    <definedName name="__________________________________________________________________________Pgm8">#REF!</definedName>
    <definedName name="__________________________________________________________________________Pgm9">#REF!</definedName>
    <definedName name="_________________________________________________________________________pgm10">#REF!</definedName>
    <definedName name="_________________________________________________________________________Pgm11">#REF!</definedName>
    <definedName name="_________________________________________________________________________Pgm12">#REF!</definedName>
    <definedName name="_________________________________________________________________________Pgm13">#REF!</definedName>
    <definedName name="_________________________________________________________________________Pgm14">#REF!</definedName>
    <definedName name="_________________________________________________________________________Pgm15">#REF!</definedName>
    <definedName name="_________________________________________________________________________Pgm2">#REF!</definedName>
    <definedName name="_________________________________________________________________________Pgm3">#REF!</definedName>
    <definedName name="_________________________________________________________________________Pgm4">#REF!</definedName>
    <definedName name="_________________________________________________________________________Pgm5">#REF!</definedName>
    <definedName name="_________________________________________________________________________Pgm6">#REF!</definedName>
    <definedName name="_________________________________________________________________________Pgm7">#REF!</definedName>
    <definedName name="_________________________________________________________________________Pgm8">#REF!</definedName>
    <definedName name="_________________________________________________________________________Pgm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>#REF!</definedName>
    <definedName name="______________________________________________________________________Pgm12">#REF!</definedName>
    <definedName name="______________________________________________________________________Pgm13">#REF!</definedName>
    <definedName name="______________________________________________________________________Pgm14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>#REF!</definedName>
    <definedName name="______________________________________________________________________Pgm5">#REF!</definedName>
    <definedName name="______________________________________________________________________Pgm6">#REF!</definedName>
    <definedName name="______________________________________________________________________Pgm7">#REF!</definedName>
    <definedName name="______________________________________________________________________Pgm8">#REF!</definedName>
    <definedName name="______________________________________________________________________Pgm9">#REF!</definedName>
    <definedName name="_____________________________________________________________________pgm10">#REF!</definedName>
    <definedName name="_____________________________________________________________________Pgm11">#REF!</definedName>
    <definedName name="_____________________________________________________________________Pgm12">#REF!</definedName>
    <definedName name="_____________________________________________________________________Pgm13">#REF!</definedName>
    <definedName name="_____________________________________________________________________Pgm14">#REF!</definedName>
    <definedName name="_____________________________________________________________________Pgm15">#REF!</definedName>
    <definedName name="_____________________________________________________________________Pgm2">#REF!</definedName>
    <definedName name="_____________________________________________________________________Pgm3">#REF!</definedName>
    <definedName name="_____________________________________________________________________Pgm4">#REF!</definedName>
    <definedName name="_____________________________________________________________________Pgm5">#REF!</definedName>
    <definedName name="_____________________________________________________________________Pgm6">#REF!</definedName>
    <definedName name="_____________________________________________________________________Pgm7">#REF!</definedName>
    <definedName name="_____________________________________________________________________Pgm8">#REF!</definedName>
    <definedName name="_____________________________________________________________________Pgm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>#REF!</definedName>
    <definedName name="__________________________________________________________________Pgm12">#REF!</definedName>
    <definedName name="__________________________________________________________________Pgm13">#REF!</definedName>
    <definedName name="__________________________________________________________________Pgm14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>#REF!</definedName>
    <definedName name="__________________________________________________________________Pgm5">#REF!</definedName>
    <definedName name="__________________________________________________________________Pgm6">#REF!</definedName>
    <definedName name="__________________________________________________________________Pgm7">#REF!</definedName>
    <definedName name="__________________________________________________________________Pgm8">#REF!</definedName>
    <definedName name="__________________________________________________________________Pgm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>#REF!</definedName>
    <definedName name="_______________________________________________________________Pgm12">#REF!</definedName>
    <definedName name="_______________________________________________________________Pgm13">#REF!</definedName>
    <definedName name="_______________________________________________________________Pgm14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>#REF!</definedName>
    <definedName name="_______________________________________________________________Pgm5">#REF!</definedName>
    <definedName name="_______________________________________________________________Pgm6">#REF!</definedName>
    <definedName name="_______________________________________________________________Pgm7">#REF!</definedName>
    <definedName name="_______________________________________________________________Pgm8">#REF!</definedName>
    <definedName name="_______________________________________________________________Pgm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>#REF!</definedName>
    <definedName name="____________________________________________________________Pgm12">#REF!</definedName>
    <definedName name="____________________________________________________________Pgm13">#REF!</definedName>
    <definedName name="____________________________________________________________Pgm14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>#REF!</definedName>
    <definedName name="____________________________________________________________Pgm5">#REF!</definedName>
    <definedName name="____________________________________________________________Pgm6">#REF!</definedName>
    <definedName name="____________________________________________________________Pgm7">#REF!</definedName>
    <definedName name="____________________________________________________________Pgm8">#REF!</definedName>
    <definedName name="____________________________________________________________Pgm9">#REF!</definedName>
    <definedName name="___________________________________________________________pgm10">#REF!</definedName>
    <definedName name="___________________________________________________________Pgm11">#REF!</definedName>
    <definedName name="___________________________________________________________Pgm12">#REF!</definedName>
    <definedName name="___________________________________________________________Pgm13">#REF!</definedName>
    <definedName name="___________________________________________________________Pgm14">#REF!</definedName>
    <definedName name="___________________________________________________________Pgm15">#REF!</definedName>
    <definedName name="___________________________________________________________Pgm2">#REF!</definedName>
    <definedName name="___________________________________________________________Pgm3">#REF!</definedName>
    <definedName name="___________________________________________________________Pgm4">#REF!</definedName>
    <definedName name="___________________________________________________________Pgm5">#REF!</definedName>
    <definedName name="___________________________________________________________Pgm6">#REF!</definedName>
    <definedName name="___________________________________________________________Pgm7">#REF!</definedName>
    <definedName name="___________________________________________________________Pgm8">#REF!</definedName>
    <definedName name="___________________________________________________________Pgm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>#REF!</definedName>
    <definedName name="_________________________________________________________Pgm12">#REF!</definedName>
    <definedName name="_________________________________________________________Pgm13">#REF!</definedName>
    <definedName name="_________________________________________________________Pgm14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>#REF!</definedName>
    <definedName name="_________________________________________________________Pgm5">#REF!</definedName>
    <definedName name="_________________________________________________________Pgm6">#REF!</definedName>
    <definedName name="_________________________________________________________Pgm7">#REF!</definedName>
    <definedName name="_________________________________________________________Pgm8">#REF!</definedName>
    <definedName name="_________________________________________________________Pgm9">#REF!</definedName>
    <definedName name="________________________________________________________pgm10">#REF!</definedName>
    <definedName name="________________________________________________________Pgm11">#REF!</definedName>
    <definedName name="________________________________________________________Pgm12">#REF!</definedName>
    <definedName name="________________________________________________________Pgm13">#REF!</definedName>
    <definedName name="________________________________________________________Pgm14">#REF!</definedName>
    <definedName name="________________________________________________________Pgm15">#REF!</definedName>
    <definedName name="________________________________________________________Pgm2">#REF!</definedName>
    <definedName name="________________________________________________________Pgm3">#REF!</definedName>
    <definedName name="________________________________________________________Pgm4">#REF!</definedName>
    <definedName name="________________________________________________________Pgm5">#REF!</definedName>
    <definedName name="________________________________________________________Pgm6">#REF!</definedName>
    <definedName name="________________________________________________________Pgm7">#REF!</definedName>
    <definedName name="________________________________________________________Pgm8">#REF!</definedName>
    <definedName name="________________________________________________________Pgm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>#REF!</definedName>
    <definedName name="_____________________________________________________Pgm12">#REF!</definedName>
    <definedName name="_____________________________________________________Pgm13">#REF!</definedName>
    <definedName name="_____________________________________________________Pgm14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>#REF!</definedName>
    <definedName name="_____________________________________________________Pgm5">#REF!</definedName>
    <definedName name="_____________________________________________________Pgm6">#REF!</definedName>
    <definedName name="_____________________________________________________Pgm7">#REF!</definedName>
    <definedName name="_____________________________________________________Pgm8">#REF!</definedName>
    <definedName name="_____________________________________________________Pgm9">#REF!</definedName>
    <definedName name="____________________________________________________pgm10">#REF!</definedName>
    <definedName name="____________________________________________________Pgm11">#REF!</definedName>
    <definedName name="____________________________________________________Pgm12">#REF!</definedName>
    <definedName name="____________________________________________________Pgm13">#REF!</definedName>
    <definedName name="____________________________________________________Pgm14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>#REF!</definedName>
    <definedName name="____________________________________________________Pgm5">#REF!</definedName>
    <definedName name="____________________________________________________Pgm6">#REF!</definedName>
    <definedName name="____________________________________________________Pgm7">#REF!</definedName>
    <definedName name="____________________________________________________Pgm8">#REF!</definedName>
    <definedName name="____________________________________________________Pgm9">#REF!</definedName>
    <definedName name="___________________________________________________pgm10">#REF!</definedName>
    <definedName name="___________________________________________________Pgm11">#REF!</definedName>
    <definedName name="___________________________________________________Pgm12">#REF!</definedName>
    <definedName name="___________________________________________________Pgm13">#REF!</definedName>
    <definedName name="___________________________________________________Pgm14">#REF!</definedName>
    <definedName name="___________________________________________________Pgm15">#REF!</definedName>
    <definedName name="___________________________________________________Pgm2">#REF!</definedName>
    <definedName name="___________________________________________________Pgm3">#REF!</definedName>
    <definedName name="___________________________________________________Pgm4">#REF!</definedName>
    <definedName name="___________________________________________________Pgm5">#REF!</definedName>
    <definedName name="___________________________________________________Pgm6">#REF!</definedName>
    <definedName name="___________________________________________________Pgm7">#REF!</definedName>
    <definedName name="___________________________________________________Pgm8">#REF!</definedName>
    <definedName name="___________________________________________________Pgm9">#REF!</definedName>
    <definedName name="__________________________________________________pgm10">#REF!</definedName>
    <definedName name="__________________________________________________Pgm11">#REF!</definedName>
    <definedName name="__________________________________________________Pgm12">#REF!</definedName>
    <definedName name="__________________________________________________Pgm13">#REF!</definedName>
    <definedName name="__________________________________________________Pgm14">#REF!</definedName>
    <definedName name="__________________________________________________Pgm15">#REF!</definedName>
    <definedName name="__________________________________________________Pgm2">#REF!</definedName>
    <definedName name="__________________________________________________Pgm3">#REF!</definedName>
    <definedName name="__________________________________________________Pgm4">#REF!</definedName>
    <definedName name="__________________________________________________Pgm5">#REF!</definedName>
    <definedName name="__________________________________________________Pgm6">#REF!</definedName>
    <definedName name="__________________________________________________Pgm7">#REF!</definedName>
    <definedName name="__________________________________________________Pgm8">#REF!</definedName>
    <definedName name="__________________________________________________Pgm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>#REF!</definedName>
    <definedName name="_______________________________________________Pgm12">#REF!</definedName>
    <definedName name="_______________________________________________Pgm13">#REF!</definedName>
    <definedName name="_______________________________________________Pgm14">#REF!</definedName>
    <definedName name="_______________________________________________Pgm15">#REF!</definedName>
    <definedName name="_______________________________________________Pgm2">#REF!</definedName>
    <definedName name="_______________________________________________Pgm3">#REF!</definedName>
    <definedName name="_______________________________________________Pgm4">#REF!</definedName>
    <definedName name="_______________________________________________Pgm5">#REF!</definedName>
    <definedName name="_______________________________________________Pgm6">#REF!</definedName>
    <definedName name="_______________________________________________Pgm7">#REF!</definedName>
    <definedName name="_______________________________________________Pgm8">#REF!</definedName>
    <definedName name="_______________________________________________Pgm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>#REF!</definedName>
    <definedName name="____________________________________________Pgm12">#REF!</definedName>
    <definedName name="____________________________________________Pgm13">#REF!</definedName>
    <definedName name="____________________________________________Pgm14">#REF!</definedName>
    <definedName name="____________________________________________Pgm15">#REF!</definedName>
    <definedName name="____________________________________________Pgm2">#REF!</definedName>
    <definedName name="____________________________________________Pgm3">#REF!</definedName>
    <definedName name="____________________________________________Pgm4">#REF!</definedName>
    <definedName name="____________________________________________Pgm5">#REF!</definedName>
    <definedName name="____________________________________________Pgm6">#REF!</definedName>
    <definedName name="____________________________________________Pgm7">#REF!</definedName>
    <definedName name="____________________________________________Pgm8">#REF!</definedName>
    <definedName name="____________________________________________Pgm9">#REF!</definedName>
    <definedName name="___________________________________________Pgm1">#REF!</definedName>
    <definedName name="___________________________________________pgm10">#REF!</definedName>
    <definedName name="___________________________________________Pgm11">#REF!</definedName>
    <definedName name="___________________________________________Pgm12">#REF!</definedName>
    <definedName name="___________________________________________Pgm13">#REF!</definedName>
    <definedName name="___________________________________________Pgm14">#REF!</definedName>
    <definedName name="___________________________________________Pgm15">#REF!</definedName>
    <definedName name="___________________________________________Pgm2">#REF!</definedName>
    <definedName name="___________________________________________Pgm3">#REF!</definedName>
    <definedName name="___________________________________________Pgm4">#REF!</definedName>
    <definedName name="___________________________________________Pgm5">#REF!</definedName>
    <definedName name="___________________________________________Pgm6">#REF!</definedName>
    <definedName name="___________________________________________Pgm7">#REF!</definedName>
    <definedName name="___________________________________________Pgm8">#REF!</definedName>
    <definedName name="___________________________________________Pgm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>#REF!</definedName>
    <definedName name="__________________________________________Pgm17">#REF!</definedName>
    <definedName name="__________________________________________Pgm18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>#REF!</definedName>
    <definedName name="_________________________________________Pgm17">#REF!</definedName>
    <definedName name="_________________________________________Pgm18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>#REF!</definedName>
    <definedName name="________________________________________pgm10">'[18]CSS Pgm 10'!$D$3</definedName>
    <definedName name="________________________________________Pgm11">#REF!</definedName>
    <definedName name="________________________________________Pgm12">#REF!</definedName>
    <definedName name="________________________________________Pgm13">#REF!</definedName>
    <definedName name="________________________________________Pgm14">#REF!</definedName>
    <definedName name="________________________________________Pgm15">#REF!</definedName>
    <definedName name="________________________________________Pgm16">#REF!</definedName>
    <definedName name="________________________________________Pgm17">#REF!</definedName>
    <definedName name="________________________________________Pgm18">#REF!</definedName>
    <definedName name="________________________________________Pgm19">#REF!</definedName>
    <definedName name="________________________________________Pgm2">#REF!</definedName>
    <definedName name="________________________________________Pgm3">#REF!</definedName>
    <definedName name="________________________________________Pgm4">#REF!</definedName>
    <definedName name="________________________________________Pgm5">#REF!</definedName>
    <definedName name="________________________________________Pgm6">#REF!</definedName>
    <definedName name="________________________________________Pgm7">#REF!</definedName>
    <definedName name="________________________________________Pgm8">#REF!</definedName>
    <definedName name="________________________________________Pgm9">#REF!</definedName>
    <definedName name="_______________________________________Pgm1">#REF!</definedName>
    <definedName name="_______________________________________pgm10">#REF!</definedName>
    <definedName name="_______________________________________Pgm11">#REF!</definedName>
    <definedName name="_______________________________________Pgm12">#REF!</definedName>
    <definedName name="_______________________________________Pgm13">#REF!</definedName>
    <definedName name="_______________________________________Pgm14">#REF!</definedName>
    <definedName name="_______________________________________Pgm15">#REF!</definedName>
    <definedName name="_______________________________________Pgm16">#REF!</definedName>
    <definedName name="_______________________________________Pgm17">#REF!</definedName>
    <definedName name="_______________________________________Pgm18">#REF!</definedName>
    <definedName name="_______________________________________Pgm19">#REF!</definedName>
    <definedName name="_______________________________________Pgm2">#REF!</definedName>
    <definedName name="_______________________________________Pgm3">#REF!</definedName>
    <definedName name="_______________________________________Pgm4">#REF!</definedName>
    <definedName name="_______________________________________Pgm5">#REF!</definedName>
    <definedName name="_______________________________________Pgm6">#REF!</definedName>
    <definedName name="_______________________________________Pgm7">#REF!</definedName>
    <definedName name="_______________________________________Pgm8">#REF!</definedName>
    <definedName name="_______________________________________Pgm9">#REF!</definedName>
    <definedName name="______________________________________Pgm1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>#REF!</definedName>
    <definedName name="______________________________________Pgm17">#REF!</definedName>
    <definedName name="______________________________________Pgm18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>#REF!</definedName>
    <definedName name="_____________________________________Pgm17">#REF!</definedName>
    <definedName name="_____________________________________Pgm18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>#REF!</definedName>
    <definedName name="____________________________________pgm10">'[20]CSS Pgm 10'!$D$3</definedName>
    <definedName name="____________________________________Pgm11">#REF!</definedName>
    <definedName name="____________________________________Pgm12">#REF!</definedName>
    <definedName name="____________________________________Pgm13">#REF!</definedName>
    <definedName name="____________________________________Pgm14">#REF!</definedName>
    <definedName name="____________________________________Pgm15">#REF!</definedName>
    <definedName name="____________________________________Pgm16">#REF!</definedName>
    <definedName name="____________________________________Pgm17">#REF!</definedName>
    <definedName name="____________________________________Pgm18">#REF!</definedName>
    <definedName name="____________________________________Pgm19">#REF!</definedName>
    <definedName name="____________________________________Pgm2">#REF!</definedName>
    <definedName name="____________________________________Pgm3">#REF!</definedName>
    <definedName name="____________________________________Pgm4">#REF!</definedName>
    <definedName name="____________________________________Pgm5">#REF!</definedName>
    <definedName name="____________________________________Pgm6">#REF!</definedName>
    <definedName name="____________________________________Pgm7">#REF!</definedName>
    <definedName name="____________________________________Pgm8">#REF!</definedName>
    <definedName name="____________________________________Pgm9">#REF!</definedName>
    <definedName name="___________________________________Pgm1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>#REF!</definedName>
    <definedName name="___________________________________Pgm17">#REF!</definedName>
    <definedName name="___________________________________Pgm18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>#REF!</definedName>
    <definedName name="__________________________________Pgm17">#REF!</definedName>
    <definedName name="__________________________________Pgm18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>#REF!</definedName>
    <definedName name="_________________________________pgm10">'[22]CSS Pgm 10'!$D$3</definedName>
    <definedName name="_________________________________Pgm11">#REF!</definedName>
    <definedName name="_________________________________Pgm12">#REF!</definedName>
    <definedName name="_________________________________Pgm13">#REF!</definedName>
    <definedName name="_________________________________Pgm14">#REF!</definedName>
    <definedName name="_________________________________Pgm15">#REF!</definedName>
    <definedName name="_________________________________Pgm16">#REF!</definedName>
    <definedName name="_________________________________Pgm17">#REF!</definedName>
    <definedName name="_________________________________Pgm18">#REF!</definedName>
    <definedName name="_________________________________Pgm19">#REF!</definedName>
    <definedName name="_________________________________Pgm2">#REF!</definedName>
    <definedName name="_________________________________Pgm3">#REF!</definedName>
    <definedName name="_________________________________Pgm4">#REF!</definedName>
    <definedName name="_________________________________Pgm5">#REF!</definedName>
    <definedName name="_________________________________Pgm6">#REF!</definedName>
    <definedName name="_________________________________Pgm7">#REF!</definedName>
    <definedName name="_________________________________Pgm8">#REF!</definedName>
    <definedName name="_________________________________Pgm9">#REF!</definedName>
    <definedName name="________________________________Pgm1">#REF!</definedName>
    <definedName name="________________________________pgm10">#REF!</definedName>
    <definedName name="________________________________Pgm11">#REF!</definedName>
    <definedName name="________________________________Pgm12">#REF!</definedName>
    <definedName name="________________________________Pgm13">#REF!</definedName>
    <definedName name="________________________________Pgm14">#REF!</definedName>
    <definedName name="________________________________Pgm15">#REF!</definedName>
    <definedName name="________________________________Pgm16">#REF!</definedName>
    <definedName name="________________________________Pgm17">#REF!</definedName>
    <definedName name="________________________________Pgm18">#REF!</definedName>
    <definedName name="________________________________Pgm19">#REF!</definedName>
    <definedName name="________________________________Pgm2">#REF!</definedName>
    <definedName name="________________________________Pgm3">#REF!</definedName>
    <definedName name="________________________________Pgm4">#REF!</definedName>
    <definedName name="________________________________Pgm5">#REF!</definedName>
    <definedName name="________________________________Pgm6">#REF!</definedName>
    <definedName name="________________________________Pgm7">#REF!</definedName>
    <definedName name="________________________________Pgm8">#REF!</definedName>
    <definedName name="________________________________Pgm9">#REF!</definedName>
    <definedName name="_______________________________Pgm1">#REF!</definedName>
    <definedName name="_______________________________pgm10">#REF!</definedName>
    <definedName name="_______________________________Pgm11">#REF!</definedName>
    <definedName name="_______________________________Pgm12">#REF!</definedName>
    <definedName name="_______________________________Pgm13">#REF!</definedName>
    <definedName name="_______________________________Pgm14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>#REF!</definedName>
    <definedName name="_______________________________Pgm6">#REF!</definedName>
    <definedName name="_______________________________Pgm7">#REF!</definedName>
    <definedName name="_______________________________Pgm8">#REF!</definedName>
    <definedName name="_______________________________Pgm9">#REF!</definedName>
    <definedName name="______________________________Pgm1">#REF!</definedName>
    <definedName name="______________________________pgm10">#REF!</definedName>
    <definedName name="______________________________Pgm11">#REF!</definedName>
    <definedName name="______________________________Pgm12">#REF!</definedName>
    <definedName name="______________________________Pgm13">#REF!</definedName>
    <definedName name="______________________________Pgm14">#REF!</definedName>
    <definedName name="______________________________Pgm15">#REF!</definedName>
    <definedName name="______________________________Pgm16">#REF!</definedName>
    <definedName name="______________________________Pgm17">#REF!</definedName>
    <definedName name="______________________________Pgm18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>#REF!</definedName>
    <definedName name="______________________________Pgm6">#REF!</definedName>
    <definedName name="______________________________Pgm7">#REF!</definedName>
    <definedName name="______________________________Pgm8">#REF!</definedName>
    <definedName name="______________________________Pgm9">#REF!</definedName>
    <definedName name="_____________________________Pgm1">#REF!</definedName>
    <definedName name="_____________________________pgm10">#REF!</definedName>
    <definedName name="_____________________________Pgm11">#REF!</definedName>
    <definedName name="_____________________________Pgm12">#REF!</definedName>
    <definedName name="_____________________________Pgm13">#REF!</definedName>
    <definedName name="_____________________________Pgm14">#REF!</definedName>
    <definedName name="_____________________________Pgm15">#REF!</definedName>
    <definedName name="_____________________________Pgm16">#REF!</definedName>
    <definedName name="_____________________________Pgm17">#REF!</definedName>
    <definedName name="_____________________________Pgm18">#REF!</definedName>
    <definedName name="_____________________________Pgm19">#REF!</definedName>
    <definedName name="_____________________________Pgm2">#REF!</definedName>
    <definedName name="_____________________________Pgm3">#REF!</definedName>
    <definedName name="_____________________________Pgm4">#REF!</definedName>
    <definedName name="_____________________________Pgm5">#REF!</definedName>
    <definedName name="_____________________________Pgm6">#REF!</definedName>
    <definedName name="_____________________________Pgm7">#REF!</definedName>
    <definedName name="_____________________________Pgm8">#REF!</definedName>
    <definedName name="_____________________________Pgm9">#REF!</definedName>
    <definedName name="____________________________pgm10">#REF!</definedName>
    <definedName name="____________________________Pgm11">#REF!</definedName>
    <definedName name="____________________________Pgm12">#REF!</definedName>
    <definedName name="____________________________Pgm13">#REF!</definedName>
    <definedName name="____________________________Pgm14">#REF!</definedName>
    <definedName name="____________________________Pgm15">#REF!</definedName>
    <definedName name="____________________________Pgm16">#REF!</definedName>
    <definedName name="____________________________Pgm17">#REF!</definedName>
    <definedName name="____________________________Pgm18">#REF!</definedName>
    <definedName name="____________________________Pgm19">#REF!</definedName>
    <definedName name="____________________________Pgm2">#REF!</definedName>
    <definedName name="____________________________Pgm3">#REF!</definedName>
    <definedName name="____________________________Pgm4">#REF!</definedName>
    <definedName name="____________________________Pgm5">#REF!</definedName>
    <definedName name="____________________________Pgm6">#REF!</definedName>
    <definedName name="____________________________Pgm7">#REF!</definedName>
    <definedName name="____________________________Pgm8">#REF!</definedName>
    <definedName name="____________________________Pgm9">#REF!</definedName>
    <definedName name="___________________________Pgm1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>#REF!</definedName>
    <definedName name="___________________________Pgm17">#REF!</definedName>
    <definedName name="___________________________Pgm18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>#REF!</definedName>
    <definedName name="__________________________pgm10">'[25]CSS WP 10'!$D$3</definedName>
    <definedName name="__________________________Pgm11">#REF!</definedName>
    <definedName name="__________________________Pgm12">#REF!</definedName>
    <definedName name="__________________________Pgm13">#REF!</definedName>
    <definedName name="__________________________Pgm14">#REF!</definedName>
    <definedName name="__________________________Pgm15">#REF!</definedName>
    <definedName name="__________________________Pgm16">#REF!</definedName>
    <definedName name="__________________________Pgm17">#REF!</definedName>
    <definedName name="__________________________Pgm18">#REF!</definedName>
    <definedName name="__________________________Pgm19">#REF!</definedName>
    <definedName name="__________________________Pgm2">'[26]CSS Pgm 2'!$D$3</definedName>
    <definedName name="__________________________Pgm3">#REF!</definedName>
    <definedName name="__________________________Pgm4">#REF!</definedName>
    <definedName name="__________________________Pgm5">#REF!</definedName>
    <definedName name="__________________________Pgm6">#REF!</definedName>
    <definedName name="__________________________Pgm7">#REF!</definedName>
    <definedName name="__________________________Pgm8">#REF!</definedName>
    <definedName name="__________________________Pgm9">#REF!</definedName>
    <definedName name="_________________________Pgm1">#REF!</definedName>
    <definedName name="_________________________pgm10">#REF!</definedName>
    <definedName name="_________________________Pgm11">#REF!</definedName>
    <definedName name="_________________________Pgm12">#REF!</definedName>
    <definedName name="_________________________Pgm13">#REF!</definedName>
    <definedName name="_________________________Pgm14">#REF!</definedName>
    <definedName name="_________________________Pgm15">#REF!</definedName>
    <definedName name="_________________________Pgm16">#REF!</definedName>
    <definedName name="_________________________Pgm17">#REF!</definedName>
    <definedName name="_________________________Pgm18">#REF!</definedName>
    <definedName name="_________________________Pgm19">#REF!</definedName>
    <definedName name="_________________________Pgm2">#REF!</definedName>
    <definedName name="_________________________Pgm3">#REF!</definedName>
    <definedName name="_________________________Pgm4">#REF!</definedName>
    <definedName name="_________________________Pgm5">#REF!</definedName>
    <definedName name="_________________________Pgm6">#REF!</definedName>
    <definedName name="_________________________Pgm7">#REF!</definedName>
    <definedName name="_________________________Pgm8">#REF!</definedName>
    <definedName name="_________________________Pgm9">#REF!</definedName>
    <definedName name="________________________Pgm1">#REF!</definedName>
    <definedName name="________________________pgm10">#REF!</definedName>
    <definedName name="________________________Pgm11">#REF!</definedName>
    <definedName name="________________________Pgm12">#REF!</definedName>
    <definedName name="________________________Pgm13">#REF!</definedName>
    <definedName name="________________________Pgm14">#REF!</definedName>
    <definedName name="________________________Pgm15">#REF!</definedName>
    <definedName name="________________________Pgm16">#REF!</definedName>
    <definedName name="________________________Pgm17">#REF!</definedName>
    <definedName name="________________________Pgm18">#REF!</definedName>
    <definedName name="________________________Pgm19">#REF!</definedName>
    <definedName name="________________________Pgm2">#REF!</definedName>
    <definedName name="________________________Pgm3">#REF!</definedName>
    <definedName name="________________________Pgm4">#REF!</definedName>
    <definedName name="________________________Pgm5">#REF!</definedName>
    <definedName name="________________________Pgm6">#REF!</definedName>
    <definedName name="________________________Pgm7">#REF!</definedName>
    <definedName name="________________________Pgm8">#REF!</definedName>
    <definedName name="________________________Pgm9">#REF!</definedName>
    <definedName name="_______________________Pgm1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>#REF!</definedName>
    <definedName name="_______________________Pgm17">#REF!</definedName>
    <definedName name="_______________________Pgm18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>#REF!</definedName>
    <definedName name="______________________Pgm12">#REF!</definedName>
    <definedName name="______________________Pgm13">#REF!</definedName>
    <definedName name="______________________Pgm14">#REF!</definedName>
    <definedName name="______________________Pgm15">#REF!</definedName>
    <definedName name="______________________Pgm16">#REF!</definedName>
    <definedName name="______________________Pgm17">#REF!</definedName>
    <definedName name="______________________Pgm18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>#REF!</definedName>
    <definedName name="______________________Pgm7">#REF!</definedName>
    <definedName name="______________________Pgm8">#REF!</definedName>
    <definedName name="______________________Pgm9">#REF!</definedName>
    <definedName name="_____________________Pgm1">#REF!</definedName>
    <definedName name="_____________________pgm10">#REF!</definedName>
    <definedName name="_____________________Pgm11">#REF!</definedName>
    <definedName name="_____________________Pgm12">#REF!</definedName>
    <definedName name="_____________________Pgm13">#REF!</definedName>
    <definedName name="_____________________Pgm14">#REF!</definedName>
    <definedName name="_____________________Pgm15">#REF!</definedName>
    <definedName name="_____________________Pgm16">#REF!</definedName>
    <definedName name="_____________________Pgm17">#REF!</definedName>
    <definedName name="_____________________Pgm18">#REF!</definedName>
    <definedName name="_____________________Pgm19">#REF!</definedName>
    <definedName name="_____________________Pgm2">#REF!</definedName>
    <definedName name="_____________________Pgm3">#REF!</definedName>
    <definedName name="_____________________Pgm4">#REF!</definedName>
    <definedName name="_____________________Pgm5">#REF!</definedName>
    <definedName name="_____________________Pgm6">#REF!</definedName>
    <definedName name="_____________________Pgm7">#REF!</definedName>
    <definedName name="_____________________Pgm8">#REF!</definedName>
    <definedName name="_____________________Pgm9">#REF!</definedName>
    <definedName name="____________________Pgm1">#REF!</definedName>
    <definedName name="____________________pgm10">#REF!</definedName>
    <definedName name="____________________Pgm11">#REF!</definedName>
    <definedName name="____________________Pgm12">#REF!</definedName>
    <definedName name="____________________Pgm13">#REF!</definedName>
    <definedName name="____________________Pgm14">#REF!</definedName>
    <definedName name="____________________Pgm15">#REF!</definedName>
    <definedName name="____________________Pgm16">#REF!</definedName>
    <definedName name="____________________Pgm17">#REF!</definedName>
    <definedName name="____________________Pgm18">#REF!</definedName>
    <definedName name="____________________Pgm19">#REF!</definedName>
    <definedName name="____________________Pgm2">#REF!</definedName>
    <definedName name="____________________Pgm3">#REF!</definedName>
    <definedName name="____________________Pgm4">#REF!</definedName>
    <definedName name="____________________Pgm5">#REF!</definedName>
    <definedName name="____________________Pgm6">#REF!</definedName>
    <definedName name="____________________Pgm7">#REF!</definedName>
    <definedName name="____________________Pgm8">#REF!</definedName>
    <definedName name="____________________Pgm9">#REF!</definedName>
    <definedName name="___________________Pgm1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>#REF!</definedName>
    <definedName name="___________________Pgm17">#REF!</definedName>
    <definedName name="___________________Pgm18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>#REF!</definedName>
    <definedName name="__________________Pgm17">#REF!</definedName>
    <definedName name="__________________Pgm18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>#REF!</definedName>
    <definedName name="_________________pgm10">'[30]CSS Pgm 10'!$D$3</definedName>
    <definedName name="_________________Pgm11">#REF!</definedName>
    <definedName name="_________________Pgm12">#REF!</definedName>
    <definedName name="_________________Pgm13">#REF!</definedName>
    <definedName name="_________________Pgm14">#REF!</definedName>
    <definedName name="_________________Pgm15">#REF!</definedName>
    <definedName name="_________________Pgm16">#REF!</definedName>
    <definedName name="_________________Pgm17">#REF!</definedName>
    <definedName name="_________________Pgm18">#REF!</definedName>
    <definedName name="_________________Pgm19">#REF!</definedName>
    <definedName name="_________________Pgm2">#REF!</definedName>
    <definedName name="_________________Pgm3">#REF!</definedName>
    <definedName name="_________________Pgm4">#REF!</definedName>
    <definedName name="_________________Pgm5">#REF!</definedName>
    <definedName name="_________________Pgm6">#REF!</definedName>
    <definedName name="_________________Pgm7">#REF!</definedName>
    <definedName name="_________________Pgm8">#REF!</definedName>
    <definedName name="_________________Pgm9">#REF!</definedName>
    <definedName name="________________Pgm1">#REF!</definedName>
    <definedName name="________________pgm10">#REF!</definedName>
    <definedName name="________________Pgm11">#REF!</definedName>
    <definedName name="________________Pgm12">#REF!</definedName>
    <definedName name="________________Pgm13">#REF!</definedName>
    <definedName name="________________Pgm14">#REF!</definedName>
    <definedName name="________________Pgm15">#REF!</definedName>
    <definedName name="________________Pgm16">#REF!</definedName>
    <definedName name="________________Pgm17">#REF!</definedName>
    <definedName name="________________Pgm18">#REF!</definedName>
    <definedName name="________________Pgm19">#REF!</definedName>
    <definedName name="________________Pgm2">#REF!</definedName>
    <definedName name="________________Pgm3">#REF!</definedName>
    <definedName name="________________Pgm4">#REF!</definedName>
    <definedName name="________________Pgm5">#REF!</definedName>
    <definedName name="________________Pgm6">#REF!</definedName>
    <definedName name="________________Pgm7">#REF!</definedName>
    <definedName name="________________Pgm8">#REF!</definedName>
    <definedName name="________________Pgm9">#REF!</definedName>
    <definedName name="_______________Pgm1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>#REF!</definedName>
    <definedName name="_______________Pgm17">#REF!</definedName>
    <definedName name="_______________Pgm18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>#REF!</definedName>
    <definedName name="______________Pgm17">#REF!</definedName>
    <definedName name="______________Pgm18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>#REF!</definedName>
    <definedName name="_____________pgm10">'[32]CSS Pgm 10'!$D$3</definedName>
    <definedName name="_____________Pgm11">#REF!</definedName>
    <definedName name="_____________Pgm12">#REF!</definedName>
    <definedName name="_____________Pgm13">#REF!</definedName>
    <definedName name="_____________Pgm14">#REF!</definedName>
    <definedName name="_____________Pgm15">#REF!</definedName>
    <definedName name="_____________Pgm16">#REF!</definedName>
    <definedName name="_____________Pgm17">#REF!</definedName>
    <definedName name="_____________Pgm18">#REF!</definedName>
    <definedName name="_____________Pgm19">#REF!</definedName>
    <definedName name="_____________Pgm2">#REF!</definedName>
    <definedName name="_____________Pgm3">#REF!</definedName>
    <definedName name="_____________Pgm4">#REF!</definedName>
    <definedName name="_____________Pgm5">#REF!</definedName>
    <definedName name="_____________Pgm6">#REF!</definedName>
    <definedName name="_____________Pgm7">#REF!</definedName>
    <definedName name="_____________Pgm8">#REF!</definedName>
    <definedName name="_____________Pgm9">#REF!</definedName>
    <definedName name="____________Pgm1">#REF!</definedName>
    <definedName name="____________pgm10">#REF!</definedName>
    <definedName name="____________Pgm11">#REF!</definedName>
    <definedName name="____________Pgm12">#REF!</definedName>
    <definedName name="____________Pgm13">#REF!</definedName>
    <definedName name="____________Pgm14">#REF!</definedName>
    <definedName name="____________Pgm15">#REF!</definedName>
    <definedName name="____________Pgm16">#REF!</definedName>
    <definedName name="____________Pgm17">#REF!</definedName>
    <definedName name="____________Pgm18">#REF!</definedName>
    <definedName name="____________Pgm19">#REF!</definedName>
    <definedName name="____________Pgm2">#REF!</definedName>
    <definedName name="____________Pgm3">#REF!</definedName>
    <definedName name="____________Pgm4">#REF!</definedName>
    <definedName name="____________Pgm5">#REF!</definedName>
    <definedName name="____________Pgm6">#REF!</definedName>
    <definedName name="____________Pgm7">#REF!</definedName>
    <definedName name="____________Pgm8">#REF!</definedName>
    <definedName name="____________Pgm9">#REF!</definedName>
    <definedName name="___________Pgm1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>#REF!</definedName>
    <definedName name="___________Pgm17">#REF!</definedName>
    <definedName name="___________Pgm18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>#REF!</definedName>
    <definedName name="__________Pgm17">#REF!</definedName>
    <definedName name="__________Pgm18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>#REF!</definedName>
    <definedName name="_________pgm10">'[34]CSS Pgm 10'!$D$3</definedName>
    <definedName name="_________Pgm11">#REF!</definedName>
    <definedName name="_________Pgm12">#REF!</definedName>
    <definedName name="_________Pgm13">#REF!</definedName>
    <definedName name="_________Pgm14">#REF!</definedName>
    <definedName name="_________Pgm15">#REF!</definedName>
    <definedName name="_________Pgm16">#REF!</definedName>
    <definedName name="_________Pgm17">#REF!</definedName>
    <definedName name="_________Pgm18">#REF!</definedName>
    <definedName name="_________Pgm19">#REF!</definedName>
    <definedName name="_________Pgm2">#REF!</definedName>
    <definedName name="_________Pgm3">#REF!</definedName>
    <definedName name="_________Pgm4">#REF!</definedName>
    <definedName name="_________Pgm5">#REF!</definedName>
    <definedName name="_________Pgm6">#REF!</definedName>
    <definedName name="_________Pgm7">#REF!</definedName>
    <definedName name="_________Pgm8">#REF!</definedName>
    <definedName name="_________Pgm9">#REF!</definedName>
    <definedName name="________Pgm1">#REF!</definedName>
    <definedName name="________pgm10">#REF!</definedName>
    <definedName name="________Pgm11">#REF!</definedName>
    <definedName name="________Pgm12">#REF!</definedName>
    <definedName name="________Pgm13">#REF!</definedName>
    <definedName name="________Pgm14">#REF!</definedName>
    <definedName name="________Pgm15">#REF!</definedName>
    <definedName name="________Pgm16">#REF!</definedName>
    <definedName name="________Pgm17">#REF!</definedName>
    <definedName name="________Pgm18">#REF!</definedName>
    <definedName name="________Pgm19">#REF!</definedName>
    <definedName name="________Pgm2">#REF!</definedName>
    <definedName name="________Pgm3">#REF!</definedName>
    <definedName name="________Pgm4">#REF!</definedName>
    <definedName name="________Pgm5">#REF!</definedName>
    <definedName name="________Pgm6">#REF!</definedName>
    <definedName name="________Pgm7">#REF!</definedName>
    <definedName name="________Pgm8">#REF!</definedName>
    <definedName name="________Pgm9">#REF!</definedName>
    <definedName name="_______Pgm1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>#REF!</definedName>
    <definedName name="_______Pgm17">#REF!</definedName>
    <definedName name="_______Pgm18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>#REF!</definedName>
    <definedName name="______Pgm17">#REF!</definedName>
    <definedName name="______Pgm18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>#REF!</definedName>
    <definedName name="_____pgm10">'[36]CSS Pgm 10'!$D$3</definedName>
    <definedName name="_____Pgm11">#REF!</definedName>
    <definedName name="_____Pgm12">#REF!</definedName>
    <definedName name="_____Pgm13">#REF!</definedName>
    <definedName name="_____Pgm14">#REF!</definedName>
    <definedName name="_____Pgm15">#REF!</definedName>
    <definedName name="_____Pgm16">#REF!</definedName>
    <definedName name="_____Pgm17">#REF!</definedName>
    <definedName name="_____Pgm18">#REF!</definedName>
    <definedName name="_____Pgm19">#REF!</definedName>
    <definedName name="_____Pgm2">#REF!</definedName>
    <definedName name="_____Pgm3">#REF!</definedName>
    <definedName name="_____Pgm4">#REF!</definedName>
    <definedName name="_____Pgm5">#REF!</definedName>
    <definedName name="_____Pgm6">#REF!</definedName>
    <definedName name="_____Pgm7">#REF!</definedName>
    <definedName name="_____Pgm8">#REF!</definedName>
    <definedName name="_____Pgm9">#REF!</definedName>
    <definedName name="____Pgm1">#REF!</definedName>
    <definedName name="____pgm10">#REF!</definedName>
    <definedName name="____Pgm11">#REF!</definedName>
    <definedName name="____Pgm12">#REF!</definedName>
    <definedName name="____Pgm13">#REF!</definedName>
    <definedName name="____Pgm14">#REF!</definedName>
    <definedName name="____Pgm15">#REF!</definedName>
    <definedName name="____Pgm16">#REF!</definedName>
    <definedName name="____Pgm17">#REF!</definedName>
    <definedName name="____Pgm18">#REF!</definedName>
    <definedName name="____Pgm19">#REF!</definedName>
    <definedName name="____Pgm2">#REF!</definedName>
    <definedName name="____Pgm3">#REF!</definedName>
    <definedName name="____Pgm4">#REF!</definedName>
    <definedName name="____Pgm5">#REF!</definedName>
    <definedName name="____Pgm6">#REF!</definedName>
    <definedName name="____Pgm7">#REF!</definedName>
    <definedName name="____Pgm8">#REF!</definedName>
    <definedName name="____Pgm9">#REF!</definedName>
    <definedName name="___Pgm1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>#REF!</definedName>
    <definedName name="___Pgm17">#REF!</definedName>
    <definedName name="___Pgm18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>#REF!</definedName>
    <definedName name="__pgm10">#REF!</definedName>
    <definedName name="__Pgm11">#REF!</definedName>
    <definedName name="__Pgm12">#REF!</definedName>
    <definedName name="__Pgm13">#REF!</definedName>
    <definedName name="__Pgm14">#REF!</definedName>
    <definedName name="__Pgm15">#REF!</definedName>
    <definedName name="__Pgm16">#REF!</definedName>
    <definedName name="__Pgm17">#REF!</definedName>
    <definedName name="__Pgm18">#REF!</definedName>
    <definedName name="__Pgm19">#REF!</definedName>
    <definedName name="__Pgm2">#REF!</definedName>
    <definedName name="__Pgm3">#REF!</definedName>
    <definedName name="__Pgm4">#REF!</definedName>
    <definedName name="__Pgm5">#REF!</definedName>
    <definedName name="__Pgm6">#REF!</definedName>
    <definedName name="__Pgm7">#REF!</definedName>
    <definedName name="__Pgm8">#REF!</definedName>
    <definedName name="__Pgm9">#REF!</definedName>
    <definedName name="_Pgm1">#REF!</definedName>
    <definedName name="_pgm10">'[37]CSS WP 10'!$D$3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Summary'!$A$1:$P$88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H36" i="10" l="1"/>
  <c r="G37" i="10"/>
  <c r="H43" i="10"/>
  <c r="G42" i="10"/>
  <c r="P42" i="10" s="1"/>
  <c r="K39" i="10"/>
  <c r="J39" i="10"/>
  <c r="H39" i="10"/>
  <c r="G39" i="10"/>
  <c r="G75" i="10" s="1"/>
  <c r="F54" i="51"/>
  <c r="F36" i="51"/>
  <c r="K73" i="10"/>
  <c r="K74" i="10"/>
  <c r="I73" i="10"/>
  <c r="H73" i="10"/>
  <c r="N22" i="10"/>
  <c r="F33" i="40"/>
  <c r="F36" i="40" s="1"/>
  <c r="I45" i="10" s="1"/>
  <c r="K38" i="10"/>
  <c r="J38" i="10"/>
  <c r="H38" i="10"/>
  <c r="H44" i="10"/>
  <c r="H45" i="10" s="1"/>
  <c r="I38" i="10"/>
  <c r="I44" i="10"/>
  <c r="G38" i="10"/>
  <c r="N38" i="10"/>
  <c r="N44" i="10" s="1"/>
  <c r="N45" i="10" s="1"/>
  <c r="M38" i="10"/>
  <c r="M44" i="10"/>
  <c r="M45" i="10" s="1"/>
  <c r="L38" i="10"/>
  <c r="L44" i="10" s="1"/>
  <c r="L45" i="10" s="1"/>
  <c r="M27" i="10"/>
  <c r="K44" i="10"/>
  <c r="F45" i="38"/>
  <c r="P61" i="10"/>
  <c r="O64" i="10"/>
  <c r="J73" i="10"/>
  <c r="J74" i="10"/>
  <c r="I74" i="10"/>
  <c r="H74" i="10"/>
  <c r="F40" i="38"/>
  <c r="F23" i="38"/>
  <c r="F46" i="38"/>
  <c r="F49" i="38"/>
  <c r="D2" i="43"/>
  <c r="G2" i="40"/>
  <c r="F34" i="51"/>
  <c r="F51" i="51"/>
  <c r="B3" i="48"/>
  <c r="D5" i="10"/>
  <c r="G2" i="49"/>
  <c r="D2" i="49"/>
  <c r="G2" i="43"/>
  <c r="G2" i="41"/>
  <c r="D2" i="41"/>
  <c r="G2" i="8"/>
  <c r="D2" i="8"/>
  <c r="D2" i="40"/>
  <c r="G2" i="38"/>
  <c r="D2" i="38"/>
  <c r="M64" i="10"/>
  <c r="M70" i="10"/>
  <c r="M69" i="10"/>
  <c r="M71" i="10"/>
  <c r="F28" i="49"/>
  <c r="F30" i="49" s="1"/>
  <c r="N71" i="10"/>
  <c r="M72" i="10"/>
  <c r="L71" i="10"/>
  <c r="K75" i="10"/>
  <c r="K72" i="10"/>
  <c r="K71" i="10"/>
  <c r="J71" i="10"/>
  <c r="P41" i="10"/>
  <c r="P43" i="10"/>
  <c r="P31" i="10"/>
  <c r="P32" i="10"/>
  <c r="P33" i="10"/>
  <c r="P34" i="10"/>
  <c r="P35" i="10"/>
  <c r="P36" i="10"/>
  <c r="P37" i="10"/>
  <c r="P30" i="10"/>
  <c r="J72" i="10"/>
  <c r="I72" i="10"/>
  <c r="H72" i="10"/>
  <c r="H71" i="10"/>
  <c r="I71" i="10"/>
  <c r="G71" i="10"/>
  <c r="N64" i="10"/>
  <c r="L64" i="10"/>
  <c r="H64" i="10"/>
  <c r="I64" i="10"/>
  <c r="G64" i="10"/>
  <c r="P20" i="10"/>
  <c r="G52" i="10"/>
  <c r="P52" i="10" s="1"/>
  <c r="G51" i="10"/>
  <c r="P51" i="10" s="1"/>
  <c r="G50" i="10"/>
  <c r="G72" i="10"/>
  <c r="J67" i="10"/>
  <c r="B21" i="48"/>
  <c r="N75" i="10"/>
  <c r="N72" i="10"/>
  <c r="M75" i="10"/>
  <c r="L75" i="10"/>
  <c r="L72" i="10"/>
  <c r="J75" i="10"/>
  <c r="K70" i="10"/>
  <c r="K69" i="10"/>
  <c r="K68" i="10"/>
  <c r="J70" i="10"/>
  <c r="J69" i="10"/>
  <c r="J68" i="10"/>
  <c r="I75" i="10"/>
  <c r="H75" i="10"/>
  <c r="G70" i="10"/>
  <c r="G69" i="10"/>
  <c r="N69" i="10"/>
  <c r="N70" i="10"/>
  <c r="L70" i="10"/>
  <c r="L69" i="10"/>
  <c r="H70" i="10"/>
  <c r="I70" i="10"/>
  <c r="P70" i="10" s="1"/>
  <c r="H69" i="10"/>
  <c r="I69" i="10"/>
  <c r="M22" i="10"/>
  <c r="L22" i="10"/>
  <c r="H22" i="10"/>
  <c r="I22" i="10"/>
  <c r="G22" i="10"/>
  <c r="P22" i="10" s="1"/>
  <c r="P62" i="10"/>
  <c r="O22" i="10"/>
  <c r="P21" i="10"/>
  <c r="P63" i="10"/>
  <c r="P60" i="10"/>
  <c r="K64" i="10"/>
  <c r="J64" i="10"/>
  <c r="P57" i="10"/>
  <c r="P56" i="10"/>
  <c r="P18" i="10"/>
  <c r="P13" i="10"/>
  <c r="K22" i="10"/>
  <c r="J22" i="10"/>
  <c r="L27" i="10"/>
  <c r="N27" i="10"/>
  <c r="K27" i="10"/>
  <c r="J27" i="10"/>
  <c r="P14" i="10"/>
  <c r="P67" i="10"/>
  <c r="P15" i="10"/>
  <c r="P19" i="10"/>
  <c r="P17" i="10"/>
  <c r="P16" i="10"/>
  <c r="P26" i="10"/>
  <c r="O24" i="10"/>
  <c r="O27" i="10" s="1"/>
  <c r="I27" i="10"/>
  <c r="P25" i="10"/>
  <c r="G74" i="10"/>
  <c r="P59" i="10"/>
  <c r="P54" i="10"/>
  <c r="F13" i="8"/>
  <c r="F15" i="8" s="1"/>
  <c r="P50" i="10"/>
  <c r="P24" i="10"/>
  <c r="F37" i="41"/>
  <c r="F39" i="41"/>
  <c r="F20" i="41"/>
  <c r="F22" i="41" s="1"/>
  <c r="F40" i="41" s="1"/>
  <c r="K45" i="10" s="1"/>
  <c r="H27" i="10"/>
  <c r="G27" i="10"/>
  <c r="P58" i="10"/>
  <c r="P55" i="10"/>
  <c r="J44" i="10"/>
  <c r="J45" i="10" s="1"/>
  <c r="P74" i="10" l="1"/>
  <c r="I76" i="10"/>
  <c r="N76" i="10"/>
  <c r="K76" i="10"/>
  <c r="P71" i="10"/>
  <c r="M76" i="10"/>
  <c r="F52" i="51"/>
  <c r="F56" i="51" s="1"/>
  <c r="G44" i="10"/>
  <c r="G45" i="10" s="1"/>
  <c r="P45" i="10" s="1"/>
  <c r="P69" i="10"/>
  <c r="L76" i="10"/>
  <c r="P68" i="10"/>
  <c r="B22" i="48"/>
  <c r="G73" i="10"/>
  <c r="P73" i="10" s="1"/>
  <c r="P64" i="10"/>
  <c r="P72" i="10"/>
  <c r="P75" i="10"/>
  <c r="H76" i="10"/>
  <c r="J76" i="10"/>
  <c r="P39" i="10"/>
  <c r="O66" i="10"/>
  <c r="P27" i="10"/>
  <c r="G76" i="10"/>
  <c r="P38" i="10"/>
  <c r="P44" i="10" s="1"/>
  <c r="P66" i="10" l="1"/>
  <c r="O76" i="10"/>
  <c r="P76" i="10" s="1"/>
</calcChain>
</file>

<file path=xl/sharedStrings.xml><?xml version="1.0" encoding="utf-8"?>
<sst xmlns="http://schemas.openxmlformats.org/spreadsheetml/2006/main" count="273" uniqueCount="182">
  <si>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</si>
  <si>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</si>
  <si>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</si>
  <si>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</si>
  <si>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</si>
  <si>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</si>
  <si>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</si>
  <si>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</si>
  <si>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</si>
  <si>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</si>
  <si>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</si>
  <si>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</si>
  <si>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</si>
  <si>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</si>
  <si>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</si>
  <si>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</si>
  <si>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</si>
  <si>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</si>
  <si>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</si>
  <si>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</si>
  <si>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</si>
  <si>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</si>
  <si>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</si>
  <si>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</si>
  <si>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</si>
  <si>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</si>
  <si>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</si>
  <si>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</si>
  <si>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</si>
  <si>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</si>
  <si>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</si>
  <si>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</si>
  <si>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</si>
  <si>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</si>
  <si>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</si>
  <si>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</si>
  <si>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</si>
  <si>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</si>
  <si>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</si>
  <si>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</si>
  <si>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</si>
  <si>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</si>
  <si>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</si>
  <si>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</si>
  <si>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</si>
  <si>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</si>
  <si>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</si>
  <si>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</si>
  <si>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</si>
  <si>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</si>
  <si>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</si>
  <si>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</si>
  <si>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</si>
  <si>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</si>
  <si>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</si>
  <si>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</si>
  <si>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</si>
  <si>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</si>
  <si>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</si>
  <si>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</si>
  <si>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</si>
  <si>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</si>
  <si>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</si>
  <si>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</si>
  <si>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</si>
  <si>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</si>
  <si>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</si>
  <si>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</si>
  <si>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</si>
  <si>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</si>
  <si>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</si>
  <si>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</si>
  <si>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</si>
  <si>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</si>
  <si>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</si>
  <si>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</si>
  <si>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</si>
  <si>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</si>
  <si>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</si>
  <si>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</si>
  <si>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</si>
  <si>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</si>
  <si>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</si>
  <si>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</si>
  <si>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</si>
  <si>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</si>
  <si>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</si>
  <si>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</si>
  <si>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</si>
  <si>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</si>
  <si>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</si>
  <si>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</si>
  <si>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</si>
  <si>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</si>
  <si>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</si>
  <si>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</si>
  <si>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</si>
  <si>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</si>
  <si>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</si>
  <si>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</si>
  <si>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</si>
  <si>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</si>
  <si>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</si>
  <si>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</si>
  <si>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</si>
  <si>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</si>
  <si>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</si>
  <si>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Summary</t>
  </si>
  <si>
    <t>Annual Mental Health Services Act Revenue and Expenditure Report for Fiscal Year 2013-14
Workforce Education and Training (WET) Summary</t>
  </si>
  <si>
    <t>Annual Mental Health Services Act Revenue and Expenditure Report Fiscal Year 2013-14
Capital Facilities/Technological Needs (CF/TN) Summary</t>
  </si>
  <si>
    <t>Fiscal Year 2013-14</t>
  </si>
  <si>
    <t>FY 2013-14 MHSA Funds</t>
  </si>
  <si>
    <t>Annual Mental Health Services Act Revenue and Expenditure Report for Fiscal Year 2013-14
Triage Grants Summary</t>
  </si>
  <si>
    <t>Triage Grant Component</t>
  </si>
  <si>
    <t>Triage Administration</t>
  </si>
  <si>
    <t>Total Triage Expenditures</t>
  </si>
  <si>
    <t>FY 2013-14 Funds</t>
  </si>
  <si>
    <t>MHSA Funds</t>
  </si>
  <si>
    <t>Other Funds</t>
  </si>
  <si>
    <t>Personnel Funding</t>
  </si>
  <si>
    <t>A</t>
  </si>
  <si>
    <t>B</t>
  </si>
  <si>
    <t>TOTAL MHSA and Other Funds</t>
  </si>
  <si>
    <t>(J)</t>
  </si>
  <si>
    <t>Total Personnel Funding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</si>
  <si>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</si>
  <si>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</si>
  <si>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</si>
  <si>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</si>
  <si>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</si>
  <si>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</si>
  <si>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Annual Mental Health Services Act Revenue and Expenditure Report for Fiscal Year 2013-14
Community Services and Supports (CSS) Summary</t>
  </si>
  <si>
    <t>Federal Financial Participation (FFP)</t>
  </si>
  <si>
    <t>Estimated FFP Revenue Generated In FY 2013-14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</si>
  <si>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</si>
  <si>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</si>
  <si>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</si>
  <si>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</si>
  <si>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</si>
  <si>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</si>
  <si>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</si>
  <si>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</si>
  <si>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</si>
  <si>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</si>
  <si>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Annual Mental Health Services Act Revenue and Expenditure Report for                                       Fiscal Year 2013-14
Prevention and Early Intervention (PEI) Summary</t>
  </si>
  <si>
    <t>Annual Mental Health Services Act Revenue and Expenditure Report for                                        Fiscal Year 2013-14
Adjustments Summary</t>
  </si>
  <si>
    <t>NOTE TO COUNTY: Total Adjustments recorded in the Adjustments Summary worksheet MUST match Total Adjustments recorded on the RER Summary Worksheet. If ERROR, recheck and correct.</t>
  </si>
  <si>
    <t>FY 2013-14 MHSA Revenue Received</t>
  </si>
  <si>
    <t>Annual Mental Health Services Act Revenue and Expenditure Report Fiscal Year 2013-14
Other MHSA Funds Summary</t>
  </si>
  <si>
    <t>MHSA Net Expenditures Subtotal for FY 2013-14</t>
  </si>
  <si>
    <t>Annual Mental Health Services Act Revenue and Expenditure Report for Fiscal Year 2013-14
Innovation (INN) Summary</t>
  </si>
  <si>
    <t xml:space="preserve">Innovation Evaluation </t>
  </si>
  <si>
    <t>FY 2013-14 Interest Earned on MHSA Funds</t>
  </si>
  <si>
    <t xml:space="preserve">FY 2013-14 </t>
  </si>
  <si>
    <t>FY 2011-12</t>
  </si>
  <si>
    <t>Children's SED Full SVC Partnership</t>
  </si>
  <si>
    <t>Transition Aged Youth FSP</t>
  </si>
  <si>
    <t>Adult and Older Adult FSP</t>
  </si>
  <si>
    <t>Wellness &amp; Recovery</t>
  </si>
  <si>
    <t>Therapeutic Services</t>
  </si>
  <si>
    <t>System Transformation</t>
  </si>
  <si>
    <t>Urgent Services</t>
  </si>
  <si>
    <t>Older Adult Mobile Outreach</t>
  </si>
  <si>
    <t>Ethnic Outreach</t>
  </si>
  <si>
    <t>Housing</t>
  </si>
  <si>
    <t>Community Prevention</t>
  </si>
  <si>
    <t>Mental Health Services Act IT Project</t>
  </si>
  <si>
    <t>Patrick Larrigan</t>
  </si>
  <si>
    <t>Staff Analyst</t>
  </si>
  <si>
    <t>530-822-7200</t>
  </si>
  <si>
    <t>plarrigan@co.sutter.ca.us</t>
  </si>
  <si>
    <t>Sutter-Yuba Mental Health Services</t>
  </si>
  <si>
    <t>y</t>
  </si>
  <si>
    <t>13-14</t>
  </si>
  <si>
    <t>CF/TN funding not available. Expenditure to be reversed in FY17/18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</si>
  <si>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</si>
  <si>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2013-14</t>
    </r>
    <r>
      <rPr>
        <b/>
        <vertAlign val="superscript"/>
        <sz val="12"/>
        <rFont val="Arial"/>
        <family val="2"/>
      </rPr>
      <t>2</t>
    </r>
  </si>
  <si>
    <r>
      <t>Expenditure and Funding Sources for FY 2013-14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</si>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</sst>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trike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i/>
      <strike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0" fillId="0" borderId="4" xfId="0" applyNumberFormat="1" applyBorder="1" applyProtection="1"/>
    <xf numFmtId="0" fontId="9" fillId="0" borderId="0" xfId="0" applyFont="1"/>
    <xf numFmtId="0" fontId="14" fillId="0" borderId="0" xfId="0" applyFont="1"/>
    <xf numFmtId="0" fontId="3" fillId="0" borderId="4" xfId="0" applyFont="1" applyBorder="1" applyAlignment="1" applyProtection="1">
      <alignment horizontal="left"/>
      <protection locked="0"/>
    </xf>
    <xf numFmtId="14" fontId="9" fillId="0" borderId="4" xfId="0" applyNumberFormat="1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6" xfId="0" applyFont="1" applyBorder="1" applyProtection="1"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7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protection locked="0"/>
    </xf>
    <xf numFmtId="0" fontId="9" fillId="0" borderId="2" xfId="0" applyFont="1" applyBorder="1" applyAlignment="1" applyProtection="1">
      <protection locked="0"/>
    </xf>
    <xf numFmtId="0" fontId="9" fillId="0" borderId="8" xfId="0" applyFont="1" applyBorder="1" applyAlignment="1" applyProtection="1">
      <protection locked="0"/>
    </xf>
    <xf numFmtId="0" fontId="3" fillId="0" borderId="9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14" fontId="9" fillId="0" borderId="4" xfId="0" applyNumberFormat="1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1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" fillId="0" borderId="5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3" fillId="0" borderId="10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3" fillId="0" borderId="10" xfId="0" applyFont="1" applyBorder="1" applyAlignment="1" applyProtection="1">
      <protection locked="0"/>
    </xf>
    <xf numFmtId="0" fontId="9" fillId="0" borderId="5" xfId="0" applyFont="1" applyBorder="1" applyAlignment="1" applyProtection="1">
      <protection locked="0"/>
    </xf>
    <xf numFmtId="0" fontId="9" fillId="0" borderId="11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6" xfId="0" applyFont="1" applyBorder="1" applyAlignment="1" applyProtection="1">
      <protection locked="0"/>
    </xf>
    <xf numFmtId="0" fontId="3" fillId="0" borderId="10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15" xfId="0" applyFont="1" applyBorder="1" applyProtection="1">
      <protection locked="0"/>
    </xf>
    <xf numFmtId="164" fontId="9" fillId="0" borderId="15" xfId="0" applyNumberFormat="1" applyFont="1" applyBorder="1" applyProtection="1">
      <protection locked="0"/>
    </xf>
    <xf numFmtId="0" fontId="9" fillId="0" borderId="15" xfId="0" applyFont="1" applyBorder="1" applyAlignment="1" applyProtection="1">
      <alignment wrapText="1"/>
      <protection locked="0"/>
    </xf>
    <xf numFmtId="0" fontId="9" fillId="0" borderId="16" xfId="0" applyFont="1" applyBorder="1" applyProtection="1">
      <protection locked="0"/>
    </xf>
    <xf numFmtId="164" fontId="9" fillId="0" borderId="16" xfId="0" applyNumberFormat="1" applyFont="1" applyBorder="1" applyProtection="1">
      <protection locked="0"/>
    </xf>
    <xf numFmtId="0" fontId="9" fillId="0" borderId="16" xfId="0" applyFont="1" applyBorder="1" applyAlignment="1" applyProtection="1">
      <alignment wrapText="1"/>
      <protection locked="0"/>
    </xf>
    <xf numFmtId="0" fontId="9" fillId="0" borderId="17" xfId="0" applyFont="1" applyBorder="1" applyProtection="1">
      <protection locked="0"/>
    </xf>
    <xf numFmtId="0" fontId="9" fillId="0" borderId="4" xfId="0" applyFont="1" applyBorder="1" applyAlignment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64" fontId="3" fillId="0" borderId="19" xfId="7" applyNumberFormat="1" applyFont="1" applyBorder="1" applyAlignment="1" applyProtection="1">
      <protection locked="0"/>
    </xf>
    <xf numFmtId="164" fontId="9" fillId="0" borderId="20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Protection="1"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164" fontId="9" fillId="2" borderId="22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4" xfId="0" applyNumberFormat="1" applyFont="1" applyFill="1" applyBorder="1" applyProtection="1">
      <protection locked="0"/>
    </xf>
    <xf numFmtId="0" fontId="9" fillId="0" borderId="0" xfId="0" applyFont="1" applyFill="1" applyBorder="1" applyProtection="1">
      <protection hidden="1"/>
    </xf>
    <xf numFmtId="164" fontId="9" fillId="2" borderId="24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0" fontId="9" fillId="0" borderId="0" xfId="0" applyFont="1" applyBorder="1" applyAlignment="1" applyProtection="1">
      <protection hidden="1"/>
    </xf>
    <xf numFmtId="164" fontId="9" fillId="0" borderId="25" xfId="0" applyNumberFormat="1" applyFont="1" applyFill="1" applyBorder="1" applyProtection="1">
      <protection locked="0"/>
    </xf>
    <xf numFmtId="164" fontId="9" fillId="0" borderId="0" xfId="0" applyNumberFormat="1" applyFont="1" applyProtection="1">
      <protection locked="0"/>
    </xf>
    <xf numFmtId="164" fontId="9" fillId="2" borderId="26" xfId="0" applyNumberFormat="1" applyFont="1" applyFill="1" applyBorder="1" applyProtection="1">
      <protection hidden="1"/>
    </xf>
    <xf numFmtId="164" fontId="9" fillId="2" borderId="27" xfId="0" applyNumberFormat="1" applyFont="1" applyFill="1" applyBorder="1" applyProtection="1">
      <protection hidden="1"/>
    </xf>
    <xf numFmtId="164" fontId="9" fillId="2" borderId="27" xfId="40" applyNumberFormat="1" applyFont="1" applyFill="1" applyBorder="1" applyProtection="1">
      <protection hidden="1"/>
    </xf>
    <xf numFmtId="164" fontId="9" fillId="2" borderId="24" xfId="40" applyNumberFormat="1" applyFont="1" applyFill="1" applyBorder="1" applyProtection="1">
      <protection hidden="1"/>
    </xf>
    <xf numFmtId="164" fontId="9" fillId="3" borderId="24" xfId="0" applyNumberFormat="1" applyFont="1" applyFill="1" applyBorder="1" applyProtection="1">
      <protection locked="0"/>
    </xf>
    <xf numFmtId="164" fontId="9" fillId="3" borderId="25" xfId="0" applyNumberFormat="1" applyFont="1" applyFill="1" applyBorder="1" applyProtection="1">
      <protection locked="0"/>
    </xf>
    <xf numFmtId="164" fontId="9" fillId="2" borderId="25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2" borderId="18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19" xfId="0" applyNumberFormat="1" applyFont="1" applyFill="1" applyBorder="1" applyProtection="1">
      <protection hidden="1"/>
    </xf>
    <xf numFmtId="164" fontId="9" fillId="2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27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locked="0"/>
    </xf>
    <xf numFmtId="164" fontId="9" fillId="2" borderId="17" xfId="0" applyNumberFormat="1" applyFont="1" applyFill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9" fillId="0" borderId="0" xfId="0" applyNumberFormat="1" applyFont="1" applyFill="1" applyBorder="1" applyAlignment="1" applyProtection="1">
      <protection hidden="1"/>
    </xf>
    <xf numFmtId="0" fontId="9" fillId="0" borderId="0" xfId="0" applyFont="1" applyFill="1" applyBorder="1" applyProtection="1"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9" fillId="0" borderId="18" xfId="0" applyNumberFormat="1" applyFont="1" applyFill="1" applyBorder="1" applyProtection="1">
      <protection locked="0"/>
    </xf>
    <xf numFmtId="164" fontId="14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164" fontId="9" fillId="0" borderId="0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9" fillId="0" borderId="16" xfId="0" applyFont="1" applyFill="1" applyBorder="1" applyProtection="1">
      <protection locked="0"/>
    </xf>
    <xf numFmtId="0" fontId="9" fillId="0" borderId="3" xfId="0" applyFont="1" applyFill="1" applyBorder="1" applyProtection="1">
      <protection locked="0"/>
    </xf>
    <xf numFmtId="164" fontId="9" fillId="0" borderId="19" xfId="0" applyNumberFormat="1" applyFont="1" applyFill="1" applyBorder="1" applyProtection="1">
      <protection locked="0"/>
    </xf>
    <xf numFmtId="164" fontId="9" fillId="0" borderId="25" xfId="40" applyNumberFormat="1" applyFont="1" applyFill="1" applyBorder="1" applyProtection="1">
      <protection locked="0"/>
    </xf>
    <xf numFmtId="0" fontId="9" fillId="0" borderId="3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164" fontId="9" fillId="0" borderId="24" xfId="40" applyNumberFormat="1" applyFont="1" applyFill="1" applyBorder="1" applyProtection="1">
      <protection locked="0"/>
    </xf>
    <xf numFmtId="164" fontId="9" fillId="0" borderId="8" xfId="0" applyNumberFormat="1" applyFont="1" applyFill="1" applyBorder="1" applyProtection="1">
      <protection locked="0"/>
    </xf>
    <xf numFmtId="164" fontId="9" fillId="0" borderId="6" xfId="0" applyNumberFormat="1" applyFont="1" applyFill="1" applyBorder="1" applyProtection="1">
      <protection locked="0"/>
    </xf>
    <xf numFmtId="164" fontId="9" fillId="0" borderId="16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164" fontId="9" fillId="0" borderId="29" xfId="0" applyNumberFormat="1" applyFont="1" applyFill="1" applyBorder="1" applyProtection="1">
      <protection locked="0"/>
    </xf>
    <xf numFmtId="0" fontId="9" fillId="0" borderId="4" xfId="0" applyFont="1" applyFill="1" applyBorder="1" applyProtection="1">
      <protection locked="0"/>
    </xf>
    <xf numFmtId="0" fontId="9" fillId="0" borderId="4" xfId="0" applyFont="1" applyBorder="1" applyProtection="1"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0" fontId="9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Border="1" applyProtection="1">
      <protection locked="0"/>
    </xf>
    <xf numFmtId="0" fontId="9" fillId="0" borderId="0" xfId="40" applyFont="1" applyBorder="1" applyAlignment="1" applyProtection="1">
      <alignment horizontal="left"/>
      <protection locked="0"/>
    </xf>
    <xf numFmtId="0" fontId="9" fillId="0" borderId="6" xfId="40" applyFont="1" applyBorder="1" applyAlignment="1" applyProtection="1">
      <alignment horizontal="left"/>
      <protection locked="0"/>
    </xf>
    <xf numFmtId="164" fontId="9" fillId="0" borderId="3" xfId="8" applyNumberFormat="1" applyFont="1" applyBorder="1" applyAlignment="1" applyProtection="1">
      <alignment horizontal="right"/>
      <protection locked="0"/>
    </xf>
    <xf numFmtId="164" fontId="9" fillId="0" borderId="6" xfId="8" applyNumberFormat="1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0" xfId="40" applyFont="1" applyBorder="1" applyAlignment="1" applyProtection="1">
      <alignment horizontal="center"/>
      <protection locked="0"/>
    </xf>
    <xf numFmtId="0" fontId="9" fillId="0" borderId="6" xfId="40" applyFont="1" applyBorder="1" applyAlignment="1" applyProtection="1">
      <alignment horizontal="center"/>
      <protection locked="0"/>
    </xf>
    <xf numFmtId="164" fontId="9" fillId="0" borderId="3" xfId="8" applyNumberFormat="1" applyFont="1" applyBorder="1" applyAlignment="1" applyProtection="1">
      <alignment horizontal="center"/>
      <protection locked="0"/>
    </xf>
    <xf numFmtId="164" fontId="9" fillId="0" borderId="6" xfId="8" applyNumberFormat="1" applyFont="1" applyBorder="1" applyAlignment="1" applyProtection="1">
      <alignment horizontal="center"/>
      <protection locked="0"/>
    </xf>
    <xf numFmtId="164" fontId="9" fillId="0" borderId="7" xfId="8" applyNumberFormat="1" applyFont="1" applyBorder="1" applyAlignment="1" applyProtection="1">
      <alignment horizontal="right"/>
      <protection locked="0"/>
    </xf>
    <xf numFmtId="164" fontId="9" fillId="0" borderId="8" xfId="8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9" fillId="0" borderId="10" xfId="8" applyNumberFormat="1" applyFont="1" applyBorder="1" applyAlignment="1" applyProtection="1">
      <alignment horizontal="right"/>
      <protection locked="0"/>
    </xf>
    <xf numFmtId="164" fontId="9" fillId="0" borderId="11" xfId="8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64" fontId="9" fillId="0" borderId="9" xfId="8" applyNumberFormat="1" applyFont="1" applyBorder="1" applyAlignment="1" applyProtection="1">
      <alignment horizontal="right"/>
      <protection locked="0"/>
    </xf>
    <xf numFmtId="164" fontId="9" fillId="0" borderId="32" xfId="8" applyNumberFormat="1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0" fontId="9" fillId="0" borderId="0" xfId="40" applyFont="1" applyBorder="1" applyProtection="1">
      <protection locked="0"/>
    </xf>
    <xf numFmtId="0" fontId="9" fillId="0" borderId="6" xfId="40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165" fontId="9" fillId="0" borderId="10" xfId="8" applyNumberFormat="1" applyFont="1" applyBorder="1" applyAlignment="1" applyProtection="1">
      <alignment horizontal="right"/>
      <protection hidden="1"/>
    </xf>
    <xf numFmtId="165" fontId="9" fillId="0" borderId="11" xfId="8" applyNumberFormat="1" applyFont="1" applyBorder="1" applyAlignment="1" applyProtection="1">
      <alignment horizontal="right"/>
      <protection hidden="1"/>
    </xf>
    <xf numFmtId="0" fontId="9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164" fontId="9" fillId="0" borderId="9" xfId="7" applyNumberFormat="1" applyFont="1" applyBorder="1" applyAlignment="1" applyProtection="1">
      <alignment horizontal="right"/>
      <protection locked="0"/>
    </xf>
    <xf numFmtId="164" fontId="9" fillId="0" borderId="32" xfId="7" applyNumberFormat="1" applyFont="1" applyBorder="1" applyAlignment="1" applyProtection="1">
      <alignment horizontal="right"/>
      <protection locked="0"/>
    </xf>
    <xf numFmtId="164" fontId="9" fillId="0" borderId="7" xfId="7" applyNumberFormat="1" applyFont="1" applyBorder="1" applyAlignment="1" applyProtection="1">
      <alignment horizontal="right"/>
      <protection locked="0"/>
    </xf>
    <xf numFmtId="164" fontId="9" fillId="0" borderId="8" xfId="7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164" fontId="9" fillId="0" borderId="3" xfId="8" applyNumberFormat="1" applyFont="1" applyBorder="1" applyAlignment="1" applyProtection="1">
      <alignment horizontal="right"/>
      <protection hidden="1"/>
    </xf>
    <xf numFmtId="164" fontId="9" fillId="0" borderId="6" xfId="8" applyNumberFormat="1" applyFont="1" applyBorder="1" applyAlignment="1" applyProtection="1">
      <alignment horizontal="right"/>
      <protection hidden="1"/>
    </xf>
    <xf numFmtId="164" fontId="9" fillId="0" borderId="3" xfId="0" applyNumberFormat="1" applyFont="1" applyBorder="1" applyAlignment="1" applyProtection="1">
      <alignment horizontal="right"/>
      <protection locked="0"/>
    </xf>
    <xf numFmtId="164" fontId="9" fillId="0" borderId="6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8" xfId="0" applyFont="1" applyBorder="1" applyProtection="1">
      <protection locked="0"/>
    </xf>
    <xf numFmtId="164" fontId="9" fillId="0" borderId="10" xfId="0" applyNumberFormat="1" applyFont="1" applyBorder="1" applyAlignment="1" applyProtection="1">
      <alignment horizontal="right"/>
      <protection hidden="1"/>
    </xf>
    <xf numFmtId="164" fontId="9" fillId="0" borderId="11" xfId="0" applyNumberFormat="1" applyFont="1" applyBorder="1" applyAlignment="1" applyProtection="1">
      <alignment horizontal="right"/>
      <protection hidden="1"/>
    </xf>
    <xf numFmtId="164" fontId="9" fillId="0" borderId="7" xfId="0" applyNumberFormat="1" applyFont="1" applyBorder="1" applyAlignment="1" applyProtection="1">
      <alignment horizontal="right"/>
      <protection locked="0"/>
    </xf>
    <xf numFmtId="164" fontId="9" fillId="0" borderId="8" xfId="0" applyNumberFormat="1" applyFont="1" applyBorder="1" applyAlignment="1" applyProtection="1">
      <alignment horizontal="right"/>
      <protection locked="0"/>
    </xf>
    <xf numFmtId="164" fontId="9" fillId="0" borderId="31" xfId="0" applyNumberFormat="1" applyFont="1" applyBorder="1" applyAlignment="1" applyProtection="1">
      <alignment horizontal="right"/>
      <protection locked="0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9" xfId="0" applyNumberFormat="1" applyFont="1" applyBorder="1" applyAlignment="1" applyProtection="1">
      <alignment horizontal="right"/>
      <protection locked="0"/>
    </xf>
    <xf numFmtId="164" fontId="9" fillId="0" borderId="32" xfId="0" applyNumberFormat="1" applyFont="1" applyBorder="1" applyAlignment="1" applyProtection="1">
      <alignment horizontal="right"/>
      <protection locked="0"/>
    </xf>
    <xf numFmtId="164" fontId="9" fillId="0" borderId="10" xfId="0" applyNumberFormat="1" applyFont="1" applyBorder="1" applyAlignment="1" applyProtection="1">
      <alignment horizontal="right"/>
      <protection locked="0"/>
    </xf>
    <xf numFmtId="164" fontId="9" fillId="0" borderId="11" xfId="0" applyNumberFormat="1" applyFont="1" applyBorder="1" applyAlignment="1" applyProtection="1">
      <alignment horizontal="right"/>
      <protection locked="0"/>
    </xf>
    <xf numFmtId="164" fontId="9" fillId="0" borderId="3" xfId="0" applyNumberFormat="1" applyFont="1" applyBorder="1" applyAlignment="1" applyProtection="1">
      <protection locked="0"/>
    </xf>
    <xf numFmtId="164" fontId="9" fillId="0" borderId="6" xfId="0" applyNumberFormat="1" applyFont="1" applyBorder="1" applyAlignment="1" applyProtection="1">
      <protection locked="0"/>
    </xf>
    <xf numFmtId="164" fontId="9" fillId="0" borderId="3" xfId="0" applyNumberFormat="1" applyFont="1" applyBorder="1" applyProtection="1">
      <protection locked="0"/>
    </xf>
    <xf numFmtId="164" fontId="9" fillId="0" borderId="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164" fontId="9" fillId="0" borderId="10" xfId="0" applyNumberFormat="1" applyFont="1" applyBorder="1" applyAlignment="1" applyProtection="1">
      <protection locked="0"/>
    </xf>
    <xf numFmtId="164" fontId="9" fillId="0" borderId="11" xfId="0" applyNumberFormat="1" applyFont="1" applyBorder="1" applyAlignment="1" applyProtection="1">
      <protection locked="0"/>
    </xf>
    <xf numFmtId="164" fontId="9" fillId="0" borderId="10" xfId="0" applyNumberFormat="1" applyFont="1" applyBorder="1" applyAlignment="1" applyProtection="1">
      <protection hidden="1"/>
    </xf>
    <xf numFmtId="164" fontId="9" fillId="0" borderId="11" xfId="0" applyNumberFormat="1" applyFont="1" applyBorder="1" applyAlignment="1" applyProtection="1">
      <protection hidden="1"/>
    </xf>
    <xf numFmtId="164" fontId="9" fillId="0" borderId="33" xfId="0" applyNumberFormat="1" applyFont="1" applyBorder="1" applyProtection="1">
      <protection locked="0"/>
    </xf>
    <xf numFmtId="164" fontId="9" fillId="0" borderId="34" xfId="0" applyNumberFormat="1" applyFont="1" applyBorder="1" applyProtection="1">
      <protection locked="0"/>
    </xf>
    <xf numFmtId="0" fontId="3" fillId="0" borderId="31" xfId="0" applyFont="1" applyBorder="1" applyAlignment="1" applyProtection="1">
      <alignment horizontal="left"/>
      <protection locked="0"/>
    </xf>
    <xf numFmtId="164" fontId="9" fillId="0" borderId="10" xfId="0" applyNumberFormat="1" applyFont="1" applyBorder="1" applyProtection="1">
      <protection locked="0"/>
    </xf>
    <xf numFmtId="164" fontId="9" fillId="0" borderId="11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hidden="1"/>
    </xf>
    <xf numFmtId="164" fontId="3" fillId="0" borderId="11" xfId="0" applyNumberFormat="1" applyFont="1" applyBorder="1" applyProtection="1">
      <protection hidden="1"/>
    </xf>
    <xf numFmtId="164" fontId="9" fillId="0" borderId="3" xfId="40" applyNumberFormat="1" applyFont="1" applyBorder="1" applyProtection="1">
      <protection locked="0"/>
    </xf>
    <xf numFmtId="164" fontId="9" fillId="0" borderId="6" xfId="40" applyNumberFormat="1" applyFont="1" applyBorder="1" applyProtection="1">
      <protection locked="0"/>
    </xf>
    <xf numFmtId="164" fontId="9" fillId="0" borderId="31" xfId="0" applyNumberFormat="1" applyFont="1" applyBorder="1" applyProtection="1">
      <protection locked="0"/>
    </xf>
    <xf numFmtId="164" fontId="9" fillId="0" borderId="20" xfId="0" applyNumberFormat="1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164" fontId="9" fillId="0" borderId="9" xfId="0" applyNumberFormat="1" applyFont="1" applyBorder="1" applyProtection="1">
      <protection locked="0"/>
    </xf>
    <xf numFmtId="164" fontId="9" fillId="0" borderId="32" xfId="0" applyNumberFormat="1" applyFont="1" applyBorder="1" applyProtection="1"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9" fillId="0" borderId="5" xfId="0" applyFont="1" applyFill="1" applyBorder="1" applyProtection="1"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9" fillId="4" borderId="31" xfId="0" applyFont="1" applyFill="1" applyBorder="1" applyAlignment="1" applyProtection="1">
      <alignment horizontal="left"/>
      <protection hidden="1"/>
    </xf>
    <xf numFmtId="0" fontId="9" fillId="4" borderId="4" xfId="0" applyFont="1" applyFill="1" applyBorder="1" applyAlignment="1" applyProtection="1">
      <alignment horizontal="left"/>
      <protection hidden="1"/>
    </xf>
    <xf numFmtId="0" fontId="9" fillId="4" borderId="20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9" fillId="4" borderId="31" xfId="0" applyFont="1" applyFill="1" applyBorder="1" applyProtection="1">
      <protection hidden="1"/>
    </xf>
    <xf numFmtId="0" fontId="9" fillId="4" borderId="4" xfId="0" applyFont="1" applyFill="1" applyBorder="1" applyProtection="1">
      <protection hidden="1"/>
    </xf>
    <xf numFmtId="0" fontId="9" fillId="4" borderId="20" xfId="0" applyFont="1" applyFill="1" applyBorder="1" applyProtection="1">
      <protection hidden="1"/>
    </xf>
    <xf numFmtId="0" fontId="9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164" fontId="9" fillId="0" borderId="0" xfId="8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0" xfId="0" applyFont="1" applyBorder="1"/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0" fontId="1" fillId="0" borderId="9" xfId="0" applyFont="1" applyBorder="1"/>
    <xf numFmtId="0" fontId="1" fillId="0" borderId="1" xfId="0" applyFont="1" applyBorder="1"/>
    <xf numFmtId="0" fontId="1" fillId="0" borderId="32" xfId="0" applyFont="1" applyBorder="1"/>
    <xf numFmtId="164" fontId="0" fillId="0" borderId="9" xfId="0" applyNumberFormat="1" applyBorder="1" applyAlignment="1" applyProtection="1">
      <alignment horizontal="right"/>
      <protection hidden="1"/>
    </xf>
    <xf numFmtId="164" fontId="0" fillId="0" borderId="32" xfId="0" applyNumberFormat="1" applyBorder="1" applyAlignment="1" applyProtection="1">
      <alignment horizontal="right"/>
      <protection hidden="1"/>
    </xf>
    <xf numFmtId="0" fontId="3" fillId="0" borderId="0" xfId="0" applyFont="1" applyAlignment="1">
      <alignment horizontal="center" wrapText="1"/>
    </xf>
    <xf numFmtId="164" fontId="0" fillId="0" borderId="31" xfId="0" applyNumberFormat="1" applyBorder="1" applyAlignment="1" applyProtection="1">
      <alignment horizontal="right"/>
      <protection locked="0"/>
    </xf>
    <xf numFmtId="164" fontId="0" fillId="0" borderId="20" xfId="0" applyNumberFormat="1" applyBorder="1" applyAlignment="1" applyProtection="1">
      <alignment horizontal="right"/>
      <protection locked="0"/>
    </xf>
    <xf numFmtId="0" fontId="1" fillId="0" borderId="10" xfId="0" applyFont="1" applyBorder="1"/>
    <xf numFmtId="0" fontId="1" fillId="0" borderId="5" xfId="0" applyFont="1" applyBorder="1"/>
    <xf numFmtId="164" fontId="4" fillId="0" borderId="10" xfId="0" applyNumberFormat="1" applyFont="1" applyBorder="1" applyAlignment="1" applyProtection="1">
      <alignment horizontal="right"/>
      <protection hidden="1"/>
    </xf>
    <xf numFmtId="164" fontId="4" fillId="0" borderId="11" xfId="0" applyNumberFormat="1" applyFont="1" applyBorder="1" applyAlignment="1" applyProtection="1">
      <alignment horizontal="right"/>
      <protection hidden="1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10" xfId="0" applyNumberFormat="1" applyFont="1" applyBorder="1" applyAlignment="1" applyProtection="1">
      <alignment horizontal="right"/>
      <protection hidden="1"/>
    </xf>
    <xf numFmtId="164" fontId="1" fillId="0" borderId="11" xfId="0" applyNumberFormat="1" applyFont="1" applyBorder="1" applyAlignment="1" applyProtection="1">
      <alignment horizontal="right"/>
      <protection hidden="1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8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hidden="1"/>
    </xf>
    <xf numFmtId="0" fontId="9" fillId="0" borderId="18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6" xfId="0" applyFont="1" applyFill="1" applyBorder="1" applyAlignment="1" applyProtection="1">
      <alignment horizontal="left"/>
      <protection locked="0"/>
    </xf>
    <xf numFmtId="0" fontId="9" fillId="0" borderId="6" xfId="0" applyFont="1" applyFill="1" applyBorder="1" applyProtection="1"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20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9" fillId="0" borderId="6" xfId="0" applyFont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erced\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erced\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endocino\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endocino\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arin\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arin\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adera\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adera\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Los%20Angeles\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Lassen\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Lassen\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Lake\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Kings\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Kings\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Kern\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Kern\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Inyo\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Inyo\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Imperial\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Imperial\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Humboldt\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Humboldt\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Glenn\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Glenn\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Fresno\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Fresno\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El%20Dorado\El%20Dorado\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El%20Dorado\El%20Dorado\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Del%20Norte\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DDO\MHSA%20RERs\Revenue%20&amp;%20Expenditure%20Reports%20(RER)\Del%20Norte\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Colusa\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Colusa\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Butte\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Butte\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Berkeley%20City\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Berkeley%20City\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Amador\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opLeftCell="A23" zoomScaleNormal="100" zoomScaleSheetLayoutView="100" zoomScalePageLayoutView="84" workbookViewId="0">
      <selection sqref="A1:G1"/>
    </sheetView>
  </sheetViews>
  <sheetFormatPr defaultColWidth="0" defaultRowHeight="15" zeroHeight="1" x14ac:dyDescent="0.2"/>
  <cols>
    <col min="1" max="4" width="3.5703125" style="16" customWidth="1"/>
    <col min="5" max="5" width="42" style="16" customWidth="1"/>
    <col min="6" max="6" width="6" style="16" customWidth="1"/>
    <col min="7" max="7" width="19" style="16" customWidth="1"/>
    <col min="8" max="10" width="12.5703125" style="16" hidden="1" customWidth="1"/>
    <col min="11" max="16384" width="9.140625" style="16" hidden="1"/>
  </cols>
  <sheetData>
    <row r="1" spans="1:10" ht="56.25" customHeight="1" x14ac:dyDescent="0.2">
      <c r="A1" s="195" t="s">
        <v>131</v>
      </c>
      <c r="B1" s="195"/>
      <c r="C1" s="195"/>
      <c r="D1" s="195"/>
      <c r="E1" s="195"/>
      <c r="F1" s="195"/>
      <c r="G1" s="195"/>
    </row>
    <row r="2" spans="1:10" ht="20.100000000000001" customHeight="1" x14ac:dyDescent="0.25">
      <c r="A2" s="196" t="s">
        <v>8</v>
      </c>
      <c r="B2" s="196"/>
      <c r="C2" s="196"/>
      <c r="D2" s="197" t="s">
        <v>171</v>
      </c>
      <c r="E2" s="197"/>
      <c r="F2" s="17" t="s">
        <v>9</v>
      </c>
      <c r="G2" s="12">
        <v>42830</v>
      </c>
    </row>
    <row r="3" spans="1:10" ht="15" customHeight="1" x14ac:dyDescent="0.25">
      <c r="A3" s="18"/>
      <c r="B3" s="18"/>
      <c r="C3" s="18"/>
      <c r="D3" s="198"/>
      <c r="E3" s="198"/>
      <c r="F3" s="199"/>
      <c r="G3" s="199"/>
    </row>
    <row r="4" spans="1:10" x14ac:dyDescent="0.2">
      <c r="F4" s="194"/>
      <c r="G4" s="194"/>
    </row>
    <row r="5" spans="1:10" s="19" customFormat="1" ht="15" customHeight="1" x14ac:dyDescent="0.25">
      <c r="A5" s="175" t="s">
        <v>54</v>
      </c>
      <c r="B5" s="176"/>
      <c r="C5" s="176"/>
      <c r="D5" s="176"/>
      <c r="E5" s="177"/>
      <c r="F5" s="184" t="s">
        <v>59</v>
      </c>
      <c r="G5" s="185"/>
    </row>
    <row r="6" spans="1:10" s="19" customFormat="1" ht="15" customHeight="1" x14ac:dyDescent="0.25">
      <c r="A6" s="178"/>
      <c r="B6" s="179"/>
      <c r="C6" s="179"/>
      <c r="D6" s="179"/>
      <c r="E6" s="180"/>
      <c r="F6" s="186"/>
      <c r="G6" s="187"/>
    </row>
    <row r="7" spans="1:10" s="21" customFormat="1" ht="20.25" customHeight="1" x14ac:dyDescent="0.2">
      <c r="A7" s="181"/>
      <c r="B7" s="182"/>
      <c r="C7" s="182"/>
      <c r="D7" s="182"/>
      <c r="E7" s="183"/>
      <c r="F7" s="188"/>
      <c r="G7" s="189"/>
      <c r="H7" s="20"/>
      <c r="I7" s="20"/>
      <c r="J7" s="20"/>
    </row>
    <row r="8" spans="1:10" ht="15" customHeight="1" x14ac:dyDescent="0.25">
      <c r="A8" s="158" t="s">
        <v>127</v>
      </c>
      <c r="B8" s="190"/>
      <c r="C8" s="190"/>
      <c r="D8" s="190"/>
      <c r="E8" s="191"/>
      <c r="F8" s="192"/>
      <c r="G8" s="193"/>
    </row>
    <row r="9" spans="1:10" ht="15" customHeight="1" x14ac:dyDescent="0.2">
      <c r="A9" s="22">
        <v>1</v>
      </c>
      <c r="B9" s="146" t="s">
        <v>155</v>
      </c>
      <c r="C9" s="173"/>
      <c r="D9" s="173"/>
      <c r="E9" s="174"/>
      <c r="F9" s="148">
        <v>460126</v>
      </c>
      <c r="G9" s="149"/>
    </row>
    <row r="10" spans="1:10" ht="15" customHeight="1" x14ac:dyDescent="0.2">
      <c r="A10" s="22">
        <v>2</v>
      </c>
      <c r="B10" s="146" t="s">
        <v>156</v>
      </c>
      <c r="C10" s="173"/>
      <c r="D10" s="173"/>
      <c r="E10" s="174"/>
      <c r="F10" s="148">
        <v>682593</v>
      </c>
      <c r="G10" s="149"/>
    </row>
    <row r="11" spans="1:10" ht="15" customHeight="1" x14ac:dyDescent="0.2">
      <c r="A11" s="22">
        <v>3</v>
      </c>
      <c r="B11" s="146" t="s">
        <v>157</v>
      </c>
      <c r="C11" s="173"/>
      <c r="D11" s="173"/>
      <c r="E11" s="174"/>
      <c r="F11" s="148">
        <v>241625</v>
      </c>
      <c r="G11" s="149"/>
    </row>
    <row r="12" spans="1:10" ht="15" customHeight="1" x14ac:dyDescent="0.2">
      <c r="A12" s="22">
        <v>4</v>
      </c>
      <c r="B12" s="146" t="s">
        <v>158</v>
      </c>
      <c r="C12" s="173"/>
      <c r="D12" s="173"/>
      <c r="E12" s="174"/>
      <c r="F12" s="148">
        <v>765356</v>
      </c>
      <c r="G12" s="149"/>
    </row>
    <row r="13" spans="1:10" ht="15" customHeight="1" x14ac:dyDescent="0.2">
      <c r="A13" s="22">
        <v>5</v>
      </c>
      <c r="B13" s="146" t="s">
        <v>159</v>
      </c>
      <c r="C13" s="173"/>
      <c r="D13" s="173"/>
      <c r="E13" s="174"/>
      <c r="F13" s="148">
        <v>942224</v>
      </c>
      <c r="G13" s="149"/>
    </row>
    <row r="14" spans="1:10" ht="15" customHeight="1" x14ac:dyDescent="0.2">
      <c r="A14" s="22">
        <v>6</v>
      </c>
      <c r="B14" s="150" t="s">
        <v>160</v>
      </c>
      <c r="C14" s="168"/>
      <c r="D14" s="168"/>
      <c r="E14" s="169"/>
      <c r="F14" s="148">
        <v>0</v>
      </c>
      <c r="G14" s="149"/>
    </row>
    <row r="15" spans="1:10" ht="15" customHeight="1" x14ac:dyDescent="0.2">
      <c r="A15" s="22">
        <v>7</v>
      </c>
      <c r="B15" s="150"/>
      <c r="C15" s="168"/>
      <c r="D15" s="168"/>
      <c r="E15" s="169"/>
      <c r="F15" s="148"/>
      <c r="G15" s="149"/>
    </row>
    <row r="16" spans="1:10" ht="15" customHeight="1" x14ac:dyDescent="0.2">
      <c r="A16" s="22">
        <v>8</v>
      </c>
      <c r="B16" s="150"/>
      <c r="C16" s="168"/>
      <c r="D16" s="168"/>
      <c r="E16" s="169"/>
      <c r="F16" s="148"/>
      <c r="G16" s="149"/>
    </row>
    <row r="17" spans="1:7" ht="15" customHeight="1" x14ac:dyDescent="0.2">
      <c r="A17" s="22">
        <v>9</v>
      </c>
      <c r="B17" s="150"/>
      <c r="C17" s="168"/>
      <c r="D17" s="168"/>
      <c r="E17" s="169"/>
      <c r="F17" s="148"/>
      <c r="G17" s="149"/>
    </row>
    <row r="18" spans="1:7" ht="15" customHeight="1" x14ac:dyDescent="0.2">
      <c r="A18" s="22">
        <v>10</v>
      </c>
      <c r="B18" s="150"/>
      <c r="C18" s="168"/>
      <c r="D18" s="168"/>
      <c r="E18" s="169"/>
      <c r="F18" s="148"/>
      <c r="G18" s="149"/>
    </row>
    <row r="19" spans="1:7" ht="15" customHeight="1" x14ac:dyDescent="0.2">
      <c r="A19" s="22">
        <v>11</v>
      </c>
      <c r="B19" s="150"/>
      <c r="C19" s="168"/>
      <c r="D19" s="168"/>
      <c r="E19" s="169"/>
      <c r="F19" s="148"/>
      <c r="G19" s="149"/>
    </row>
    <row r="20" spans="1:7" ht="15" customHeight="1" x14ac:dyDescent="0.2">
      <c r="A20" s="22">
        <v>12</v>
      </c>
      <c r="B20" s="150"/>
      <c r="C20" s="168"/>
      <c r="D20" s="168"/>
      <c r="E20" s="169"/>
      <c r="F20" s="148"/>
      <c r="G20" s="149"/>
    </row>
    <row r="21" spans="1:7" ht="15" customHeight="1" x14ac:dyDescent="0.2">
      <c r="A21" s="22">
        <v>13</v>
      </c>
      <c r="B21" s="150"/>
      <c r="C21" s="168"/>
      <c r="D21" s="168"/>
      <c r="E21" s="169"/>
      <c r="F21" s="148"/>
      <c r="G21" s="149"/>
    </row>
    <row r="22" spans="1:7" ht="15" customHeight="1" x14ac:dyDescent="0.2">
      <c r="A22" s="22">
        <v>14</v>
      </c>
      <c r="B22" s="150"/>
      <c r="C22" s="168"/>
      <c r="D22" s="168"/>
      <c r="E22" s="169"/>
      <c r="F22" s="148"/>
      <c r="G22" s="149"/>
    </row>
    <row r="23" spans="1:7" ht="15" customHeight="1" x14ac:dyDescent="0.2">
      <c r="A23" s="22">
        <v>15</v>
      </c>
      <c r="B23" s="150"/>
      <c r="C23" s="168"/>
      <c r="D23" s="168"/>
      <c r="E23" s="169"/>
      <c r="F23" s="148"/>
      <c r="G23" s="149"/>
    </row>
    <row r="24" spans="1:7" ht="15" customHeight="1" x14ac:dyDescent="0.2">
      <c r="A24" s="22">
        <v>16</v>
      </c>
      <c r="B24" s="150"/>
      <c r="C24" s="168"/>
      <c r="D24" s="168"/>
      <c r="E24" s="169"/>
      <c r="F24" s="148"/>
      <c r="G24" s="149"/>
    </row>
    <row r="25" spans="1:7" ht="15" customHeight="1" x14ac:dyDescent="0.2">
      <c r="A25" s="22">
        <v>17</v>
      </c>
      <c r="B25" s="150"/>
      <c r="C25" s="168"/>
      <c r="D25" s="168"/>
      <c r="E25" s="169"/>
      <c r="F25" s="148"/>
      <c r="G25" s="149"/>
    </row>
    <row r="26" spans="1:7" ht="15" customHeight="1" x14ac:dyDescent="0.2">
      <c r="A26" s="22">
        <v>18</v>
      </c>
      <c r="B26" s="150"/>
      <c r="C26" s="168"/>
      <c r="D26" s="168"/>
      <c r="E26" s="169"/>
      <c r="F26" s="148"/>
      <c r="G26" s="149"/>
    </row>
    <row r="27" spans="1:7" ht="15" customHeight="1" x14ac:dyDescent="0.2">
      <c r="A27" s="22">
        <v>19</v>
      </c>
      <c r="B27" s="150"/>
      <c r="C27" s="168"/>
      <c r="D27" s="168"/>
      <c r="E27" s="169"/>
      <c r="F27" s="148"/>
      <c r="G27" s="149"/>
    </row>
    <row r="28" spans="1:7" ht="15" customHeight="1" x14ac:dyDescent="0.2">
      <c r="A28" s="22">
        <v>20</v>
      </c>
      <c r="B28" s="172"/>
      <c r="C28" s="168"/>
      <c r="D28" s="168"/>
      <c r="E28" s="169"/>
      <c r="F28" s="148"/>
      <c r="G28" s="149"/>
    </row>
    <row r="29" spans="1:7" ht="15" customHeight="1" x14ac:dyDescent="0.2">
      <c r="A29" s="22">
        <v>21</v>
      </c>
      <c r="B29" s="150"/>
      <c r="C29" s="168"/>
      <c r="D29" s="168"/>
      <c r="E29" s="169"/>
      <c r="F29" s="148"/>
      <c r="G29" s="149"/>
    </row>
    <row r="30" spans="1:7" ht="15" customHeight="1" x14ac:dyDescent="0.2">
      <c r="A30" s="22">
        <v>22</v>
      </c>
      <c r="B30" s="150"/>
      <c r="C30" s="168"/>
      <c r="D30" s="168"/>
      <c r="E30" s="169"/>
      <c r="F30" s="148"/>
      <c r="G30" s="149"/>
    </row>
    <row r="31" spans="1:7" ht="15" customHeight="1" x14ac:dyDescent="0.2">
      <c r="A31" s="22">
        <v>23</v>
      </c>
      <c r="B31" s="150"/>
      <c r="C31" s="168"/>
      <c r="D31" s="168"/>
      <c r="E31" s="169"/>
      <c r="F31" s="148"/>
      <c r="G31" s="149"/>
    </row>
    <row r="32" spans="1:7" ht="15" customHeight="1" x14ac:dyDescent="0.2">
      <c r="A32" s="22">
        <v>24</v>
      </c>
      <c r="B32" s="150"/>
      <c r="C32" s="168"/>
      <c r="D32" s="168"/>
      <c r="E32" s="169"/>
      <c r="F32" s="148"/>
      <c r="G32" s="149"/>
    </row>
    <row r="33" spans="1:7" s="23" customFormat="1" ht="15" customHeight="1" x14ac:dyDescent="0.2">
      <c r="A33" s="22">
        <v>25</v>
      </c>
      <c r="B33" s="150"/>
      <c r="C33" s="168"/>
      <c r="D33" s="168"/>
      <c r="E33" s="169"/>
      <c r="F33" s="148"/>
      <c r="G33" s="149"/>
    </row>
    <row r="34" spans="1:7" s="23" customFormat="1" ht="15" customHeight="1" x14ac:dyDescent="0.2">
      <c r="A34" s="24"/>
      <c r="B34" s="170" t="s">
        <v>62</v>
      </c>
      <c r="C34" s="170"/>
      <c r="D34" s="170"/>
      <c r="E34" s="171"/>
      <c r="F34" s="156">
        <f>SUM(F9:G33)</f>
        <v>3091924</v>
      </c>
      <c r="G34" s="157"/>
    </row>
    <row r="35" spans="1:7" s="23" customFormat="1" ht="15" customHeight="1" x14ac:dyDescent="0.25">
      <c r="A35" s="163" t="s">
        <v>128</v>
      </c>
      <c r="B35" s="164"/>
      <c r="C35" s="164"/>
      <c r="D35" s="164"/>
      <c r="E35" s="165"/>
      <c r="F35" s="148"/>
      <c r="G35" s="149"/>
    </row>
    <row r="36" spans="1:7" s="23" customFormat="1" ht="15" customHeight="1" x14ac:dyDescent="0.2">
      <c r="A36" s="22">
        <v>1</v>
      </c>
      <c r="B36" s="146" t="s">
        <v>161</v>
      </c>
      <c r="C36" s="146"/>
      <c r="D36" s="146"/>
      <c r="E36" s="147"/>
      <c r="F36" s="148">
        <f>145537+563801</f>
        <v>709338</v>
      </c>
      <c r="G36" s="149"/>
    </row>
    <row r="37" spans="1:7" s="23" customFormat="1" ht="15" customHeight="1" x14ac:dyDescent="0.2">
      <c r="A37" s="22">
        <v>2</v>
      </c>
      <c r="B37" s="146" t="s">
        <v>162</v>
      </c>
      <c r="C37" s="146"/>
      <c r="D37" s="146"/>
      <c r="E37" s="147"/>
      <c r="F37" s="148">
        <v>98144</v>
      </c>
      <c r="G37" s="149"/>
    </row>
    <row r="38" spans="1:7" s="23" customFormat="1" ht="15" customHeight="1" x14ac:dyDescent="0.2">
      <c r="A38" s="22">
        <v>3</v>
      </c>
      <c r="B38" s="146" t="s">
        <v>163</v>
      </c>
      <c r="C38" s="146"/>
      <c r="D38" s="146"/>
      <c r="E38" s="147"/>
      <c r="F38" s="148">
        <v>519783</v>
      </c>
      <c r="G38" s="149"/>
    </row>
    <row r="39" spans="1:7" s="23" customFormat="1" ht="15" customHeight="1" x14ac:dyDescent="0.2">
      <c r="A39" s="22">
        <v>4</v>
      </c>
      <c r="B39" s="150" t="s">
        <v>164</v>
      </c>
      <c r="C39" s="150"/>
      <c r="D39" s="150"/>
      <c r="E39" s="151"/>
      <c r="F39" s="148">
        <v>2270</v>
      </c>
      <c r="G39" s="149"/>
    </row>
    <row r="40" spans="1:7" s="23" customFormat="1" ht="15" customHeight="1" x14ac:dyDescent="0.2">
      <c r="A40" s="22">
        <v>5</v>
      </c>
      <c r="B40" s="150"/>
      <c r="C40" s="150"/>
      <c r="D40" s="150"/>
      <c r="E40" s="151"/>
      <c r="F40" s="148"/>
      <c r="G40" s="149"/>
    </row>
    <row r="41" spans="1:7" s="23" customFormat="1" ht="15" customHeight="1" x14ac:dyDescent="0.2">
      <c r="A41" s="22">
        <v>6</v>
      </c>
      <c r="B41" s="150"/>
      <c r="C41" s="150"/>
      <c r="D41" s="150"/>
      <c r="E41" s="151"/>
      <c r="F41" s="148"/>
      <c r="G41" s="149"/>
    </row>
    <row r="42" spans="1:7" s="23" customFormat="1" ht="15" customHeight="1" x14ac:dyDescent="0.2">
      <c r="A42" s="22">
        <v>7</v>
      </c>
      <c r="B42" s="146"/>
      <c r="C42" s="146"/>
      <c r="D42" s="146"/>
      <c r="E42" s="147"/>
      <c r="F42" s="148"/>
      <c r="G42" s="149"/>
    </row>
    <row r="43" spans="1:7" s="23" customFormat="1" ht="15" customHeight="1" x14ac:dyDescent="0.2">
      <c r="A43" s="22">
        <v>8</v>
      </c>
      <c r="B43" s="146"/>
      <c r="C43" s="146"/>
      <c r="D43" s="146"/>
      <c r="E43" s="147"/>
      <c r="F43" s="148"/>
      <c r="G43" s="149"/>
    </row>
    <row r="44" spans="1:7" s="23" customFormat="1" ht="15" customHeight="1" x14ac:dyDescent="0.2">
      <c r="A44" s="22">
        <v>9</v>
      </c>
      <c r="B44" s="146"/>
      <c r="C44" s="146"/>
      <c r="D44" s="146"/>
      <c r="E44" s="147"/>
      <c r="F44" s="148"/>
      <c r="G44" s="149"/>
    </row>
    <row r="45" spans="1:7" s="23" customFormat="1" ht="15" customHeight="1" x14ac:dyDescent="0.2">
      <c r="A45" s="22">
        <v>10</v>
      </c>
      <c r="B45" s="152"/>
      <c r="C45" s="152"/>
      <c r="D45" s="152"/>
      <c r="E45" s="153"/>
      <c r="F45" s="154"/>
      <c r="G45" s="155"/>
    </row>
    <row r="46" spans="1:7" s="23" customFormat="1" ht="15" customHeight="1" x14ac:dyDescent="0.2">
      <c r="A46" s="22">
        <v>11</v>
      </c>
      <c r="B46" s="152"/>
      <c r="C46" s="152"/>
      <c r="D46" s="152"/>
      <c r="E46" s="153"/>
      <c r="F46" s="154"/>
      <c r="G46" s="155"/>
    </row>
    <row r="47" spans="1:7" s="23" customFormat="1" ht="15" customHeight="1" x14ac:dyDescent="0.2">
      <c r="A47" s="22">
        <v>12</v>
      </c>
      <c r="B47" s="150"/>
      <c r="C47" s="150"/>
      <c r="D47" s="150"/>
      <c r="E47" s="151"/>
      <c r="F47" s="148"/>
      <c r="G47" s="149"/>
    </row>
    <row r="48" spans="1:7" s="23" customFormat="1" ht="15" customHeight="1" x14ac:dyDescent="0.2">
      <c r="A48" s="22">
        <v>13</v>
      </c>
      <c r="B48" s="150"/>
      <c r="C48" s="150"/>
      <c r="D48" s="150"/>
      <c r="E48" s="151"/>
      <c r="F48" s="148"/>
      <c r="G48" s="149"/>
    </row>
    <row r="49" spans="1:7" s="23" customFormat="1" ht="15" customHeight="1" x14ac:dyDescent="0.2">
      <c r="A49" s="22">
        <v>14</v>
      </c>
      <c r="B49" s="150"/>
      <c r="C49" s="150"/>
      <c r="D49" s="150"/>
      <c r="E49" s="151"/>
      <c r="F49" s="148"/>
      <c r="G49" s="149"/>
    </row>
    <row r="50" spans="1:7" s="23" customFormat="1" ht="15" customHeight="1" x14ac:dyDescent="0.2">
      <c r="A50" s="22">
        <v>15</v>
      </c>
      <c r="B50" s="150"/>
      <c r="C50" s="150"/>
      <c r="D50" s="150"/>
      <c r="E50" s="151"/>
      <c r="F50" s="148"/>
      <c r="G50" s="149"/>
    </row>
    <row r="51" spans="1:7" s="23" customFormat="1" ht="15" customHeight="1" x14ac:dyDescent="0.2">
      <c r="A51" s="26"/>
      <c r="B51" s="27" t="s">
        <v>129</v>
      </c>
      <c r="C51" s="27"/>
      <c r="D51" s="27"/>
      <c r="E51" s="28"/>
      <c r="F51" s="156">
        <f>SUM(F36:G50)</f>
        <v>1329535</v>
      </c>
      <c r="G51" s="157"/>
    </row>
    <row r="52" spans="1:7" s="23" customFormat="1" ht="15" customHeight="1" x14ac:dyDescent="0.25">
      <c r="A52" s="158" t="s">
        <v>130</v>
      </c>
      <c r="B52" s="159"/>
      <c r="C52" s="159"/>
      <c r="D52" s="159"/>
      <c r="E52" s="160"/>
      <c r="F52" s="161">
        <f>SUM(F34+F51)</f>
        <v>4421459</v>
      </c>
      <c r="G52" s="162"/>
    </row>
    <row r="53" spans="1:7" s="23" customFormat="1" ht="15" customHeight="1" x14ac:dyDescent="0.25">
      <c r="A53" s="163" t="s">
        <v>53</v>
      </c>
      <c r="B53" s="164"/>
      <c r="C53" s="164"/>
      <c r="D53" s="164"/>
      <c r="E53" s="165"/>
      <c r="F53" s="148"/>
      <c r="G53" s="149"/>
    </row>
    <row r="54" spans="1:7" s="23" customFormat="1" ht="15" customHeight="1" x14ac:dyDescent="0.25">
      <c r="A54" s="163" t="s">
        <v>20</v>
      </c>
      <c r="B54" s="164"/>
      <c r="C54" s="164"/>
      <c r="D54" s="164"/>
      <c r="E54" s="165"/>
      <c r="F54" s="148">
        <f>1198758</f>
        <v>1198758</v>
      </c>
      <c r="G54" s="149"/>
    </row>
    <row r="55" spans="1:7" s="23" customFormat="1" ht="15" customHeight="1" thickBot="1" x14ac:dyDescent="0.3">
      <c r="A55" s="163" t="s">
        <v>40</v>
      </c>
      <c r="B55" s="164"/>
      <c r="C55" s="164"/>
      <c r="D55" s="164"/>
      <c r="E55" s="165"/>
      <c r="F55" s="148"/>
      <c r="G55" s="149"/>
    </row>
    <row r="56" spans="1:7" ht="15" customHeight="1" thickBot="1" x14ac:dyDescent="0.3">
      <c r="A56" s="29" t="s">
        <v>23</v>
      </c>
      <c r="B56" s="30"/>
      <c r="C56" s="30"/>
      <c r="D56" s="30"/>
      <c r="E56" s="30"/>
      <c r="F56" s="166">
        <f>SUM(F52:G55)</f>
        <v>5620217</v>
      </c>
      <c r="G56" s="167"/>
    </row>
  </sheetData>
  <sheetProtection selectLockedCells="1"/>
  <mergeCells count="104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F46:G46"/>
    <mergeCell ref="B46:E46"/>
    <mergeCell ref="B47:E47"/>
    <mergeCell ref="F47:G47"/>
    <mergeCell ref="B48:E48"/>
    <mergeCell ref="F48:G48"/>
    <mergeCell ref="B49:E49"/>
    <mergeCell ref="F49:G49"/>
    <mergeCell ref="B44:E44"/>
    <mergeCell ref="F44:G44"/>
    <mergeCell ref="B37:E37"/>
    <mergeCell ref="F37:G37"/>
    <mergeCell ref="B38:E38"/>
    <mergeCell ref="F38:G38"/>
    <mergeCell ref="B39:E39"/>
    <mergeCell ref="F39:G39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</mergeCells>
  <printOptions horizontalCentered="1"/>
  <pageMargins left="0.5" right="0.5" top="1.07" bottom="0.75" header="0.5" footer="0.5"/>
  <pageSetup scale="74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topLeftCell="A9" zoomScaleNormal="100" zoomScaleSheetLayoutView="100" workbookViewId="0">
      <selection activeCell="A42" sqref="A42"/>
    </sheetView>
  </sheetViews>
  <sheetFormatPr defaultColWidth="0" defaultRowHeight="15" zeroHeight="1" x14ac:dyDescent="0.2"/>
  <cols>
    <col min="1" max="4" width="3.5703125" style="16" customWidth="1"/>
    <col min="5" max="5" width="58.7109375" style="16" customWidth="1"/>
    <col min="6" max="6" width="10.85546875" style="16" customWidth="1"/>
    <col min="7" max="7" width="16.7109375" style="16" customWidth="1"/>
    <col min="8" max="16384" width="9.140625" style="16" hidden="1"/>
  </cols>
  <sheetData>
    <row r="1" spans="1:7" ht="67.5" customHeight="1" x14ac:dyDescent="0.2">
      <c r="A1" s="200" t="s">
        <v>144</v>
      </c>
      <c r="B1" s="200"/>
      <c r="C1" s="200"/>
      <c r="D1" s="200"/>
      <c r="E1" s="200"/>
      <c r="F1" s="200"/>
      <c r="G1" s="200"/>
    </row>
    <row r="2" spans="1:7" ht="20.100000000000001" customHeight="1" x14ac:dyDescent="0.25">
      <c r="A2" s="196" t="s">
        <v>8</v>
      </c>
      <c r="B2" s="196"/>
      <c r="C2" s="196"/>
      <c r="D2" s="207" t="str">
        <f>'CSS '!D2:E2</f>
        <v>Sutter-Yuba Mental Health Services</v>
      </c>
      <c r="E2" s="207"/>
      <c r="F2" s="31" t="s">
        <v>9</v>
      </c>
      <c r="G2" s="32">
        <f>'CSS '!G2</f>
        <v>42830</v>
      </c>
    </row>
    <row r="3" spans="1:7" ht="15" customHeight="1" x14ac:dyDescent="0.25">
      <c r="A3" s="41"/>
      <c r="B3" s="38"/>
      <c r="C3" s="38"/>
      <c r="D3" s="203"/>
      <c r="E3" s="203"/>
      <c r="F3" s="39"/>
      <c r="G3" s="42"/>
    </row>
    <row r="4" spans="1:7" ht="15" customHeight="1" x14ac:dyDescent="0.2">
      <c r="A4" s="43"/>
      <c r="B4" s="42"/>
      <c r="C4" s="42"/>
      <c r="D4" s="42"/>
      <c r="E4" s="42"/>
      <c r="F4" s="42"/>
      <c r="G4" s="42"/>
    </row>
    <row r="5" spans="1:7" s="19" customFormat="1" ht="15" customHeight="1" x14ac:dyDescent="0.25">
      <c r="A5" s="175" t="s">
        <v>55</v>
      </c>
      <c r="B5" s="176"/>
      <c r="C5" s="176"/>
      <c r="D5" s="176"/>
      <c r="E5" s="177"/>
      <c r="F5" s="201" t="s">
        <v>0</v>
      </c>
      <c r="G5" s="202"/>
    </row>
    <row r="6" spans="1:7" s="21" customFormat="1" ht="34.5" customHeight="1" x14ac:dyDescent="0.2">
      <c r="A6" s="181"/>
      <c r="B6" s="182"/>
      <c r="C6" s="182"/>
      <c r="D6" s="182"/>
      <c r="E6" s="183"/>
      <c r="F6" s="188" t="s">
        <v>59</v>
      </c>
      <c r="G6" s="189"/>
    </row>
    <row r="7" spans="1:7" ht="15" customHeight="1" x14ac:dyDescent="0.25">
      <c r="A7" s="158" t="s">
        <v>137</v>
      </c>
      <c r="B7" s="190"/>
      <c r="C7" s="190"/>
      <c r="D7" s="190"/>
      <c r="E7" s="191"/>
      <c r="F7" s="215"/>
      <c r="G7" s="216"/>
    </row>
    <row r="8" spans="1:7" ht="15" customHeight="1" x14ac:dyDescent="0.2">
      <c r="A8" s="22">
        <v>1</v>
      </c>
      <c r="B8" s="146" t="s">
        <v>165</v>
      </c>
      <c r="C8" s="146"/>
      <c r="D8" s="146"/>
      <c r="E8" s="147"/>
      <c r="F8" s="148">
        <v>614835</v>
      </c>
      <c r="G8" s="149"/>
    </row>
    <row r="9" spans="1:7" ht="15" customHeight="1" x14ac:dyDescent="0.2">
      <c r="A9" s="22">
        <v>2</v>
      </c>
      <c r="B9" s="146"/>
      <c r="C9" s="146"/>
      <c r="D9" s="146"/>
      <c r="E9" s="147"/>
      <c r="F9" s="148"/>
      <c r="G9" s="149"/>
    </row>
    <row r="10" spans="1:7" ht="15" customHeight="1" x14ac:dyDescent="0.2">
      <c r="A10" s="22">
        <v>3</v>
      </c>
      <c r="B10" s="146"/>
      <c r="C10" s="146"/>
      <c r="D10" s="146"/>
      <c r="E10" s="147"/>
      <c r="F10" s="148"/>
      <c r="G10" s="149"/>
    </row>
    <row r="11" spans="1:7" ht="15" customHeight="1" x14ac:dyDescent="0.2">
      <c r="A11" s="22">
        <v>4</v>
      </c>
      <c r="B11" s="146"/>
      <c r="C11" s="146"/>
      <c r="D11" s="146"/>
      <c r="E11" s="147"/>
      <c r="F11" s="148"/>
      <c r="G11" s="149"/>
    </row>
    <row r="12" spans="1:7" ht="15" customHeight="1" x14ac:dyDescent="0.2">
      <c r="A12" s="22">
        <v>5</v>
      </c>
      <c r="B12" s="146"/>
      <c r="C12" s="146"/>
      <c r="D12" s="146"/>
      <c r="E12" s="147"/>
      <c r="F12" s="148"/>
      <c r="G12" s="149"/>
    </row>
    <row r="13" spans="1:7" ht="15" customHeight="1" x14ac:dyDescent="0.2">
      <c r="A13" s="22">
        <v>6</v>
      </c>
      <c r="B13" s="146"/>
      <c r="C13" s="146"/>
      <c r="D13" s="146"/>
      <c r="E13" s="147"/>
      <c r="F13" s="148"/>
      <c r="G13" s="149"/>
    </row>
    <row r="14" spans="1:7" ht="15" customHeight="1" x14ac:dyDescent="0.2">
      <c r="A14" s="22">
        <v>7</v>
      </c>
      <c r="B14" s="146"/>
      <c r="C14" s="146"/>
      <c r="D14" s="146"/>
      <c r="E14" s="147"/>
      <c r="F14" s="148"/>
      <c r="G14" s="149"/>
    </row>
    <row r="15" spans="1:7" ht="15" customHeight="1" x14ac:dyDescent="0.2">
      <c r="A15" s="22">
        <v>8</v>
      </c>
      <c r="B15" s="150"/>
      <c r="C15" s="150"/>
      <c r="D15" s="150"/>
      <c r="E15" s="151"/>
      <c r="F15" s="148"/>
      <c r="G15" s="149"/>
    </row>
    <row r="16" spans="1:7" ht="15" customHeight="1" x14ac:dyDescent="0.2">
      <c r="A16" s="22">
        <v>9</v>
      </c>
      <c r="B16" s="150"/>
      <c r="C16" s="150"/>
      <c r="D16" s="150"/>
      <c r="E16" s="151"/>
      <c r="F16" s="148"/>
      <c r="G16" s="149"/>
    </row>
    <row r="17" spans="1:7" ht="15" customHeight="1" x14ac:dyDescent="0.2">
      <c r="A17" s="22">
        <v>10</v>
      </c>
      <c r="B17" s="150"/>
      <c r="C17" s="150"/>
      <c r="D17" s="150"/>
      <c r="E17" s="151"/>
      <c r="F17" s="148"/>
      <c r="G17" s="149"/>
    </row>
    <row r="18" spans="1:7" ht="15" customHeight="1" x14ac:dyDescent="0.2">
      <c r="A18" s="22">
        <v>11</v>
      </c>
      <c r="B18" s="150"/>
      <c r="C18" s="150"/>
      <c r="D18" s="150"/>
      <c r="E18" s="151"/>
      <c r="F18" s="148"/>
      <c r="G18" s="149"/>
    </row>
    <row r="19" spans="1:7" ht="15" customHeight="1" x14ac:dyDescent="0.2">
      <c r="A19" s="22">
        <v>12</v>
      </c>
      <c r="B19" s="150"/>
      <c r="C19" s="150"/>
      <c r="D19" s="150"/>
      <c r="E19" s="151"/>
      <c r="F19" s="148"/>
      <c r="G19" s="149"/>
    </row>
    <row r="20" spans="1:7" ht="15" customHeight="1" x14ac:dyDescent="0.2">
      <c r="A20" s="22">
        <v>13</v>
      </c>
      <c r="B20" s="150"/>
      <c r="C20" s="150"/>
      <c r="D20" s="150"/>
      <c r="E20" s="151"/>
      <c r="F20" s="148"/>
      <c r="G20" s="149"/>
    </row>
    <row r="21" spans="1:7" ht="15" customHeight="1" x14ac:dyDescent="0.2">
      <c r="A21" s="22">
        <v>14</v>
      </c>
      <c r="B21" s="150"/>
      <c r="C21" s="150"/>
      <c r="D21" s="150"/>
      <c r="E21" s="151"/>
      <c r="F21" s="148"/>
      <c r="G21" s="149"/>
    </row>
    <row r="22" spans="1:7" ht="15" customHeight="1" x14ac:dyDescent="0.2">
      <c r="A22" s="22">
        <v>15</v>
      </c>
      <c r="B22" s="150"/>
      <c r="C22" s="150"/>
      <c r="D22" s="150"/>
      <c r="E22" s="150"/>
      <c r="F22" s="148"/>
      <c r="G22" s="149"/>
    </row>
    <row r="23" spans="1:7" s="23" customFormat="1" ht="15" customHeight="1" x14ac:dyDescent="0.2">
      <c r="A23" s="24"/>
      <c r="B23" s="170" t="s">
        <v>138</v>
      </c>
      <c r="C23" s="170"/>
      <c r="D23" s="170"/>
      <c r="E23" s="171"/>
      <c r="F23" s="156">
        <f>SUM(F8:G22)</f>
        <v>614835</v>
      </c>
      <c r="G23" s="157"/>
    </row>
    <row r="24" spans="1:7" ht="15" customHeight="1" x14ac:dyDescent="0.25">
      <c r="A24" s="163" t="s">
        <v>136</v>
      </c>
      <c r="B24" s="164"/>
      <c r="C24" s="164"/>
      <c r="D24" s="164"/>
      <c r="E24" s="165"/>
      <c r="F24" s="217"/>
      <c r="G24" s="218"/>
    </row>
    <row r="25" spans="1:7" ht="15" customHeight="1" x14ac:dyDescent="0.2">
      <c r="A25" s="22">
        <v>1</v>
      </c>
      <c r="B25" s="146"/>
      <c r="C25" s="146"/>
      <c r="D25" s="146"/>
      <c r="E25" s="147"/>
      <c r="F25" s="148"/>
      <c r="G25" s="149"/>
    </row>
    <row r="26" spans="1:7" ht="15" customHeight="1" x14ac:dyDescent="0.2">
      <c r="A26" s="22">
        <v>2</v>
      </c>
      <c r="B26" s="146"/>
      <c r="C26" s="146"/>
      <c r="D26" s="146"/>
      <c r="E26" s="147"/>
      <c r="F26" s="148"/>
      <c r="G26" s="149"/>
    </row>
    <row r="27" spans="1:7" ht="15" customHeight="1" x14ac:dyDescent="0.2">
      <c r="A27" s="22">
        <v>3</v>
      </c>
      <c r="B27" s="146"/>
      <c r="C27" s="146"/>
      <c r="D27" s="146"/>
      <c r="E27" s="147"/>
      <c r="F27" s="148"/>
      <c r="G27" s="149"/>
    </row>
    <row r="28" spans="1:7" ht="15" customHeight="1" x14ac:dyDescent="0.2">
      <c r="A28" s="22">
        <v>4</v>
      </c>
      <c r="B28" s="146"/>
      <c r="C28" s="146"/>
      <c r="D28" s="146"/>
      <c r="E28" s="147"/>
      <c r="F28" s="148"/>
      <c r="G28" s="149"/>
    </row>
    <row r="29" spans="1:7" ht="15" customHeight="1" x14ac:dyDescent="0.2">
      <c r="A29" s="22">
        <v>5</v>
      </c>
      <c r="B29" s="150"/>
      <c r="C29" s="150"/>
      <c r="D29" s="150"/>
      <c r="E29" s="151"/>
      <c r="F29" s="148"/>
      <c r="G29" s="149"/>
    </row>
    <row r="30" spans="1:7" ht="15" customHeight="1" x14ac:dyDescent="0.2">
      <c r="A30" s="22">
        <v>6</v>
      </c>
      <c r="B30" s="150"/>
      <c r="C30" s="150"/>
      <c r="D30" s="150"/>
      <c r="E30" s="151"/>
      <c r="F30" s="148"/>
      <c r="G30" s="149"/>
    </row>
    <row r="31" spans="1:7" ht="15" customHeight="1" x14ac:dyDescent="0.2">
      <c r="A31" s="22">
        <v>7</v>
      </c>
      <c r="B31" s="150"/>
      <c r="C31" s="150"/>
      <c r="D31" s="150"/>
      <c r="E31" s="151"/>
      <c r="F31" s="148"/>
      <c r="G31" s="149"/>
    </row>
    <row r="32" spans="1:7" ht="15" customHeight="1" x14ac:dyDescent="0.2">
      <c r="A32" s="22">
        <v>8</v>
      </c>
      <c r="B32" s="150"/>
      <c r="C32" s="150"/>
      <c r="D32" s="150"/>
      <c r="E32" s="151"/>
      <c r="F32" s="148"/>
      <c r="G32" s="149"/>
    </row>
    <row r="33" spans="1:7" ht="15" customHeight="1" x14ac:dyDescent="0.2">
      <c r="A33" s="22">
        <v>9</v>
      </c>
      <c r="B33" s="150"/>
      <c r="C33" s="150"/>
      <c r="D33" s="150"/>
      <c r="E33" s="151"/>
      <c r="F33" s="148"/>
      <c r="G33" s="149"/>
    </row>
    <row r="34" spans="1:7" ht="15" customHeight="1" x14ac:dyDescent="0.2">
      <c r="A34" s="22">
        <v>10</v>
      </c>
      <c r="B34" s="150"/>
      <c r="C34" s="150"/>
      <c r="D34" s="150"/>
      <c r="E34" s="151"/>
      <c r="F34" s="148"/>
      <c r="G34" s="149"/>
    </row>
    <row r="35" spans="1:7" ht="15" customHeight="1" x14ac:dyDescent="0.2">
      <c r="A35" s="22">
        <v>11</v>
      </c>
      <c r="B35" s="150"/>
      <c r="C35" s="150"/>
      <c r="D35" s="150"/>
      <c r="E35" s="151"/>
      <c r="F35" s="148"/>
      <c r="G35" s="149"/>
    </row>
    <row r="36" spans="1:7" ht="15" customHeight="1" x14ac:dyDescent="0.2">
      <c r="A36" s="22">
        <v>12</v>
      </c>
      <c r="B36" s="150"/>
      <c r="C36" s="150"/>
      <c r="D36" s="150"/>
      <c r="E36" s="151"/>
      <c r="F36" s="148"/>
      <c r="G36" s="149"/>
    </row>
    <row r="37" spans="1:7" ht="15" customHeight="1" x14ac:dyDescent="0.2">
      <c r="A37" s="22">
        <v>13</v>
      </c>
      <c r="B37" s="150"/>
      <c r="C37" s="150"/>
      <c r="D37" s="150"/>
      <c r="E37" s="151"/>
      <c r="F37" s="148"/>
      <c r="G37" s="149"/>
    </row>
    <row r="38" spans="1:7" ht="15" customHeight="1" x14ac:dyDescent="0.2">
      <c r="A38" s="22">
        <v>14</v>
      </c>
      <c r="B38" s="150"/>
      <c r="C38" s="150"/>
      <c r="D38" s="150"/>
      <c r="E38" s="151"/>
      <c r="F38" s="148"/>
      <c r="G38" s="149"/>
    </row>
    <row r="39" spans="1:7" ht="15" customHeight="1" x14ac:dyDescent="0.2">
      <c r="A39" s="22">
        <v>15</v>
      </c>
      <c r="B39" s="150"/>
      <c r="C39" s="150"/>
      <c r="D39" s="150"/>
      <c r="E39" s="151"/>
      <c r="F39" s="148"/>
      <c r="G39" s="149"/>
    </row>
    <row r="40" spans="1:7" s="23" customFormat="1" ht="15" customHeight="1" x14ac:dyDescent="0.2">
      <c r="A40" s="24"/>
      <c r="B40" s="170" t="s">
        <v>138</v>
      </c>
      <c r="C40" s="170"/>
      <c r="D40" s="170"/>
      <c r="E40" s="171"/>
      <c r="F40" s="156">
        <f>SUM(F25:G39)</f>
        <v>0</v>
      </c>
      <c r="G40" s="157"/>
    </row>
    <row r="41" spans="1:7" ht="15" customHeight="1" x14ac:dyDescent="0.25">
      <c r="A41" s="163" t="s">
        <v>142</v>
      </c>
      <c r="B41" s="164"/>
      <c r="C41" s="164"/>
      <c r="D41" s="164"/>
      <c r="E41" s="165"/>
      <c r="F41" s="217"/>
      <c r="G41" s="218"/>
    </row>
    <row r="42" spans="1:7" ht="15" customHeight="1" x14ac:dyDescent="0.2">
      <c r="A42" s="22">
        <v>1</v>
      </c>
      <c r="B42" s="150"/>
      <c r="C42" s="150"/>
      <c r="D42" s="150"/>
      <c r="E42" s="151"/>
      <c r="F42" s="148"/>
      <c r="G42" s="149"/>
    </row>
    <row r="43" spans="1:7" ht="15" customHeight="1" x14ac:dyDescent="0.2">
      <c r="A43" s="22">
        <v>2</v>
      </c>
      <c r="B43" s="150"/>
      <c r="C43" s="150"/>
      <c r="D43" s="150"/>
      <c r="E43" s="151"/>
      <c r="F43" s="148"/>
      <c r="G43" s="149"/>
    </row>
    <row r="44" spans="1:7" ht="15" customHeight="1" x14ac:dyDescent="0.2">
      <c r="A44" s="22">
        <v>3</v>
      </c>
      <c r="B44" s="150"/>
      <c r="C44" s="150"/>
      <c r="D44" s="150"/>
      <c r="E44" s="151"/>
      <c r="F44" s="148"/>
      <c r="G44" s="149"/>
    </row>
    <row r="45" spans="1:7" s="23" customFormat="1" ht="15" customHeight="1" x14ac:dyDescent="0.2">
      <c r="A45" s="24"/>
      <c r="B45" s="170" t="s">
        <v>139</v>
      </c>
      <c r="C45" s="170"/>
      <c r="D45" s="170"/>
      <c r="E45" s="171"/>
      <c r="F45" s="156">
        <f>SUM(F42:G44)</f>
        <v>0</v>
      </c>
      <c r="G45" s="157"/>
    </row>
    <row r="46" spans="1:7" ht="15" customHeight="1" x14ac:dyDescent="0.25">
      <c r="A46" s="204" t="s">
        <v>140</v>
      </c>
      <c r="B46" s="205"/>
      <c r="C46" s="205"/>
      <c r="D46" s="205"/>
      <c r="E46" s="206"/>
      <c r="F46" s="213">
        <f>F23+F40+F45</f>
        <v>614835</v>
      </c>
      <c r="G46" s="214"/>
    </row>
    <row r="47" spans="1:7" s="23" customFormat="1" ht="15" customHeight="1" x14ac:dyDescent="0.25">
      <c r="A47" s="163" t="s">
        <v>56</v>
      </c>
      <c r="B47" s="164"/>
      <c r="C47" s="164"/>
      <c r="D47" s="164"/>
      <c r="E47" s="165"/>
      <c r="F47" s="148"/>
      <c r="G47" s="149"/>
    </row>
    <row r="48" spans="1:7" s="23" customFormat="1" ht="15" customHeight="1" thickBot="1" x14ac:dyDescent="0.3">
      <c r="A48" s="163" t="s">
        <v>21</v>
      </c>
      <c r="B48" s="164"/>
      <c r="C48" s="164"/>
      <c r="D48" s="164"/>
      <c r="E48" s="165"/>
      <c r="F48" s="148">
        <v>166696</v>
      </c>
      <c r="G48" s="149"/>
    </row>
    <row r="49" spans="1:7" ht="15" customHeight="1" thickBot="1" x14ac:dyDescent="0.3">
      <c r="A49" s="208" t="s">
        <v>22</v>
      </c>
      <c r="B49" s="209"/>
      <c r="C49" s="209"/>
      <c r="D49" s="209"/>
      <c r="E49" s="210"/>
      <c r="F49" s="211">
        <f>SUM(F46:G48)</f>
        <v>781531</v>
      </c>
      <c r="G49" s="212"/>
    </row>
  </sheetData>
  <sheetProtection sheet="1" selectLockedCells="1"/>
  <mergeCells count="93"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  <mergeCell ref="B39:E39"/>
    <mergeCell ref="B42:E42"/>
    <mergeCell ref="B40:E40"/>
    <mergeCell ref="F40:G40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20:G20"/>
    <mergeCell ref="F21:G21"/>
    <mergeCell ref="F22:G22"/>
    <mergeCell ref="F17:G17"/>
    <mergeCell ref="F23:G23"/>
    <mergeCell ref="F11:G11"/>
    <mergeCell ref="F12:G12"/>
    <mergeCell ref="F13:G13"/>
    <mergeCell ref="F16:G16"/>
    <mergeCell ref="F18:G18"/>
    <mergeCell ref="F49:G49"/>
    <mergeCell ref="F43:G43"/>
    <mergeCell ref="F44:G44"/>
    <mergeCell ref="F48:G48"/>
    <mergeCell ref="F47:G47"/>
    <mergeCell ref="F46:G46"/>
    <mergeCell ref="F45:G45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B17:E17"/>
    <mergeCell ref="B21:E21"/>
    <mergeCell ref="B22:E22"/>
    <mergeCell ref="B45:E45"/>
    <mergeCell ref="B34:E34"/>
    <mergeCell ref="A48:E48"/>
    <mergeCell ref="B43:E43"/>
    <mergeCell ref="B38:E38"/>
    <mergeCell ref="A46:E46"/>
    <mergeCell ref="D2:E2"/>
    <mergeCell ref="A7:E7"/>
    <mergeCell ref="B30:E30"/>
    <mergeCell ref="B31:E31"/>
    <mergeCell ref="B8:E8"/>
    <mergeCell ref="B9:E9"/>
    <mergeCell ref="B20:E20"/>
    <mergeCell ref="A24:E24"/>
    <mergeCell ref="B23:E23"/>
    <mergeCell ref="B18:E18"/>
    <mergeCell ref="B19:E19"/>
    <mergeCell ref="B16:E16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29:E29"/>
    <mergeCell ref="B25:E25"/>
    <mergeCell ref="D3:E3"/>
    <mergeCell ref="A2:C2"/>
    <mergeCell ref="B10:E10"/>
    <mergeCell ref="B13:E13"/>
    <mergeCell ref="B14:E14"/>
    <mergeCell ref="F14:G14"/>
    <mergeCell ref="B15:E15"/>
    <mergeCell ref="F15:G15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zoomScaleNormal="100" zoomScaleSheetLayoutView="100" workbookViewId="0">
      <selection activeCell="A5" sqref="A5:E6"/>
    </sheetView>
  </sheetViews>
  <sheetFormatPr defaultColWidth="0" defaultRowHeight="15" zeroHeight="1" x14ac:dyDescent="0.2"/>
  <cols>
    <col min="1" max="4" width="3.5703125" style="16" customWidth="1"/>
    <col min="5" max="5" width="32.5703125" style="16" customWidth="1"/>
    <col min="6" max="6" width="7.42578125" style="16" customWidth="1"/>
    <col min="7" max="7" width="23.85546875" style="16" customWidth="1"/>
    <col min="8" max="8" width="12.42578125" style="16" hidden="1" customWidth="1"/>
    <col min="9" max="11" width="0" style="16" hidden="1" customWidth="1"/>
    <col min="12" max="16384" width="9.140625" style="16" hidden="1"/>
  </cols>
  <sheetData>
    <row r="1" spans="1:8" ht="57.75" customHeight="1" x14ac:dyDescent="0.2">
      <c r="A1" s="195" t="s">
        <v>150</v>
      </c>
      <c r="B1" s="195"/>
      <c r="C1" s="195"/>
      <c r="D1" s="195"/>
      <c r="E1" s="195"/>
      <c r="F1" s="195"/>
      <c r="G1" s="195"/>
    </row>
    <row r="2" spans="1:8" ht="20.100000000000001" customHeight="1" x14ac:dyDescent="0.25">
      <c r="A2" s="196" t="s">
        <v>8</v>
      </c>
      <c r="B2" s="196"/>
      <c r="C2" s="196"/>
      <c r="D2" s="207" t="str">
        <f>'CSS '!D2:E2</f>
        <v>Sutter-Yuba Mental Health Services</v>
      </c>
      <c r="E2" s="207"/>
      <c r="F2" s="31" t="s">
        <v>9</v>
      </c>
      <c r="G2" s="32">
        <f>'CSS '!G2</f>
        <v>42830</v>
      </c>
      <c r="H2" s="33"/>
    </row>
    <row r="3" spans="1:8" ht="15" customHeight="1" x14ac:dyDescent="0.25">
      <c r="A3" s="38"/>
      <c r="B3" s="38"/>
      <c r="C3" s="38"/>
      <c r="D3" s="203"/>
      <c r="E3" s="203"/>
      <c r="F3" s="39"/>
      <c r="G3" s="40"/>
    </row>
    <row r="4" spans="1:8" ht="15" customHeight="1" x14ac:dyDescent="0.2">
      <c r="A4" s="40"/>
      <c r="B4" s="40"/>
      <c r="C4" s="40"/>
      <c r="D4" s="40"/>
      <c r="E4" s="40"/>
      <c r="F4" s="40"/>
      <c r="G4" s="40"/>
    </row>
    <row r="5" spans="1:8" s="19" customFormat="1" ht="15" customHeight="1" x14ac:dyDescent="0.25">
      <c r="A5" s="175" t="s">
        <v>57</v>
      </c>
      <c r="B5" s="176"/>
      <c r="C5" s="176"/>
      <c r="D5" s="176"/>
      <c r="E5" s="177"/>
      <c r="F5" s="201" t="s">
        <v>0</v>
      </c>
      <c r="G5" s="202"/>
    </row>
    <row r="6" spans="1:8" s="21" customFormat="1" ht="42" customHeight="1" x14ac:dyDescent="0.2">
      <c r="A6" s="181"/>
      <c r="B6" s="182"/>
      <c r="C6" s="182"/>
      <c r="D6" s="182"/>
      <c r="E6" s="183"/>
      <c r="F6" s="188" t="s">
        <v>59</v>
      </c>
      <c r="G6" s="189"/>
    </row>
    <row r="7" spans="1:8" ht="15" customHeight="1" x14ac:dyDescent="0.25">
      <c r="A7" s="158" t="s">
        <v>34</v>
      </c>
      <c r="B7" s="159"/>
      <c r="C7" s="159"/>
      <c r="D7" s="159"/>
      <c r="E7" s="160"/>
      <c r="F7" s="230"/>
      <c r="G7" s="231"/>
    </row>
    <row r="8" spans="1:8" ht="15" customHeight="1" x14ac:dyDescent="0.2">
      <c r="A8" s="22">
        <v>1</v>
      </c>
      <c r="B8" s="150" t="s">
        <v>38</v>
      </c>
      <c r="C8" s="150"/>
      <c r="D8" s="150"/>
      <c r="E8" s="151"/>
      <c r="F8" s="219">
        <v>35951</v>
      </c>
      <c r="G8" s="220"/>
    </row>
    <row r="9" spans="1:8" ht="15" customHeight="1" x14ac:dyDescent="0.2">
      <c r="A9" s="22">
        <v>2</v>
      </c>
      <c r="B9" s="150"/>
      <c r="C9" s="150"/>
      <c r="D9" s="150"/>
      <c r="E9" s="151"/>
      <c r="F9" s="219"/>
      <c r="G9" s="220"/>
    </row>
    <row r="10" spans="1:8" ht="15" customHeight="1" x14ac:dyDescent="0.2">
      <c r="A10" s="22">
        <v>3</v>
      </c>
      <c r="B10" s="150"/>
      <c r="C10" s="150"/>
      <c r="D10" s="150"/>
      <c r="E10" s="151"/>
      <c r="F10" s="219"/>
      <c r="G10" s="220"/>
    </row>
    <row r="11" spans="1:8" ht="15" customHeight="1" x14ac:dyDescent="0.2">
      <c r="A11" s="22">
        <v>4</v>
      </c>
      <c r="B11" s="150"/>
      <c r="C11" s="150"/>
      <c r="D11" s="150"/>
      <c r="E11" s="151"/>
      <c r="F11" s="219"/>
      <c r="G11" s="220"/>
    </row>
    <row r="12" spans="1:8" ht="15" customHeight="1" x14ac:dyDescent="0.2">
      <c r="A12" s="22">
        <v>5</v>
      </c>
      <c r="B12" s="150"/>
      <c r="C12" s="150"/>
      <c r="D12" s="150"/>
      <c r="E12" s="151"/>
      <c r="F12" s="219"/>
      <c r="G12" s="220"/>
    </row>
    <row r="13" spans="1:8" ht="15" customHeight="1" x14ac:dyDescent="0.2">
      <c r="A13" s="22">
        <v>6</v>
      </c>
      <c r="B13" s="150"/>
      <c r="C13" s="150"/>
      <c r="D13" s="150"/>
      <c r="E13" s="151"/>
      <c r="F13" s="219"/>
      <c r="G13" s="220"/>
    </row>
    <row r="14" spans="1:8" ht="15" customHeight="1" x14ac:dyDescent="0.2">
      <c r="A14" s="22">
        <v>7</v>
      </c>
      <c r="B14" s="150"/>
      <c r="C14" s="150"/>
      <c r="D14" s="150"/>
      <c r="E14" s="151"/>
      <c r="F14" s="219"/>
      <c r="G14" s="220"/>
    </row>
    <row r="15" spans="1:8" ht="15" customHeight="1" x14ac:dyDescent="0.2">
      <c r="A15" s="22">
        <v>8</v>
      </c>
      <c r="B15" s="150"/>
      <c r="C15" s="150"/>
      <c r="D15" s="150"/>
      <c r="E15" s="151"/>
      <c r="F15" s="219"/>
      <c r="G15" s="220"/>
    </row>
    <row r="16" spans="1:8" ht="15" customHeight="1" x14ac:dyDescent="0.2">
      <c r="A16" s="22">
        <v>9</v>
      </c>
      <c r="B16" s="150"/>
      <c r="C16" s="150"/>
      <c r="D16" s="150"/>
      <c r="E16" s="151"/>
      <c r="F16" s="219"/>
      <c r="G16" s="220"/>
    </row>
    <row r="17" spans="1:7" ht="15" customHeight="1" x14ac:dyDescent="0.2">
      <c r="A17" s="22">
        <v>10</v>
      </c>
      <c r="B17" s="150"/>
      <c r="C17" s="150"/>
      <c r="D17" s="150"/>
      <c r="E17" s="151"/>
      <c r="F17" s="219"/>
      <c r="G17" s="220"/>
    </row>
    <row r="18" spans="1:7" ht="15" customHeight="1" x14ac:dyDescent="0.2">
      <c r="A18" s="22">
        <v>11</v>
      </c>
      <c r="B18" s="150"/>
      <c r="C18" s="150"/>
      <c r="D18" s="150"/>
      <c r="E18" s="151"/>
      <c r="F18" s="219"/>
      <c r="G18" s="220"/>
    </row>
    <row r="19" spans="1:7" ht="15" customHeight="1" x14ac:dyDescent="0.2">
      <c r="A19" s="22">
        <v>12</v>
      </c>
      <c r="B19" s="150"/>
      <c r="C19" s="150"/>
      <c r="D19" s="150"/>
      <c r="E19" s="151"/>
      <c r="F19" s="219"/>
      <c r="G19" s="220"/>
    </row>
    <row r="20" spans="1:7" ht="15" customHeight="1" x14ac:dyDescent="0.2">
      <c r="A20" s="22">
        <v>13</v>
      </c>
      <c r="B20" s="150"/>
      <c r="C20" s="150"/>
      <c r="D20" s="150"/>
      <c r="E20" s="151"/>
      <c r="F20" s="219"/>
      <c r="G20" s="220"/>
    </row>
    <row r="21" spans="1:7" ht="15" customHeight="1" x14ac:dyDescent="0.2">
      <c r="A21" s="22">
        <v>14</v>
      </c>
      <c r="B21" s="150"/>
      <c r="C21" s="150"/>
      <c r="D21" s="150"/>
      <c r="E21" s="151"/>
      <c r="F21" s="219"/>
      <c r="G21" s="220"/>
    </row>
    <row r="22" spans="1:7" ht="15" customHeight="1" x14ac:dyDescent="0.2">
      <c r="A22" s="22">
        <v>15</v>
      </c>
      <c r="B22" s="150"/>
      <c r="C22" s="150"/>
      <c r="D22" s="150"/>
      <c r="E22" s="151"/>
      <c r="F22" s="219"/>
      <c r="G22" s="220"/>
    </row>
    <row r="23" spans="1:7" ht="15" customHeight="1" x14ac:dyDescent="0.2">
      <c r="A23" s="22">
        <v>16</v>
      </c>
      <c r="B23" s="150"/>
      <c r="C23" s="150"/>
      <c r="D23" s="150"/>
      <c r="E23" s="151"/>
      <c r="F23" s="219"/>
      <c r="G23" s="220"/>
    </row>
    <row r="24" spans="1:7" ht="15" customHeight="1" x14ac:dyDescent="0.2">
      <c r="A24" s="22">
        <v>17</v>
      </c>
      <c r="B24" s="150"/>
      <c r="C24" s="150"/>
      <c r="D24" s="150"/>
      <c r="E24" s="151"/>
      <c r="F24" s="219"/>
      <c r="G24" s="220"/>
    </row>
    <row r="25" spans="1:7" ht="15" customHeight="1" x14ac:dyDescent="0.2">
      <c r="A25" s="22">
        <v>18</v>
      </c>
      <c r="B25" s="150"/>
      <c r="C25" s="150"/>
      <c r="D25" s="150"/>
      <c r="E25" s="151"/>
      <c r="F25" s="219"/>
      <c r="G25" s="220"/>
    </row>
    <row r="26" spans="1:7" ht="15" customHeight="1" x14ac:dyDescent="0.2">
      <c r="A26" s="22">
        <v>19</v>
      </c>
      <c r="B26" s="150"/>
      <c r="C26" s="150"/>
      <c r="D26" s="150"/>
      <c r="E26" s="151"/>
      <c r="F26" s="219"/>
      <c r="G26" s="220"/>
    </row>
    <row r="27" spans="1:7" ht="15" customHeight="1" x14ac:dyDescent="0.2">
      <c r="A27" s="22">
        <v>20</v>
      </c>
      <c r="B27" s="150"/>
      <c r="C27" s="150"/>
      <c r="D27" s="150"/>
      <c r="E27" s="151"/>
      <c r="F27" s="219"/>
      <c r="G27" s="220"/>
    </row>
    <row r="28" spans="1:7" ht="15" customHeight="1" x14ac:dyDescent="0.2">
      <c r="A28" s="22">
        <v>21</v>
      </c>
      <c r="B28" s="150"/>
      <c r="C28" s="150"/>
      <c r="D28" s="150"/>
      <c r="E28" s="151"/>
      <c r="F28" s="219"/>
      <c r="G28" s="220"/>
    </row>
    <row r="29" spans="1:7" ht="15" customHeight="1" x14ac:dyDescent="0.2">
      <c r="A29" s="22">
        <v>22</v>
      </c>
      <c r="B29" s="150"/>
      <c r="C29" s="150"/>
      <c r="D29" s="150"/>
      <c r="E29" s="151"/>
      <c r="F29" s="219"/>
      <c r="G29" s="220"/>
    </row>
    <row r="30" spans="1:7" ht="15" customHeight="1" x14ac:dyDescent="0.2">
      <c r="A30" s="22">
        <v>23</v>
      </c>
      <c r="B30" s="150"/>
      <c r="C30" s="150"/>
      <c r="D30" s="150"/>
      <c r="E30" s="151"/>
      <c r="F30" s="219"/>
      <c r="G30" s="220"/>
    </row>
    <row r="31" spans="1:7" ht="15" customHeight="1" x14ac:dyDescent="0.2">
      <c r="A31" s="22">
        <v>24</v>
      </c>
      <c r="B31" s="150"/>
      <c r="C31" s="150"/>
      <c r="D31" s="150"/>
      <c r="E31" s="151"/>
      <c r="F31" s="219"/>
      <c r="G31" s="220"/>
    </row>
    <row r="32" spans="1:7" s="23" customFormat="1" ht="15" customHeight="1" x14ac:dyDescent="0.2">
      <c r="A32" s="22">
        <v>25</v>
      </c>
      <c r="B32" s="207"/>
      <c r="C32" s="207"/>
      <c r="D32" s="207"/>
      <c r="E32" s="226"/>
      <c r="F32" s="234"/>
      <c r="G32" s="235"/>
    </row>
    <row r="33" spans="1:11" s="23" customFormat="1" ht="15" customHeight="1" x14ac:dyDescent="0.25">
      <c r="A33" s="227" t="s">
        <v>141</v>
      </c>
      <c r="B33" s="228"/>
      <c r="C33" s="228"/>
      <c r="D33" s="228"/>
      <c r="E33" s="229"/>
      <c r="F33" s="232">
        <f>SUM(F8:G32)</f>
        <v>35951</v>
      </c>
      <c r="G33" s="233"/>
    </row>
    <row r="34" spans="1:11" s="23" customFormat="1" ht="15" customHeight="1" x14ac:dyDescent="0.25">
      <c r="A34" s="223" t="s">
        <v>151</v>
      </c>
      <c r="B34" s="224"/>
      <c r="C34" s="224"/>
      <c r="D34" s="224"/>
      <c r="E34" s="225"/>
      <c r="F34" s="232">
        <v>0</v>
      </c>
      <c r="G34" s="233"/>
    </row>
    <row r="35" spans="1:11" s="23" customFormat="1" ht="15" customHeight="1" thickBot="1" x14ac:dyDescent="0.3">
      <c r="A35" s="221" t="s">
        <v>26</v>
      </c>
      <c r="B35" s="222"/>
      <c r="C35" s="222"/>
      <c r="D35" s="222"/>
      <c r="E35" s="222"/>
      <c r="F35" s="238">
        <v>9747</v>
      </c>
      <c r="G35" s="239"/>
    </row>
    <row r="36" spans="1:11" ht="15" customHeight="1" thickBot="1" x14ac:dyDescent="0.3">
      <c r="A36" s="208" t="s">
        <v>27</v>
      </c>
      <c r="B36" s="209"/>
      <c r="C36" s="209"/>
      <c r="D36" s="209"/>
      <c r="E36" s="210"/>
      <c r="F36" s="236">
        <f>SUM(F33:G35)</f>
        <v>45698</v>
      </c>
      <c r="G36" s="237"/>
      <c r="H36" s="23"/>
      <c r="I36" s="23"/>
    </row>
    <row r="37" spans="1:11" hidden="1" x14ac:dyDescent="0.2">
      <c r="H37" s="23"/>
      <c r="I37" s="23"/>
    </row>
    <row r="38" spans="1:11" hidden="1" x14ac:dyDescent="0.2">
      <c r="H38" s="23"/>
      <c r="I38" s="23"/>
    </row>
    <row r="40" spans="1:11" hidden="1" x14ac:dyDescent="0.2">
      <c r="A40" s="35"/>
      <c r="B40" s="35"/>
      <c r="C40" s="35"/>
      <c r="D40" s="35"/>
      <c r="E40" s="35"/>
      <c r="F40" s="35"/>
      <c r="G40" s="35"/>
      <c r="H40" s="36"/>
      <c r="I40" s="36"/>
      <c r="J40" s="36"/>
      <c r="K40" s="37"/>
    </row>
    <row r="41" spans="1:11" hidden="1" x14ac:dyDescent="0.2">
      <c r="A41" s="35"/>
      <c r="B41" s="35"/>
      <c r="C41" s="35"/>
      <c r="D41" s="35"/>
      <c r="E41" s="35"/>
      <c r="F41" s="35"/>
      <c r="G41" s="35"/>
      <c r="H41" s="36"/>
      <c r="I41" s="36"/>
      <c r="J41" s="36"/>
      <c r="K41" s="37"/>
    </row>
    <row r="42" spans="1:11" hidden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</row>
  </sheetData>
  <sheetProtection sheet="1" objects="1" scenarios="1" selectLockedCells="1"/>
  <protectedRanges>
    <protectedRange sqref="F34:G34" name="Range2"/>
    <protectedRange sqref="F8:G32" name="Range1"/>
  </protectedRanges>
  <mergeCells count="67">
    <mergeCell ref="F11:G11"/>
    <mergeCell ref="F17:G17"/>
    <mergeCell ref="F5:G5"/>
    <mergeCell ref="F8:G8"/>
    <mergeCell ref="F9:G9"/>
    <mergeCell ref="F12:G12"/>
    <mergeCell ref="F13:G13"/>
    <mergeCell ref="F14:G14"/>
    <mergeCell ref="F15:G15"/>
    <mergeCell ref="F16:G16"/>
    <mergeCell ref="F33:G33"/>
    <mergeCell ref="F32:G32"/>
    <mergeCell ref="F31:G31"/>
    <mergeCell ref="F30:G30"/>
    <mergeCell ref="F29:G29"/>
    <mergeCell ref="F28:G28"/>
    <mergeCell ref="F18:G18"/>
    <mergeCell ref="A1:G1"/>
    <mergeCell ref="B10:E10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5:E6"/>
    <mergeCell ref="B14:E14"/>
    <mergeCell ref="B13:E13"/>
    <mergeCell ref="B12:E12"/>
    <mergeCell ref="B11:E11"/>
    <mergeCell ref="B17:E17"/>
    <mergeCell ref="B16:E16"/>
    <mergeCell ref="B15:E15"/>
    <mergeCell ref="B32:E32"/>
    <mergeCell ref="B30:E30"/>
    <mergeCell ref="B31:E31"/>
    <mergeCell ref="F25:G25"/>
    <mergeCell ref="B25:E25"/>
    <mergeCell ref="A36:E36"/>
    <mergeCell ref="A35:E35"/>
    <mergeCell ref="A34:E34"/>
    <mergeCell ref="A33:E33"/>
    <mergeCell ref="F27:G27"/>
    <mergeCell ref="F36:G36"/>
    <mergeCell ref="F35:G35"/>
    <mergeCell ref="F34:G34"/>
    <mergeCell ref="B29:E29"/>
    <mergeCell ref="B28:E28"/>
    <mergeCell ref="B27:E27"/>
    <mergeCell ref="F26:G26"/>
    <mergeCell ref="B26:E26"/>
    <mergeCell ref="B23:E23"/>
    <mergeCell ref="F20:G20"/>
    <mergeCell ref="B20:E20"/>
    <mergeCell ref="F24:G24"/>
    <mergeCell ref="B24:E24"/>
    <mergeCell ref="F23:G23"/>
    <mergeCell ref="F22:G22"/>
    <mergeCell ref="B22:E22"/>
    <mergeCell ref="F19:G19"/>
    <mergeCell ref="B19:E19"/>
    <mergeCell ref="B18:E18"/>
    <mergeCell ref="F21:G21"/>
    <mergeCell ref="B21:E21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zoomScaleSheetLayoutView="100" workbookViewId="0">
      <selection activeCell="A5" sqref="A5:E6"/>
    </sheetView>
  </sheetViews>
  <sheetFormatPr defaultColWidth="0" defaultRowHeight="15" zeroHeight="1" x14ac:dyDescent="0.2"/>
  <cols>
    <col min="1" max="1" width="3.5703125" style="16" customWidth="1"/>
    <col min="2" max="2" width="7.5703125" style="16" customWidth="1"/>
    <col min="3" max="4" width="3.5703125" style="16" customWidth="1"/>
    <col min="5" max="5" width="36.85546875" style="16" customWidth="1"/>
    <col min="6" max="6" width="7" style="16" customWidth="1"/>
    <col min="7" max="7" width="21" style="16" customWidth="1"/>
    <col min="8" max="16384" width="9.140625" style="16" hidden="1"/>
  </cols>
  <sheetData>
    <row r="1" spans="1:7" ht="58.5" customHeight="1" x14ac:dyDescent="0.2">
      <c r="A1" s="195" t="s">
        <v>108</v>
      </c>
      <c r="B1" s="195"/>
      <c r="C1" s="195"/>
      <c r="D1" s="195"/>
      <c r="E1" s="195"/>
      <c r="F1" s="195"/>
      <c r="G1" s="195"/>
    </row>
    <row r="2" spans="1:7" ht="20.100000000000001" customHeight="1" x14ac:dyDescent="0.25">
      <c r="A2" s="196" t="s">
        <v>8</v>
      </c>
      <c r="B2" s="196"/>
      <c r="C2" s="17"/>
      <c r="D2" s="207" t="str">
        <f>'CSS '!D2:E2</f>
        <v>Sutter-Yuba Mental Health Services</v>
      </c>
      <c r="E2" s="207"/>
      <c r="F2" s="31" t="s">
        <v>9</v>
      </c>
      <c r="G2" s="12">
        <f>'CSS '!G2</f>
        <v>42830</v>
      </c>
    </row>
    <row r="3" spans="1:7" ht="15" customHeight="1" x14ac:dyDescent="0.25">
      <c r="A3" s="38"/>
      <c r="B3" s="38"/>
      <c r="C3" s="38"/>
      <c r="D3" s="203"/>
      <c r="E3" s="203"/>
      <c r="F3" s="39"/>
      <c r="G3" s="40"/>
    </row>
    <row r="4" spans="1:7" ht="15" customHeight="1" x14ac:dyDescent="0.2">
      <c r="A4" s="40"/>
      <c r="B4" s="40"/>
      <c r="C4" s="40"/>
      <c r="D4" s="40"/>
      <c r="E4" s="40"/>
      <c r="F4" s="40"/>
      <c r="G4" s="40"/>
    </row>
    <row r="5" spans="1:7" s="19" customFormat="1" ht="15" customHeight="1" x14ac:dyDescent="0.25">
      <c r="A5" s="175" t="s">
        <v>58</v>
      </c>
      <c r="B5" s="176"/>
      <c r="C5" s="176"/>
      <c r="D5" s="176"/>
      <c r="E5" s="177"/>
      <c r="F5" s="201" t="s">
        <v>0</v>
      </c>
      <c r="G5" s="202"/>
    </row>
    <row r="6" spans="1:7" s="21" customFormat="1" ht="42" customHeight="1" x14ac:dyDescent="0.2">
      <c r="A6" s="181"/>
      <c r="B6" s="182"/>
      <c r="C6" s="182"/>
      <c r="D6" s="182"/>
      <c r="E6" s="183"/>
      <c r="F6" s="188" t="s">
        <v>59</v>
      </c>
      <c r="G6" s="189"/>
    </row>
    <row r="7" spans="1:7" ht="15" customHeight="1" x14ac:dyDescent="0.25">
      <c r="A7" s="44" t="s">
        <v>39</v>
      </c>
      <c r="B7" s="45"/>
      <c r="C7" s="45"/>
      <c r="D7" s="45"/>
      <c r="E7" s="46"/>
      <c r="F7" s="247"/>
      <c r="G7" s="248"/>
    </row>
    <row r="8" spans="1:7" ht="15" customHeight="1" x14ac:dyDescent="0.2">
      <c r="A8" s="22"/>
      <c r="B8" s="47" t="s">
        <v>10</v>
      </c>
      <c r="C8" s="47"/>
      <c r="D8" s="47"/>
      <c r="E8" s="48"/>
      <c r="F8" s="240">
        <v>106070</v>
      </c>
      <c r="G8" s="241"/>
    </row>
    <row r="9" spans="1:7" ht="15" customHeight="1" x14ac:dyDescent="0.2">
      <c r="A9" s="22"/>
      <c r="B9" s="47" t="s">
        <v>11</v>
      </c>
      <c r="C9" s="47"/>
      <c r="D9" s="47"/>
      <c r="E9" s="48"/>
      <c r="F9" s="240"/>
      <c r="G9" s="241"/>
    </row>
    <row r="10" spans="1:7" ht="15" customHeight="1" x14ac:dyDescent="0.2">
      <c r="A10" s="22"/>
      <c r="B10" s="47" t="s">
        <v>12</v>
      </c>
      <c r="C10" s="47"/>
      <c r="D10" s="47"/>
      <c r="E10" s="48"/>
      <c r="F10" s="240"/>
      <c r="G10" s="241"/>
    </row>
    <row r="11" spans="1:7" ht="15" customHeight="1" x14ac:dyDescent="0.2">
      <c r="A11" s="22"/>
      <c r="B11" s="47" t="s">
        <v>13</v>
      </c>
      <c r="C11" s="47"/>
      <c r="D11" s="47"/>
      <c r="E11" s="48"/>
      <c r="F11" s="240"/>
      <c r="G11" s="241"/>
    </row>
    <row r="12" spans="1:7" ht="15" customHeight="1" x14ac:dyDescent="0.2">
      <c r="A12" s="22"/>
      <c r="B12" s="47" t="s">
        <v>14</v>
      </c>
      <c r="C12" s="47"/>
      <c r="D12" s="47"/>
      <c r="E12" s="48"/>
      <c r="F12" s="240"/>
      <c r="G12" s="241"/>
    </row>
    <row r="13" spans="1:7" ht="15" customHeight="1" x14ac:dyDescent="0.25">
      <c r="A13" s="244" t="s">
        <v>63</v>
      </c>
      <c r="B13" s="190"/>
      <c r="C13" s="190"/>
      <c r="D13" s="190"/>
      <c r="E13" s="190"/>
      <c r="F13" s="245">
        <f>SUM(F8:G12)</f>
        <v>106070</v>
      </c>
      <c r="G13" s="246"/>
    </row>
    <row r="14" spans="1:7" s="23" customFormat="1" ht="15" customHeight="1" thickBot="1" x14ac:dyDescent="0.3">
      <c r="A14" s="163" t="s">
        <v>24</v>
      </c>
      <c r="B14" s="164"/>
      <c r="C14" s="164"/>
      <c r="D14" s="164"/>
      <c r="E14" s="164"/>
      <c r="F14" s="242">
        <v>28758</v>
      </c>
      <c r="G14" s="243"/>
    </row>
    <row r="15" spans="1:7" ht="15" customHeight="1" x14ac:dyDescent="0.25">
      <c r="A15" s="50" t="s">
        <v>25</v>
      </c>
      <c r="B15" s="51"/>
      <c r="C15" s="51"/>
      <c r="D15" s="51"/>
      <c r="E15" s="52"/>
      <c r="F15" s="249">
        <f>SUM(F13:G14)</f>
        <v>134828</v>
      </c>
      <c r="G15" s="250"/>
    </row>
  </sheetData>
  <sheetProtection sheet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zoomScaleNormal="100" workbookViewId="0">
      <selection activeCell="A8" sqref="A8"/>
    </sheetView>
  </sheetViews>
  <sheetFormatPr defaultColWidth="0" defaultRowHeight="15" zeroHeight="1" x14ac:dyDescent="0.2"/>
  <cols>
    <col min="1" max="1" width="7.7109375" style="16" customWidth="1"/>
    <col min="2" max="2" width="4.140625" style="16" customWidth="1"/>
    <col min="3" max="4" width="3.5703125" style="16" customWidth="1"/>
    <col min="5" max="5" width="35.140625" style="16" customWidth="1"/>
    <col min="6" max="6" width="8.42578125" style="16" customWidth="1"/>
    <col min="7" max="7" width="18.28515625" style="16" customWidth="1"/>
    <col min="8" max="16384" width="9.140625" style="16" hidden="1"/>
  </cols>
  <sheetData>
    <row r="1" spans="1:7" ht="59.25" customHeight="1" x14ac:dyDescent="0.2">
      <c r="A1" s="195" t="s">
        <v>109</v>
      </c>
      <c r="B1" s="195"/>
      <c r="C1" s="195"/>
      <c r="D1" s="195"/>
      <c r="E1" s="195"/>
      <c r="F1" s="195"/>
      <c r="G1" s="195"/>
    </row>
    <row r="2" spans="1:7" ht="20.100000000000001" customHeight="1" x14ac:dyDescent="0.25">
      <c r="A2" s="196" t="s">
        <v>8</v>
      </c>
      <c r="B2" s="196"/>
      <c r="C2" s="17"/>
      <c r="D2" s="207" t="str">
        <f>'CSS '!D2:E2</f>
        <v>Sutter-Yuba Mental Health Services</v>
      </c>
      <c r="E2" s="207"/>
      <c r="F2" s="31" t="s">
        <v>9</v>
      </c>
      <c r="G2" s="32">
        <f>'CSS '!G2</f>
        <v>42830</v>
      </c>
    </row>
    <row r="3" spans="1:7" ht="15" customHeight="1" x14ac:dyDescent="0.25">
      <c r="A3" s="38"/>
      <c r="B3" s="38"/>
      <c r="C3" s="38"/>
      <c r="D3" s="203"/>
      <c r="E3" s="203"/>
      <c r="F3" s="39"/>
      <c r="G3" s="40"/>
    </row>
    <row r="4" spans="1:7" ht="15" customHeight="1" x14ac:dyDescent="0.2">
      <c r="A4" s="40"/>
      <c r="B4" s="40"/>
      <c r="C4" s="40"/>
      <c r="D4" s="40"/>
      <c r="E4" s="40"/>
      <c r="F4" s="40"/>
      <c r="G4" s="40"/>
    </row>
    <row r="5" spans="1:7" s="19" customFormat="1" ht="15" customHeight="1" x14ac:dyDescent="0.25">
      <c r="A5" s="175" t="s">
        <v>71</v>
      </c>
      <c r="B5" s="176"/>
      <c r="C5" s="176"/>
      <c r="D5" s="176"/>
      <c r="E5" s="177"/>
      <c r="F5" s="201" t="s">
        <v>0</v>
      </c>
      <c r="G5" s="202"/>
    </row>
    <row r="6" spans="1:7" s="21" customFormat="1" ht="42" customHeight="1" x14ac:dyDescent="0.2">
      <c r="A6" s="181"/>
      <c r="B6" s="182"/>
      <c r="C6" s="182"/>
      <c r="D6" s="182"/>
      <c r="E6" s="183"/>
      <c r="F6" s="188" t="s">
        <v>60</v>
      </c>
      <c r="G6" s="189"/>
    </row>
    <row r="7" spans="1:7" ht="15" customHeight="1" x14ac:dyDescent="0.25">
      <c r="A7" s="158" t="s">
        <v>35</v>
      </c>
      <c r="B7" s="190"/>
      <c r="C7" s="190"/>
      <c r="D7" s="190"/>
      <c r="E7" s="191"/>
      <c r="F7" s="254"/>
      <c r="G7" s="255"/>
    </row>
    <row r="8" spans="1:7" ht="15" customHeight="1" x14ac:dyDescent="0.2">
      <c r="A8" s="22">
        <v>1</v>
      </c>
      <c r="B8" s="150"/>
      <c r="C8" s="168"/>
      <c r="D8" s="168"/>
      <c r="E8" s="169"/>
      <c r="F8" s="242"/>
      <c r="G8" s="243"/>
    </row>
    <row r="9" spans="1:7" ht="15" customHeight="1" x14ac:dyDescent="0.2">
      <c r="A9" s="22">
        <v>2</v>
      </c>
      <c r="B9" s="150"/>
      <c r="C9" s="168"/>
      <c r="D9" s="168"/>
      <c r="E9" s="169"/>
      <c r="F9" s="242"/>
      <c r="G9" s="243"/>
    </row>
    <row r="10" spans="1:7" ht="15" customHeight="1" x14ac:dyDescent="0.2">
      <c r="A10" s="22">
        <v>3</v>
      </c>
      <c r="B10" s="150"/>
      <c r="C10" s="168"/>
      <c r="D10" s="168"/>
      <c r="E10" s="169"/>
      <c r="F10" s="242"/>
      <c r="G10" s="243"/>
    </row>
    <row r="11" spans="1:7" ht="15" customHeight="1" x14ac:dyDescent="0.2">
      <c r="A11" s="22">
        <v>4</v>
      </c>
      <c r="B11" s="150"/>
      <c r="C11" s="168"/>
      <c r="D11" s="168"/>
      <c r="E11" s="169"/>
      <c r="F11" s="242"/>
      <c r="G11" s="243"/>
    </row>
    <row r="12" spans="1:7" ht="15" customHeight="1" x14ac:dyDescent="0.2">
      <c r="A12" s="22">
        <v>5</v>
      </c>
      <c r="B12" s="150"/>
      <c r="C12" s="168"/>
      <c r="D12" s="168"/>
      <c r="E12" s="169"/>
      <c r="F12" s="242"/>
      <c r="G12" s="243"/>
    </row>
    <row r="13" spans="1:7" ht="15" customHeight="1" x14ac:dyDescent="0.2">
      <c r="A13" s="22">
        <v>6</v>
      </c>
      <c r="B13" s="150"/>
      <c r="C13" s="168"/>
      <c r="D13" s="168"/>
      <c r="E13" s="169"/>
      <c r="F13" s="242"/>
      <c r="G13" s="243"/>
    </row>
    <row r="14" spans="1:7" ht="15" customHeight="1" x14ac:dyDescent="0.2">
      <c r="A14" s="22">
        <v>7</v>
      </c>
      <c r="B14" s="150"/>
      <c r="C14" s="168"/>
      <c r="D14" s="168"/>
      <c r="E14" s="169"/>
      <c r="F14" s="242"/>
      <c r="G14" s="243"/>
    </row>
    <row r="15" spans="1:7" ht="15" customHeight="1" x14ac:dyDescent="0.2">
      <c r="A15" s="22">
        <v>8</v>
      </c>
      <c r="B15" s="150"/>
      <c r="C15" s="168"/>
      <c r="D15" s="168"/>
      <c r="E15" s="169"/>
      <c r="F15" s="242"/>
      <c r="G15" s="243"/>
    </row>
    <row r="16" spans="1:7" ht="15" customHeight="1" x14ac:dyDescent="0.2">
      <c r="A16" s="22">
        <v>9</v>
      </c>
      <c r="B16" s="150"/>
      <c r="C16" s="168"/>
      <c r="D16" s="168"/>
      <c r="E16" s="169"/>
      <c r="F16" s="242"/>
      <c r="G16" s="243"/>
    </row>
    <row r="17" spans="1:7" ht="15" customHeight="1" x14ac:dyDescent="0.2">
      <c r="A17" s="22">
        <v>10</v>
      </c>
      <c r="B17" s="150"/>
      <c r="C17" s="168"/>
      <c r="D17" s="168"/>
      <c r="E17" s="169"/>
      <c r="F17" s="242"/>
      <c r="G17" s="243"/>
    </row>
    <row r="18" spans="1:7" ht="15" customHeight="1" x14ac:dyDescent="0.2">
      <c r="A18" s="22">
        <v>11</v>
      </c>
      <c r="B18" s="150"/>
      <c r="C18" s="168"/>
      <c r="D18" s="168"/>
      <c r="E18" s="169"/>
      <c r="F18" s="242"/>
      <c r="G18" s="243"/>
    </row>
    <row r="19" spans="1:7" ht="15" customHeight="1" x14ac:dyDescent="0.2">
      <c r="A19" s="22">
        <v>12</v>
      </c>
      <c r="B19" s="150"/>
      <c r="C19" s="168"/>
      <c r="D19" s="168"/>
      <c r="E19" s="169"/>
      <c r="F19" s="242"/>
      <c r="G19" s="243"/>
    </row>
    <row r="20" spans="1:7" ht="15" customHeight="1" x14ac:dyDescent="0.25">
      <c r="A20" s="244" t="s">
        <v>64</v>
      </c>
      <c r="B20" s="190"/>
      <c r="C20" s="190"/>
      <c r="D20" s="190"/>
      <c r="E20" s="190"/>
      <c r="F20" s="252">
        <f>SUM(F8:G19)</f>
        <v>0</v>
      </c>
      <c r="G20" s="253"/>
    </row>
    <row r="21" spans="1:7" ht="15" customHeight="1" x14ac:dyDescent="0.25">
      <c r="A21" s="221" t="s">
        <v>32</v>
      </c>
      <c r="B21" s="222"/>
      <c r="C21" s="222"/>
      <c r="D21" s="222"/>
      <c r="E21" s="222"/>
      <c r="F21" s="242"/>
      <c r="G21" s="243"/>
    </row>
    <row r="22" spans="1:7" ht="15" customHeight="1" x14ac:dyDescent="0.25">
      <c r="A22" s="251" t="s">
        <v>33</v>
      </c>
      <c r="B22" s="197"/>
      <c r="C22" s="197"/>
      <c r="D22" s="197"/>
      <c r="E22" s="197"/>
      <c r="F22" s="258">
        <f>SUM(F20:G21)</f>
        <v>0</v>
      </c>
      <c r="G22" s="259"/>
    </row>
    <row r="23" spans="1:7" ht="15" customHeight="1" x14ac:dyDescent="0.25">
      <c r="A23" s="34" t="s">
        <v>29</v>
      </c>
      <c r="B23" s="47"/>
      <c r="C23" s="47"/>
      <c r="D23" s="47"/>
      <c r="E23" s="48"/>
      <c r="F23" s="240"/>
      <c r="G23" s="241"/>
    </row>
    <row r="24" spans="1:7" ht="15" customHeight="1" x14ac:dyDescent="0.2">
      <c r="A24" s="22">
        <v>1</v>
      </c>
      <c r="B24" s="146" t="s">
        <v>166</v>
      </c>
      <c r="C24" s="173"/>
      <c r="D24" s="173"/>
      <c r="E24" s="174"/>
      <c r="F24" s="256">
        <v>663650</v>
      </c>
      <c r="G24" s="257"/>
    </row>
    <row r="25" spans="1:7" ht="15" customHeight="1" x14ac:dyDescent="0.2">
      <c r="A25" s="22">
        <v>2</v>
      </c>
      <c r="B25" s="146"/>
      <c r="C25" s="173"/>
      <c r="D25" s="173"/>
      <c r="E25" s="174"/>
      <c r="F25" s="256"/>
      <c r="G25" s="257"/>
    </row>
    <row r="26" spans="1:7" ht="15" customHeight="1" x14ac:dyDescent="0.2">
      <c r="A26" s="22">
        <v>3</v>
      </c>
      <c r="B26" s="146"/>
      <c r="C26" s="173"/>
      <c r="D26" s="173"/>
      <c r="E26" s="174"/>
      <c r="F26" s="256"/>
      <c r="G26" s="257"/>
    </row>
    <row r="27" spans="1:7" ht="15" customHeight="1" x14ac:dyDescent="0.2">
      <c r="A27" s="22">
        <v>4</v>
      </c>
      <c r="B27" s="146"/>
      <c r="C27" s="173"/>
      <c r="D27" s="173"/>
      <c r="E27" s="174"/>
      <c r="F27" s="256"/>
      <c r="G27" s="257"/>
    </row>
    <row r="28" spans="1:7" ht="15" customHeight="1" x14ac:dyDescent="0.2">
      <c r="A28" s="22">
        <v>5</v>
      </c>
      <c r="B28" s="146"/>
      <c r="C28" s="173"/>
      <c r="D28" s="173"/>
      <c r="E28" s="174"/>
      <c r="F28" s="256"/>
      <c r="G28" s="257"/>
    </row>
    <row r="29" spans="1:7" ht="15" customHeight="1" x14ac:dyDescent="0.2">
      <c r="A29" s="22">
        <v>6</v>
      </c>
      <c r="B29" s="146"/>
      <c r="C29" s="173"/>
      <c r="D29" s="173"/>
      <c r="E29" s="174"/>
      <c r="F29" s="256"/>
      <c r="G29" s="257"/>
    </row>
    <row r="30" spans="1:7" ht="15" customHeight="1" x14ac:dyDescent="0.2">
      <c r="A30" s="22">
        <v>7</v>
      </c>
      <c r="B30" s="150"/>
      <c r="C30" s="168"/>
      <c r="D30" s="168"/>
      <c r="E30" s="169"/>
      <c r="F30" s="256"/>
      <c r="G30" s="257"/>
    </row>
    <row r="31" spans="1:7" ht="15" customHeight="1" x14ac:dyDescent="0.2">
      <c r="A31" s="22">
        <v>8</v>
      </c>
      <c r="B31" s="150"/>
      <c r="C31" s="168"/>
      <c r="D31" s="168"/>
      <c r="E31" s="169"/>
      <c r="F31" s="256"/>
      <c r="G31" s="257"/>
    </row>
    <row r="32" spans="1:7" ht="15" customHeight="1" x14ac:dyDescent="0.2">
      <c r="A32" s="22">
        <v>9</v>
      </c>
      <c r="B32" s="150"/>
      <c r="C32" s="168"/>
      <c r="D32" s="168"/>
      <c r="E32" s="169"/>
      <c r="F32" s="256"/>
      <c r="G32" s="257"/>
    </row>
    <row r="33" spans="1:7" ht="15" customHeight="1" x14ac:dyDescent="0.2">
      <c r="A33" s="22">
        <v>10</v>
      </c>
      <c r="B33" s="150"/>
      <c r="C33" s="168"/>
      <c r="D33" s="168"/>
      <c r="E33" s="169"/>
      <c r="F33" s="256"/>
      <c r="G33" s="257"/>
    </row>
    <row r="34" spans="1:7" ht="15" customHeight="1" x14ac:dyDescent="0.2">
      <c r="A34" s="22">
        <v>11</v>
      </c>
      <c r="B34" s="150"/>
      <c r="C34" s="168"/>
      <c r="D34" s="168"/>
      <c r="E34" s="169"/>
      <c r="F34" s="256"/>
      <c r="G34" s="257"/>
    </row>
    <row r="35" spans="1:7" s="23" customFormat="1" ht="15" customHeight="1" x14ac:dyDescent="0.2">
      <c r="A35" s="22">
        <v>12</v>
      </c>
      <c r="B35" s="150"/>
      <c r="C35" s="168"/>
      <c r="D35" s="168"/>
      <c r="E35" s="169"/>
      <c r="F35" s="256"/>
      <c r="G35" s="257"/>
    </row>
    <row r="36" spans="1:7" s="23" customFormat="1" ht="15" customHeight="1" x14ac:dyDescent="0.2">
      <c r="A36" s="22">
        <v>13</v>
      </c>
      <c r="B36" s="150"/>
      <c r="C36" s="150"/>
      <c r="D36" s="150"/>
      <c r="E36" s="151"/>
      <c r="F36" s="256"/>
      <c r="G36" s="257"/>
    </row>
    <row r="37" spans="1:7" s="23" customFormat="1" ht="15" customHeight="1" x14ac:dyDescent="0.25">
      <c r="A37" s="158" t="s">
        <v>65</v>
      </c>
      <c r="B37" s="159"/>
      <c r="C37" s="159"/>
      <c r="D37" s="159"/>
      <c r="E37" s="160"/>
      <c r="F37" s="252">
        <f>SUM(F24:G36)</f>
        <v>663650</v>
      </c>
      <c r="G37" s="253"/>
    </row>
    <row r="38" spans="1:7" ht="15" customHeight="1" x14ac:dyDescent="0.25">
      <c r="A38" s="163" t="s">
        <v>36</v>
      </c>
      <c r="B38" s="164"/>
      <c r="C38" s="164"/>
      <c r="D38" s="164"/>
      <c r="E38" s="165"/>
      <c r="F38" s="242">
        <v>179931</v>
      </c>
      <c r="G38" s="243"/>
    </row>
    <row r="39" spans="1:7" ht="15" customHeight="1" thickBot="1" x14ac:dyDescent="0.3">
      <c r="A39" s="163" t="s">
        <v>37</v>
      </c>
      <c r="B39" s="164"/>
      <c r="C39" s="164"/>
      <c r="D39" s="164"/>
      <c r="E39" s="165"/>
      <c r="F39" s="242">
        <f>F37+F38</f>
        <v>843581</v>
      </c>
      <c r="G39" s="243"/>
    </row>
    <row r="40" spans="1:7" ht="16.5" thickBot="1" x14ac:dyDescent="0.3">
      <c r="A40" s="260" t="s">
        <v>28</v>
      </c>
      <c r="B40" s="261"/>
      <c r="C40" s="261"/>
      <c r="D40" s="261"/>
      <c r="E40" s="262"/>
      <c r="F40" s="263">
        <f>F22+F39</f>
        <v>843581</v>
      </c>
      <c r="G40" s="264"/>
    </row>
  </sheetData>
  <sheetProtection sheet="1" selectLockedCells="1"/>
  <mergeCells count="74"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1:G21"/>
    <mergeCell ref="F22:G22"/>
    <mergeCell ref="F27:G27"/>
    <mergeCell ref="F36:G36"/>
    <mergeCell ref="B29:E29"/>
    <mergeCell ref="F31:G31"/>
    <mergeCell ref="F32:G32"/>
    <mergeCell ref="F33:G33"/>
    <mergeCell ref="F28:G28"/>
    <mergeCell ref="B31:E31"/>
    <mergeCell ref="F25:G25"/>
    <mergeCell ref="F26:G26"/>
    <mergeCell ref="F24:G24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23:G23"/>
    <mergeCell ref="F13:G13"/>
    <mergeCell ref="F14:G14"/>
    <mergeCell ref="F15:G15"/>
    <mergeCell ref="F7:G7"/>
    <mergeCell ref="F8:G8"/>
    <mergeCell ref="F9:G9"/>
    <mergeCell ref="F10:G10"/>
    <mergeCell ref="F11:G11"/>
    <mergeCell ref="D2:E2"/>
    <mergeCell ref="D3:E3"/>
    <mergeCell ref="A5:E6"/>
    <mergeCell ref="F5:G5"/>
    <mergeCell ref="A2:B2"/>
    <mergeCell ref="F6:G6"/>
    <mergeCell ref="B8:E8"/>
    <mergeCell ref="B9:E9"/>
    <mergeCell ref="B10:E10"/>
    <mergeCell ref="B11:E11"/>
    <mergeCell ref="A7:E7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F12:G12"/>
    <mergeCell ref="F16:G16"/>
    <mergeCell ref="F17:G17"/>
    <mergeCell ref="F18:G18"/>
    <mergeCell ref="F19:G19"/>
    <mergeCell ref="B24:E24"/>
    <mergeCell ref="B25:E25"/>
    <mergeCell ref="B26:E26"/>
    <mergeCell ref="B30:E30"/>
    <mergeCell ref="B28:E28"/>
    <mergeCell ref="B27:E27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Normal="100" zoomScalePageLayoutView="172" workbookViewId="0">
      <selection activeCell="A5" sqref="A5:E6"/>
    </sheetView>
  </sheetViews>
  <sheetFormatPr defaultColWidth="0" defaultRowHeight="15" zeroHeight="1" x14ac:dyDescent="0.2"/>
  <cols>
    <col min="1" max="1" width="6.140625" style="16" customWidth="1"/>
    <col min="2" max="2" width="5.28515625" style="16" customWidth="1"/>
    <col min="3" max="3" width="3" style="16" customWidth="1"/>
    <col min="4" max="4" width="3.5703125" style="16" customWidth="1"/>
    <col min="5" max="5" width="34.85546875" style="16" customWidth="1"/>
    <col min="6" max="6" width="8.42578125" style="16" customWidth="1"/>
    <col min="7" max="7" width="23" style="16" customWidth="1"/>
    <col min="8" max="8" width="0" style="16" hidden="1" customWidth="1"/>
    <col min="9" max="16384" width="9.140625" style="16" hidden="1"/>
  </cols>
  <sheetData>
    <row r="1" spans="1:8" ht="57.75" customHeight="1" x14ac:dyDescent="0.2">
      <c r="A1" s="195" t="s">
        <v>148</v>
      </c>
      <c r="B1" s="195"/>
      <c r="C1" s="195"/>
      <c r="D1" s="195"/>
      <c r="E1" s="195"/>
      <c r="F1" s="195"/>
      <c r="G1" s="195"/>
    </row>
    <row r="2" spans="1:8" ht="18" customHeight="1" x14ac:dyDescent="0.25">
      <c r="A2" s="196" t="s">
        <v>8</v>
      </c>
      <c r="B2" s="196"/>
      <c r="C2" s="17"/>
      <c r="D2" s="207" t="str">
        <f>'CSS '!D2:E2</f>
        <v>Sutter-Yuba Mental Health Services</v>
      </c>
      <c r="E2" s="207"/>
      <c r="F2" s="31" t="s">
        <v>9</v>
      </c>
      <c r="G2" s="32">
        <f>'CSS '!G2</f>
        <v>42830</v>
      </c>
    </row>
    <row r="3" spans="1:8" ht="15" customHeight="1" x14ac:dyDescent="0.25">
      <c r="A3" s="38"/>
      <c r="B3" s="38"/>
      <c r="C3" s="38"/>
      <c r="D3" s="203"/>
      <c r="E3" s="203"/>
      <c r="F3" s="39"/>
      <c r="G3" s="40"/>
    </row>
    <row r="4" spans="1:8" ht="15" customHeight="1" x14ac:dyDescent="0.2">
      <c r="A4" s="40"/>
      <c r="B4" s="40"/>
      <c r="C4" s="40"/>
      <c r="D4" s="40"/>
      <c r="E4" s="40"/>
      <c r="F4" s="40"/>
      <c r="G4" s="40"/>
    </row>
    <row r="5" spans="1:8" s="19" customFormat="1" ht="16.5" customHeight="1" x14ac:dyDescent="0.25">
      <c r="A5" s="201"/>
      <c r="B5" s="198"/>
      <c r="C5" s="198"/>
      <c r="D5" s="198"/>
      <c r="E5" s="202"/>
      <c r="F5" s="175" t="s">
        <v>0</v>
      </c>
      <c r="G5" s="177"/>
    </row>
    <row r="6" spans="1:8" s="21" customFormat="1" ht="21.75" customHeight="1" x14ac:dyDescent="0.2">
      <c r="A6" s="265"/>
      <c r="B6" s="196"/>
      <c r="C6" s="196"/>
      <c r="D6" s="196"/>
      <c r="E6" s="266"/>
      <c r="F6" s="188" t="s">
        <v>68</v>
      </c>
      <c r="G6" s="189"/>
    </row>
    <row r="7" spans="1:8" ht="34.5" customHeight="1" x14ac:dyDescent="0.2">
      <c r="A7" s="268" t="s">
        <v>100</v>
      </c>
      <c r="B7" s="269"/>
      <c r="C7" s="269"/>
      <c r="D7" s="269"/>
      <c r="E7" s="270"/>
      <c r="F7" s="156"/>
      <c r="G7" s="157"/>
    </row>
    <row r="8" spans="1:8" s="40" customFormat="1" x14ac:dyDescent="0.2">
      <c r="A8" s="271"/>
      <c r="B8" s="272"/>
      <c r="C8" s="272"/>
      <c r="D8" s="272"/>
      <c r="E8" s="272"/>
      <c r="F8" s="272"/>
      <c r="G8" s="273"/>
    </row>
    <row r="9" spans="1:8" ht="19.5" customHeight="1" x14ac:dyDescent="0.2">
      <c r="A9" s="268" t="s">
        <v>31</v>
      </c>
      <c r="B9" s="274"/>
      <c r="C9" s="274"/>
      <c r="D9" s="274"/>
      <c r="E9" s="275"/>
      <c r="F9" s="156"/>
      <c r="G9" s="157"/>
    </row>
    <row r="10" spans="1:8" s="40" customFormat="1" x14ac:dyDescent="0.2">
      <c r="A10" s="276"/>
      <c r="B10" s="277"/>
      <c r="C10" s="277"/>
      <c r="D10" s="277"/>
      <c r="E10" s="277"/>
      <c r="F10" s="277"/>
      <c r="G10" s="278"/>
    </row>
    <row r="11" spans="1:8" ht="21.75" customHeight="1" x14ac:dyDescent="0.2">
      <c r="A11" s="268" t="s">
        <v>69</v>
      </c>
      <c r="B11" s="274"/>
      <c r="C11" s="274"/>
      <c r="D11" s="274"/>
      <c r="E11" s="275"/>
      <c r="F11" s="156"/>
      <c r="G11" s="157"/>
    </row>
    <row r="12" spans="1:8" hidden="1" x14ac:dyDescent="0.2">
      <c r="A12" s="267"/>
      <c r="B12" s="267"/>
      <c r="C12" s="267"/>
      <c r="D12" s="267"/>
      <c r="E12" s="267"/>
      <c r="F12" s="267"/>
      <c r="G12" s="267"/>
      <c r="H12" s="23"/>
    </row>
    <row r="13" spans="1:8" ht="15.75" hidden="1" x14ac:dyDescent="0.25">
      <c r="A13" s="280"/>
      <c r="B13" s="280"/>
      <c r="C13" s="280"/>
      <c r="D13" s="280"/>
      <c r="E13" s="280"/>
      <c r="F13" s="281"/>
      <c r="G13" s="281"/>
    </row>
    <row r="14" spans="1:8" hidden="1" x14ac:dyDescent="0.2">
      <c r="A14" s="279"/>
      <c r="B14" s="279"/>
      <c r="C14" s="279"/>
      <c r="D14" s="279"/>
      <c r="E14" s="279"/>
      <c r="F14" s="279"/>
      <c r="G14" s="279"/>
    </row>
    <row r="15" spans="1:8" ht="15.75" hidden="1" x14ac:dyDescent="0.25">
      <c r="A15" s="280"/>
      <c r="B15" s="280"/>
      <c r="C15" s="280"/>
      <c r="D15" s="280"/>
      <c r="E15" s="280"/>
      <c r="F15" s="281"/>
      <c r="G15" s="281"/>
    </row>
    <row r="16" spans="1:8" hidden="1" x14ac:dyDescent="0.2">
      <c r="A16" s="279"/>
      <c r="B16" s="279"/>
      <c r="C16" s="279"/>
      <c r="D16" s="279"/>
      <c r="E16" s="279"/>
      <c r="F16" s="279"/>
      <c r="G16" s="279"/>
    </row>
    <row r="22" spans="3:3" hidden="1" x14ac:dyDescent="0.2">
      <c r="C22" s="53"/>
    </row>
    <row r="23" spans="3:3" hidden="1" x14ac:dyDescent="0.2">
      <c r="C23" s="53"/>
    </row>
    <row r="24" spans="3:3" hidden="1" x14ac:dyDescent="0.2">
      <c r="C24" s="53"/>
    </row>
    <row r="25" spans="3:3" hidden="1" x14ac:dyDescent="0.2">
      <c r="C25" s="53"/>
    </row>
    <row r="26" spans="3:3" hidden="1" x14ac:dyDescent="0.2">
      <c r="C26" s="53"/>
    </row>
    <row r="27" spans="3:3" hidden="1" x14ac:dyDescent="0.2">
      <c r="C27" s="53"/>
    </row>
    <row r="28" spans="3:3" hidden="1" x14ac:dyDescent="0.2">
      <c r="C28" s="53"/>
    </row>
    <row r="29" spans="3:3" hidden="1" x14ac:dyDescent="0.2">
      <c r="C29" s="53"/>
    </row>
    <row r="30" spans="3:3" hidden="1" x14ac:dyDescent="0.2">
      <c r="C30" s="53"/>
    </row>
    <row r="31" spans="3:3" hidden="1" x14ac:dyDescent="0.2">
      <c r="C31" s="53"/>
    </row>
    <row r="32" spans="3:3" hidden="1" x14ac:dyDescent="0.2">
      <c r="C32" s="53"/>
    </row>
    <row r="33" spans="3:3" hidden="1" x14ac:dyDescent="0.2">
      <c r="C33" s="53"/>
    </row>
    <row r="34" spans="3:3" hidden="1" x14ac:dyDescent="0.2">
      <c r="C34" s="53"/>
    </row>
    <row r="35" spans="3:3" hidden="1" x14ac:dyDescent="0.2">
      <c r="C35" s="53"/>
    </row>
    <row r="36" spans="3:3" hidden="1" x14ac:dyDescent="0.2">
      <c r="C36" s="53"/>
    </row>
    <row r="37" spans="3:3" hidden="1" x14ac:dyDescent="0.2">
      <c r="C37" s="53"/>
    </row>
    <row r="38" spans="3:3" hidden="1" x14ac:dyDescent="0.2">
      <c r="C38" s="53"/>
    </row>
    <row r="39" spans="3:3" hidden="1" x14ac:dyDescent="0.2">
      <c r="C39" s="53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zoomScale="80" zoomScaleNormal="80" zoomScaleSheetLayoutView="100" workbookViewId="0">
      <selection activeCell="L31" sqref="L31"/>
    </sheetView>
  </sheetViews>
  <sheetFormatPr defaultRowHeight="12.75" x14ac:dyDescent="0.2"/>
  <cols>
    <col min="1" max="4" width="3.5703125" customWidth="1"/>
    <col min="5" max="5" width="27.85546875" customWidth="1"/>
    <col min="6" max="6" width="6.5703125" customWidth="1"/>
    <col min="7" max="7" width="27" customWidth="1"/>
  </cols>
  <sheetData>
    <row r="1" spans="1:7" ht="46.5" customHeight="1" x14ac:dyDescent="0.25">
      <c r="A1" s="296" t="s">
        <v>112</v>
      </c>
      <c r="B1" s="296"/>
      <c r="C1" s="296"/>
      <c r="D1" s="296"/>
      <c r="E1" s="296"/>
      <c r="F1" s="296"/>
      <c r="G1" s="296"/>
    </row>
    <row r="2" spans="1:7" ht="20.100000000000001" customHeight="1" x14ac:dyDescent="0.2">
      <c r="A2" s="307" t="s">
        <v>8</v>
      </c>
      <c r="B2" s="307"/>
      <c r="C2" s="307"/>
      <c r="D2" s="308" t="str">
        <f>'CSS '!D2:E2</f>
        <v>Sutter-Yuba Mental Health Services</v>
      </c>
      <c r="E2" s="308"/>
      <c r="F2" s="6" t="s">
        <v>9</v>
      </c>
      <c r="G2" s="8">
        <f>'CSS '!G2</f>
        <v>42830</v>
      </c>
    </row>
    <row r="3" spans="1:7" ht="15" customHeight="1" x14ac:dyDescent="0.2">
      <c r="A3" s="7"/>
      <c r="B3" s="7"/>
      <c r="C3" s="7"/>
      <c r="D3" s="309"/>
      <c r="E3" s="309"/>
      <c r="F3" s="5"/>
    </row>
    <row r="4" spans="1:7" ht="15" customHeight="1" x14ac:dyDescent="0.2"/>
    <row r="5" spans="1:7" s="2" customFormat="1" ht="15" customHeight="1" x14ac:dyDescent="0.2">
      <c r="A5" s="310" t="s">
        <v>113</v>
      </c>
      <c r="B5" s="309"/>
      <c r="C5" s="309"/>
      <c r="D5" s="309"/>
      <c r="E5" s="311"/>
      <c r="F5" s="310" t="s">
        <v>0</v>
      </c>
      <c r="G5" s="311"/>
    </row>
    <row r="6" spans="1:7" s="1" customFormat="1" ht="42" customHeight="1" x14ac:dyDescent="0.2">
      <c r="A6" s="312"/>
      <c r="B6" s="307"/>
      <c r="C6" s="307"/>
      <c r="D6" s="307"/>
      <c r="E6" s="313"/>
      <c r="F6" s="314" t="s">
        <v>59</v>
      </c>
      <c r="G6" s="315"/>
    </row>
    <row r="7" spans="1:7" ht="15" customHeight="1" x14ac:dyDescent="0.2">
      <c r="A7" s="303" t="s">
        <v>119</v>
      </c>
      <c r="B7" s="304"/>
      <c r="C7" s="304"/>
      <c r="D7" s="304"/>
      <c r="E7" s="304"/>
      <c r="F7" s="305"/>
      <c r="G7" s="306"/>
    </row>
    <row r="8" spans="1:7" ht="15" customHeight="1" x14ac:dyDescent="0.2">
      <c r="A8" s="3">
        <v>1</v>
      </c>
      <c r="B8" s="286"/>
      <c r="C8" s="283"/>
      <c r="D8" s="283"/>
      <c r="E8" s="283"/>
      <c r="F8" s="284"/>
      <c r="G8" s="285"/>
    </row>
    <row r="9" spans="1:7" ht="15" customHeight="1" x14ac:dyDescent="0.2">
      <c r="A9" s="3">
        <v>2</v>
      </c>
      <c r="B9" s="286"/>
      <c r="C9" s="283"/>
      <c r="D9" s="283"/>
      <c r="E9" s="283"/>
      <c r="F9" s="284"/>
      <c r="G9" s="285"/>
    </row>
    <row r="10" spans="1:7" ht="15" customHeight="1" x14ac:dyDescent="0.2">
      <c r="A10" s="3">
        <v>3</v>
      </c>
      <c r="B10" s="286"/>
      <c r="C10" s="283"/>
      <c r="D10" s="283"/>
      <c r="E10" s="283"/>
      <c r="F10" s="284"/>
      <c r="G10" s="285"/>
    </row>
    <row r="11" spans="1:7" ht="15" customHeight="1" x14ac:dyDescent="0.2">
      <c r="A11" s="3">
        <v>4</v>
      </c>
      <c r="B11" s="286"/>
      <c r="C11" s="283"/>
      <c r="D11" s="283"/>
      <c r="E11" s="283"/>
      <c r="F11" s="284"/>
      <c r="G11" s="285"/>
    </row>
    <row r="12" spans="1:7" ht="15" customHeight="1" x14ac:dyDescent="0.2">
      <c r="A12" s="3">
        <v>5</v>
      </c>
      <c r="B12" s="286"/>
      <c r="C12" s="283"/>
      <c r="D12" s="283"/>
      <c r="E12" s="283"/>
      <c r="F12" s="284"/>
      <c r="G12" s="285"/>
    </row>
    <row r="13" spans="1:7" ht="15" customHeight="1" x14ac:dyDescent="0.2">
      <c r="A13" s="3">
        <v>6</v>
      </c>
      <c r="B13" s="286"/>
      <c r="C13" s="283"/>
      <c r="D13" s="283"/>
      <c r="E13" s="283"/>
      <c r="F13" s="284"/>
      <c r="G13" s="285"/>
    </row>
    <row r="14" spans="1:7" ht="15" customHeight="1" x14ac:dyDescent="0.2">
      <c r="A14" s="3">
        <v>7</v>
      </c>
      <c r="B14" s="286"/>
      <c r="C14" s="283"/>
      <c r="D14" s="283"/>
      <c r="E14" s="283"/>
      <c r="F14" s="284"/>
      <c r="G14" s="285"/>
    </row>
    <row r="15" spans="1:7" ht="15" customHeight="1" x14ac:dyDescent="0.2">
      <c r="A15" s="3">
        <v>8</v>
      </c>
      <c r="B15" s="286"/>
      <c r="C15" s="283"/>
      <c r="D15" s="283"/>
      <c r="E15" s="283"/>
      <c r="F15" s="284"/>
      <c r="G15" s="285"/>
    </row>
    <row r="16" spans="1:7" ht="15" customHeight="1" x14ac:dyDescent="0.2">
      <c r="A16" s="3">
        <v>9</v>
      </c>
      <c r="B16" s="286"/>
      <c r="C16" s="283"/>
      <c r="D16" s="283"/>
      <c r="E16" s="283"/>
      <c r="F16" s="284"/>
      <c r="G16" s="285"/>
    </row>
    <row r="17" spans="1:7" ht="15" customHeight="1" x14ac:dyDescent="0.2">
      <c r="A17" s="3">
        <v>10</v>
      </c>
      <c r="B17" s="286"/>
      <c r="C17" s="283"/>
      <c r="D17" s="283"/>
      <c r="E17" s="283"/>
      <c r="F17" s="284"/>
      <c r="G17" s="285"/>
    </row>
    <row r="18" spans="1:7" ht="15" customHeight="1" x14ac:dyDescent="0.2">
      <c r="A18" s="3">
        <v>11</v>
      </c>
      <c r="B18" s="286"/>
      <c r="C18" s="283"/>
      <c r="D18" s="283"/>
      <c r="E18" s="283"/>
      <c r="F18" s="284"/>
      <c r="G18" s="285"/>
    </row>
    <row r="19" spans="1:7" ht="15" customHeight="1" x14ac:dyDescent="0.2">
      <c r="A19" s="3">
        <v>12</v>
      </c>
      <c r="B19" s="286"/>
      <c r="C19" s="283"/>
      <c r="D19" s="283"/>
      <c r="E19" s="283"/>
      <c r="F19" s="284"/>
      <c r="G19" s="285"/>
    </row>
    <row r="20" spans="1:7" ht="15" customHeight="1" x14ac:dyDescent="0.2">
      <c r="A20" s="3">
        <v>13</v>
      </c>
      <c r="B20" s="286"/>
      <c r="C20" s="283"/>
      <c r="D20" s="283"/>
      <c r="E20" s="283"/>
      <c r="F20" s="284"/>
      <c r="G20" s="285"/>
    </row>
    <row r="21" spans="1:7" ht="15" customHeight="1" x14ac:dyDescent="0.2">
      <c r="A21" s="3">
        <v>14</v>
      </c>
      <c r="B21" s="286"/>
      <c r="C21" s="283"/>
      <c r="D21" s="283"/>
      <c r="E21" s="283"/>
      <c r="F21" s="284"/>
      <c r="G21" s="285"/>
    </row>
    <row r="22" spans="1:7" ht="15" customHeight="1" x14ac:dyDescent="0.2">
      <c r="A22" s="3">
        <v>15</v>
      </c>
      <c r="B22" s="286"/>
      <c r="C22" s="283"/>
      <c r="D22" s="283"/>
      <c r="E22" s="283"/>
      <c r="F22" s="284"/>
      <c r="G22" s="285"/>
    </row>
    <row r="23" spans="1:7" ht="15" customHeight="1" x14ac:dyDescent="0.2">
      <c r="A23" s="3">
        <v>16</v>
      </c>
      <c r="B23" s="286"/>
      <c r="C23" s="283"/>
      <c r="D23" s="283"/>
      <c r="E23" s="283"/>
      <c r="F23" s="284"/>
      <c r="G23" s="285"/>
    </row>
    <row r="24" spans="1:7" ht="15" customHeight="1" x14ac:dyDescent="0.2">
      <c r="A24" s="3">
        <v>17</v>
      </c>
      <c r="B24" s="286"/>
      <c r="C24" s="283"/>
      <c r="D24" s="283"/>
      <c r="E24" s="283"/>
      <c r="F24" s="284"/>
      <c r="G24" s="285"/>
    </row>
    <row r="25" spans="1:7" ht="15" customHeight="1" x14ac:dyDescent="0.2">
      <c r="A25" s="3">
        <v>18</v>
      </c>
      <c r="B25" s="282"/>
      <c r="C25" s="283"/>
      <c r="D25" s="283"/>
      <c r="E25" s="283"/>
      <c r="F25" s="284"/>
      <c r="G25" s="285"/>
    </row>
    <row r="26" spans="1:7" ht="15" customHeight="1" x14ac:dyDescent="0.2">
      <c r="A26" s="3">
        <v>19</v>
      </c>
      <c r="B26" s="286"/>
      <c r="C26" s="283"/>
      <c r="D26" s="283"/>
      <c r="E26" s="283"/>
      <c r="F26" s="284"/>
      <c r="G26" s="285"/>
    </row>
    <row r="27" spans="1:7" ht="15" customHeight="1" x14ac:dyDescent="0.2">
      <c r="A27" s="3">
        <v>20</v>
      </c>
      <c r="B27" s="286"/>
      <c r="C27" s="283"/>
      <c r="D27" s="283"/>
      <c r="E27" s="283"/>
      <c r="F27" s="297"/>
      <c r="G27" s="298"/>
    </row>
    <row r="28" spans="1:7" s="4" customFormat="1" ht="15" customHeight="1" x14ac:dyDescent="0.2">
      <c r="A28" s="299" t="s">
        <v>124</v>
      </c>
      <c r="B28" s="300"/>
      <c r="C28" s="300"/>
      <c r="D28" s="300"/>
      <c r="E28" s="300"/>
      <c r="F28" s="301">
        <f>SUM(F8:F27)</f>
        <v>0</v>
      </c>
      <c r="G28" s="302"/>
    </row>
    <row r="29" spans="1:7" s="4" customFormat="1" ht="15" customHeight="1" thickBot="1" x14ac:dyDescent="0.25">
      <c r="A29" s="287" t="s">
        <v>114</v>
      </c>
      <c r="B29" s="288"/>
      <c r="C29" s="288"/>
      <c r="D29" s="288"/>
      <c r="E29" s="288"/>
      <c r="F29" s="289"/>
      <c r="G29" s="290"/>
    </row>
    <row r="30" spans="1:7" ht="15" customHeight="1" thickBot="1" x14ac:dyDescent="0.25">
      <c r="A30" s="291" t="s">
        <v>115</v>
      </c>
      <c r="B30" s="292"/>
      <c r="C30" s="292"/>
      <c r="D30" s="292"/>
      <c r="E30" s="293"/>
      <c r="F30" s="294">
        <f>SUM(F28:F29)</f>
        <v>0</v>
      </c>
      <c r="G30" s="295"/>
    </row>
    <row r="32" spans="1:7" ht="15" x14ac:dyDescent="0.2">
      <c r="A32" s="10"/>
      <c r="B32" s="9"/>
      <c r="C32" s="9"/>
      <c r="D32" s="9"/>
      <c r="E32" s="9"/>
    </row>
    <row r="33" spans="1:5" ht="15" x14ac:dyDescent="0.2">
      <c r="A33" s="9"/>
      <c r="B33" s="9"/>
      <c r="C33" s="9"/>
      <c r="D33" s="9"/>
      <c r="E33" s="9"/>
    </row>
  </sheetData>
  <sheetProtection selectLockedCells="1"/>
  <mergeCells count="55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A29:E29"/>
    <mergeCell ref="F29:G29"/>
    <mergeCell ref="A30:E30"/>
    <mergeCell ref="F30:G30"/>
    <mergeCell ref="A1:G1"/>
    <mergeCell ref="B27:E27"/>
    <mergeCell ref="F27:G27"/>
    <mergeCell ref="A28:E28"/>
    <mergeCell ref="F28:G28"/>
    <mergeCell ref="B24:E24"/>
    <mergeCell ref="B20:E20"/>
    <mergeCell ref="F20:G20"/>
    <mergeCell ref="F26:G26"/>
    <mergeCell ref="B21:E21"/>
    <mergeCell ref="F21:G21"/>
    <mergeCell ref="B22:E22"/>
    <mergeCell ref="B25:E25"/>
    <mergeCell ref="F25:G25"/>
    <mergeCell ref="B26:E26"/>
    <mergeCell ref="B19:E19"/>
    <mergeCell ref="F19:G19"/>
    <mergeCell ref="F22:G22"/>
    <mergeCell ref="B23:E23"/>
    <mergeCell ref="F23:G23"/>
    <mergeCell ref="F24:G24"/>
  </mergeCells>
  <printOptions horizontalCentered="1"/>
  <pageMargins left="0.5" right="0.5" top="1.26" bottom="0.75" header="0.5" footer="0.5"/>
  <pageSetup orientation="portrait" r:id="rId1"/>
  <headerFooter alignWithMargins="0">
    <oddHeader>&amp;C&amp;G&amp;R&amp;"Arial,Bold"&amp;12Enclosure 3</oddHeader>
    <oddFooter>&amp;LUpdated: 05/08/2015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O86"/>
  <sheetViews>
    <sheetView topLeftCell="A40" zoomScaleNormal="100" zoomScaleSheetLayoutView="70" zoomScalePageLayoutView="70" workbookViewId="0">
      <selection activeCell="A47" sqref="A47"/>
    </sheetView>
  </sheetViews>
  <sheetFormatPr defaultColWidth="0" defaultRowHeight="15" zeroHeight="1" x14ac:dyDescent="0.2"/>
  <cols>
    <col min="1" max="1" width="3.42578125" style="16" customWidth="1"/>
    <col min="2" max="2" width="3.5703125" style="16" customWidth="1"/>
    <col min="3" max="3" width="7.140625" style="16" customWidth="1"/>
    <col min="4" max="5" width="3.5703125" style="16" customWidth="1"/>
    <col min="6" max="6" width="45.42578125" style="16" customWidth="1"/>
    <col min="7" max="7" width="17.5703125" style="16" customWidth="1"/>
    <col min="8" max="8" width="16.42578125" style="16" customWidth="1"/>
    <col min="9" max="9" width="14.5703125" style="16" customWidth="1"/>
    <col min="10" max="10" width="17" style="16" customWidth="1"/>
    <col min="11" max="11" width="20.85546875" style="16" customWidth="1"/>
    <col min="12" max="12" width="14.5703125" style="16" customWidth="1"/>
    <col min="13" max="13" width="17" style="16" customWidth="1"/>
    <col min="14" max="14" width="18" style="16" customWidth="1"/>
    <col min="15" max="15" width="14.5703125" style="16" customWidth="1"/>
    <col min="16" max="16" width="17.140625" style="16" customWidth="1"/>
    <col min="17" max="17" width="13" style="16" hidden="1" customWidth="1"/>
    <col min="18" max="119" width="0" style="16" hidden="1" customWidth="1"/>
    <col min="120" max="16384" width="8.85546875" style="16" hidden="1"/>
  </cols>
  <sheetData>
    <row r="1" spans="1:18" ht="27" customHeight="1" x14ac:dyDescent="0.2">
      <c r="A1" s="328" t="s">
        <v>82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8" ht="15.75" x14ac:dyDescent="0.2">
      <c r="A2" s="328" t="s">
        <v>107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8" ht="15.75" x14ac:dyDescent="0.25">
      <c r="A3" s="108" t="s">
        <v>135</v>
      </c>
      <c r="B3" s="132"/>
      <c r="C3" s="133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8" s="53" customFormat="1" ht="15.75" x14ac:dyDescent="0.25">
      <c r="A4" s="135"/>
      <c r="B4" s="136"/>
      <c r="C4" s="136"/>
      <c r="D4" s="136"/>
      <c r="E4" s="136"/>
      <c r="F4" s="136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8" ht="15.75" x14ac:dyDescent="0.25">
      <c r="A5" s="97" t="s">
        <v>134</v>
      </c>
      <c r="B5" s="138"/>
      <c r="C5" s="138"/>
      <c r="D5" s="321" t="str">
        <f>'CSS '!D2:E2</f>
        <v>Sutter-Yuba Mental Health Services</v>
      </c>
      <c r="E5" s="321"/>
      <c r="F5" s="321"/>
      <c r="G5" s="40"/>
      <c r="H5" s="40"/>
      <c r="I5" s="40"/>
      <c r="J5" s="40"/>
      <c r="K5" s="139"/>
      <c r="L5" s="40"/>
      <c r="M5" s="40"/>
      <c r="N5" s="40"/>
      <c r="O5" s="67" t="s">
        <v>81</v>
      </c>
      <c r="P5" s="67">
        <v>42830</v>
      </c>
    </row>
    <row r="6" spans="1:18" ht="15" customHeight="1" x14ac:dyDescent="0.25">
      <c r="A6" s="322"/>
      <c r="B6" s="322"/>
      <c r="C6" s="322"/>
      <c r="D6" s="322"/>
      <c r="E6" s="322"/>
      <c r="F6" s="322"/>
      <c r="G6" s="140"/>
      <c r="H6" s="140"/>
      <c r="I6" s="140"/>
      <c r="J6" s="140"/>
      <c r="K6" s="140"/>
      <c r="L6" s="140"/>
      <c r="M6" s="140"/>
      <c r="N6" s="141"/>
      <c r="O6" s="142"/>
      <c r="P6" s="142"/>
    </row>
    <row r="7" spans="1:18" ht="31.5" customHeight="1" x14ac:dyDescent="0.25">
      <c r="A7" s="318" t="s">
        <v>102</v>
      </c>
      <c r="B7" s="319"/>
      <c r="C7" s="319"/>
      <c r="D7" s="319"/>
      <c r="E7" s="319"/>
      <c r="F7" s="320"/>
      <c r="G7" s="68" t="s">
        <v>172</v>
      </c>
      <c r="H7" s="40"/>
      <c r="I7" s="40"/>
      <c r="J7" s="40"/>
      <c r="K7" s="40"/>
      <c r="L7" s="40"/>
      <c r="M7" s="40"/>
      <c r="N7" s="40"/>
      <c r="O7" s="40"/>
      <c r="P7" s="40"/>
    </row>
    <row r="8" spans="1:18" ht="15" customHeight="1" x14ac:dyDescent="0.2">
      <c r="A8" s="334"/>
      <c r="B8" s="334"/>
      <c r="C8" s="334"/>
      <c r="D8" s="334"/>
      <c r="E8" s="334"/>
      <c r="F8" s="334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8" s="19" customFormat="1" ht="20.100000000000001" customHeight="1" x14ac:dyDescent="0.25">
      <c r="A9" s="175" t="s">
        <v>110</v>
      </c>
      <c r="B9" s="176"/>
      <c r="C9" s="176"/>
      <c r="D9" s="176"/>
      <c r="E9" s="176"/>
      <c r="F9" s="177"/>
      <c r="G9" s="109" t="s">
        <v>0</v>
      </c>
      <c r="H9" s="109" t="s">
        <v>1</v>
      </c>
      <c r="I9" s="109" t="s">
        <v>7</v>
      </c>
      <c r="J9" s="109" t="s">
        <v>2</v>
      </c>
      <c r="K9" s="109" t="s">
        <v>3</v>
      </c>
      <c r="L9" s="109" t="s">
        <v>4</v>
      </c>
      <c r="M9" s="109" t="s">
        <v>5</v>
      </c>
      <c r="N9" s="109" t="s">
        <v>6</v>
      </c>
      <c r="O9" s="109" t="s">
        <v>41</v>
      </c>
      <c r="P9" s="109" t="s">
        <v>123</v>
      </c>
    </row>
    <row r="10" spans="1:18" s="19" customFormat="1" ht="30" customHeight="1" x14ac:dyDescent="0.25">
      <c r="A10" s="178"/>
      <c r="B10" s="179"/>
      <c r="C10" s="179"/>
      <c r="D10" s="179"/>
      <c r="E10" s="179"/>
      <c r="F10" s="180"/>
      <c r="G10" s="316" t="s">
        <v>15</v>
      </c>
      <c r="H10" s="316" t="s">
        <v>17</v>
      </c>
      <c r="I10" s="316" t="s">
        <v>38</v>
      </c>
      <c r="J10" s="316" t="s">
        <v>16</v>
      </c>
      <c r="K10" s="316" t="s">
        <v>18</v>
      </c>
      <c r="L10" s="316" t="s">
        <v>30</v>
      </c>
      <c r="M10" s="316" t="s">
        <v>31</v>
      </c>
      <c r="N10" s="316" t="s">
        <v>70</v>
      </c>
      <c r="O10" s="316" t="s">
        <v>52</v>
      </c>
      <c r="P10" s="316" t="s">
        <v>19</v>
      </c>
    </row>
    <row r="11" spans="1:18" s="21" customFormat="1" ht="54.75" customHeight="1" x14ac:dyDescent="0.2">
      <c r="A11" s="181"/>
      <c r="B11" s="182"/>
      <c r="C11" s="182"/>
      <c r="D11" s="182"/>
      <c r="E11" s="182"/>
      <c r="F11" s="183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20"/>
      <c r="R11" s="20"/>
    </row>
    <row r="12" spans="1:18" ht="24.95" customHeight="1" x14ac:dyDescent="0.25">
      <c r="A12" s="110">
        <v>1</v>
      </c>
      <c r="B12" s="244" t="s">
        <v>175</v>
      </c>
      <c r="C12" s="190"/>
      <c r="D12" s="190"/>
      <c r="E12" s="190"/>
      <c r="F12" s="191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8" ht="24.95" customHeight="1" x14ac:dyDescent="0.25">
      <c r="A13" s="57"/>
      <c r="B13" s="34"/>
      <c r="C13" s="23" t="s">
        <v>42</v>
      </c>
      <c r="D13" s="150" t="s">
        <v>66</v>
      </c>
      <c r="E13" s="150"/>
      <c r="F13" s="151"/>
      <c r="G13" s="70"/>
      <c r="H13" s="70"/>
      <c r="I13" s="70"/>
      <c r="J13" s="70"/>
      <c r="K13" s="70"/>
      <c r="L13" s="70"/>
      <c r="M13" s="70"/>
      <c r="N13" s="70"/>
      <c r="O13" s="71">
        <v>271836</v>
      </c>
      <c r="P13" s="71">
        <f>O13</f>
        <v>271836</v>
      </c>
    </row>
    <row r="14" spans="1:18" ht="24.95" customHeight="1" x14ac:dyDescent="0.25">
      <c r="A14" s="57"/>
      <c r="B14" s="34"/>
      <c r="C14" s="23" t="s">
        <v>43</v>
      </c>
      <c r="D14" s="150" t="s">
        <v>84</v>
      </c>
      <c r="E14" s="150"/>
      <c r="F14" s="151"/>
      <c r="G14" s="70"/>
      <c r="H14" s="70"/>
      <c r="I14" s="70"/>
      <c r="J14" s="71">
        <v>340526</v>
      </c>
      <c r="K14" s="70"/>
      <c r="L14" s="70"/>
      <c r="M14" s="70"/>
      <c r="N14" s="70"/>
      <c r="O14" s="70"/>
      <c r="P14" s="71">
        <f t="shared" ref="P14:P22" si="0">SUM(G14:O14)</f>
        <v>340526</v>
      </c>
    </row>
    <row r="15" spans="1:18" ht="24.95" customHeight="1" x14ac:dyDescent="0.25">
      <c r="A15" s="57"/>
      <c r="B15" s="34"/>
      <c r="C15" s="99" t="s">
        <v>44</v>
      </c>
      <c r="D15" s="150" t="s">
        <v>72</v>
      </c>
      <c r="E15" s="150"/>
      <c r="F15" s="151"/>
      <c r="G15" s="70"/>
      <c r="H15" s="70"/>
      <c r="I15" s="70"/>
      <c r="J15" s="71">
        <v>450000</v>
      </c>
      <c r="K15" s="71"/>
      <c r="L15" s="70"/>
      <c r="M15" s="70"/>
      <c r="N15" s="70"/>
      <c r="O15" s="70"/>
      <c r="P15" s="71">
        <f t="shared" si="0"/>
        <v>450000</v>
      </c>
    </row>
    <row r="16" spans="1:18" s="53" customFormat="1" ht="24.95" customHeight="1" x14ac:dyDescent="0.2">
      <c r="A16" s="111"/>
      <c r="B16" s="112"/>
      <c r="C16" s="99" t="s">
        <v>45</v>
      </c>
      <c r="D16" s="330" t="s">
        <v>73</v>
      </c>
      <c r="E16" s="330"/>
      <c r="F16" s="331"/>
      <c r="G16" s="71"/>
      <c r="H16" s="71"/>
      <c r="I16" s="71">
        <v>344500</v>
      </c>
      <c r="J16" s="71"/>
      <c r="K16" s="71"/>
      <c r="L16" s="71">
        <v>17375</v>
      </c>
      <c r="M16" s="71"/>
      <c r="N16" s="71"/>
      <c r="O16" s="73"/>
      <c r="P16" s="71">
        <f t="shared" si="0"/>
        <v>361875</v>
      </c>
    </row>
    <row r="17" spans="1:19" s="53" customFormat="1" ht="24.95" customHeight="1" x14ac:dyDescent="0.2">
      <c r="A17" s="111"/>
      <c r="B17" s="112"/>
      <c r="C17" s="99" t="s">
        <v>46</v>
      </c>
      <c r="D17" s="279" t="s">
        <v>74</v>
      </c>
      <c r="E17" s="279"/>
      <c r="F17" s="332"/>
      <c r="G17" s="71"/>
      <c r="H17" s="71"/>
      <c r="I17" s="71">
        <v>344500</v>
      </c>
      <c r="J17" s="71"/>
      <c r="K17" s="71"/>
      <c r="L17" s="71">
        <v>22700</v>
      </c>
      <c r="M17" s="71"/>
      <c r="N17" s="71"/>
      <c r="O17" s="73"/>
      <c r="P17" s="71">
        <f t="shared" si="0"/>
        <v>367200</v>
      </c>
    </row>
    <row r="18" spans="1:19" s="53" customFormat="1" ht="24.95" customHeight="1" x14ac:dyDescent="0.2">
      <c r="A18" s="111"/>
      <c r="B18" s="112"/>
      <c r="C18" s="99" t="s">
        <v>47</v>
      </c>
      <c r="D18" s="279" t="s">
        <v>75</v>
      </c>
      <c r="E18" s="279"/>
      <c r="F18" s="332"/>
      <c r="G18" s="71"/>
      <c r="H18" s="71"/>
      <c r="I18" s="71">
        <v>569600</v>
      </c>
      <c r="J18" s="71"/>
      <c r="K18" s="71"/>
      <c r="L18" s="71">
        <v>22700</v>
      </c>
      <c r="M18" s="71"/>
      <c r="N18" s="71">
        <v>150200</v>
      </c>
      <c r="O18" s="73"/>
      <c r="P18" s="71">
        <f t="shared" si="0"/>
        <v>742500</v>
      </c>
    </row>
    <row r="19" spans="1:19" s="53" customFormat="1" ht="24.95" customHeight="1" x14ac:dyDescent="0.2">
      <c r="A19" s="111"/>
      <c r="B19" s="112"/>
      <c r="C19" s="99" t="s">
        <v>48</v>
      </c>
      <c r="D19" s="279" t="s">
        <v>76</v>
      </c>
      <c r="E19" s="279"/>
      <c r="F19" s="332"/>
      <c r="G19" s="71"/>
      <c r="H19" s="71"/>
      <c r="I19" s="71">
        <v>264563</v>
      </c>
      <c r="J19" s="71">
        <v>22642</v>
      </c>
      <c r="K19" s="71"/>
      <c r="L19" s="71">
        <v>24279</v>
      </c>
      <c r="M19" s="71"/>
      <c r="N19" s="71">
        <v>3779</v>
      </c>
      <c r="O19" s="73"/>
      <c r="P19" s="71">
        <f t="shared" si="0"/>
        <v>315263</v>
      </c>
    </row>
    <row r="20" spans="1:19" s="53" customFormat="1" ht="24.95" customHeight="1" x14ac:dyDescent="0.2">
      <c r="A20" s="111"/>
      <c r="B20" s="112"/>
      <c r="C20" s="99" t="s">
        <v>49</v>
      </c>
      <c r="D20" s="279" t="s">
        <v>88</v>
      </c>
      <c r="E20" s="279"/>
      <c r="F20" s="332"/>
      <c r="G20" s="71">
        <v>1609706</v>
      </c>
      <c r="H20" s="71">
        <v>1288408</v>
      </c>
      <c r="I20" s="71">
        <v>379981</v>
      </c>
      <c r="J20" s="71"/>
      <c r="K20" s="71"/>
      <c r="L20" s="73"/>
      <c r="M20" s="73"/>
      <c r="N20" s="73"/>
      <c r="O20" s="73"/>
      <c r="P20" s="71">
        <f t="shared" si="0"/>
        <v>3278095</v>
      </c>
    </row>
    <row r="21" spans="1:19" s="53" customFormat="1" ht="24.95" customHeight="1" thickBot="1" x14ac:dyDescent="0.25">
      <c r="A21" s="111"/>
      <c r="B21" s="112"/>
      <c r="C21" s="23" t="s">
        <v>50</v>
      </c>
      <c r="D21" s="279" t="s">
        <v>126</v>
      </c>
      <c r="E21" s="279"/>
      <c r="F21" s="332"/>
      <c r="G21" s="71">
        <v>119037</v>
      </c>
      <c r="H21" s="71">
        <v>15545</v>
      </c>
      <c r="I21" s="71"/>
      <c r="J21" s="71">
        <v>1983</v>
      </c>
      <c r="K21" s="71">
        <v>15720</v>
      </c>
      <c r="L21" s="71"/>
      <c r="M21" s="71"/>
      <c r="N21" s="71"/>
      <c r="O21" s="74"/>
      <c r="P21" s="76">
        <f t="shared" si="0"/>
        <v>152285</v>
      </c>
    </row>
    <row r="22" spans="1:19" ht="24.95" customHeight="1" thickBot="1" x14ac:dyDescent="0.25">
      <c r="A22" s="57"/>
      <c r="B22" s="22" t="s">
        <v>51</v>
      </c>
      <c r="C22" s="207" t="s">
        <v>87</v>
      </c>
      <c r="D22" s="207"/>
      <c r="E22" s="207"/>
      <c r="F22" s="207"/>
      <c r="G22" s="113">
        <f>SUM(G16:G21)</f>
        <v>1728743</v>
      </c>
      <c r="H22" s="113">
        <f>SUM(H16:H21)</f>
        <v>1303953</v>
      </c>
      <c r="I22" s="113">
        <f>SUM(I16:I21)</f>
        <v>1903144</v>
      </c>
      <c r="J22" s="113">
        <f>SUM(J14:J21)</f>
        <v>815151</v>
      </c>
      <c r="K22" s="113">
        <f>SUM(K15:K21)</f>
        <v>15720</v>
      </c>
      <c r="L22" s="113">
        <f>SUM(L16:L21)</f>
        <v>87054</v>
      </c>
      <c r="M22" s="113">
        <f>SUM(M16:M21)</f>
        <v>0</v>
      </c>
      <c r="N22" s="113">
        <f>SUM(N16:N21)</f>
        <v>153979</v>
      </c>
      <c r="O22" s="113">
        <f>O13</f>
        <v>271836</v>
      </c>
      <c r="P22" s="113">
        <f t="shared" si="0"/>
        <v>6279580</v>
      </c>
    </row>
    <row r="23" spans="1:19" ht="24.95" customHeight="1" x14ac:dyDescent="0.25">
      <c r="A23" s="110">
        <v>2</v>
      </c>
      <c r="B23" s="158" t="s">
        <v>176</v>
      </c>
      <c r="C23" s="159"/>
      <c r="D23" s="159"/>
      <c r="E23" s="159"/>
      <c r="F23" s="16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53"/>
    </row>
    <row r="24" spans="1:19" ht="24.95" customHeight="1" x14ac:dyDescent="0.2">
      <c r="A24" s="57"/>
      <c r="B24" s="22"/>
      <c r="C24" s="47" t="s">
        <v>42</v>
      </c>
      <c r="D24" s="47" t="s">
        <v>90</v>
      </c>
      <c r="E24" s="47"/>
      <c r="F24" s="48"/>
      <c r="G24" s="71"/>
      <c r="H24" s="71"/>
      <c r="I24" s="73"/>
      <c r="J24" s="73"/>
      <c r="K24" s="73"/>
      <c r="L24" s="73"/>
      <c r="M24" s="73"/>
      <c r="N24" s="73"/>
      <c r="O24" s="71">
        <f>(-G24-H24)</f>
        <v>0</v>
      </c>
      <c r="P24" s="71">
        <f>G24+H24+O24</f>
        <v>0</v>
      </c>
    </row>
    <row r="25" spans="1:19" ht="24.95" customHeight="1" x14ac:dyDescent="0.2">
      <c r="A25" s="57"/>
      <c r="B25" s="22"/>
      <c r="C25" s="23" t="s">
        <v>43</v>
      </c>
      <c r="D25" s="47" t="s">
        <v>147</v>
      </c>
      <c r="E25" s="47"/>
      <c r="F25" s="48"/>
      <c r="G25" s="71">
        <v>4489868</v>
      </c>
      <c r="H25" s="71">
        <v>1122467</v>
      </c>
      <c r="I25" s="71">
        <v>295386</v>
      </c>
      <c r="J25" s="73"/>
      <c r="K25" s="73"/>
      <c r="L25" s="73"/>
      <c r="M25" s="71"/>
      <c r="N25" s="73"/>
      <c r="O25" s="73"/>
      <c r="P25" s="71">
        <f>SUM(G25:O25)</f>
        <v>5907721</v>
      </c>
    </row>
    <row r="26" spans="1:19" ht="24.95" customHeight="1" thickBot="1" x14ac:dyDescent="0.25">
      <c r="A26" s="57"/>
      <c r="B26" s="22"/>
      <c r="C26" s="23" t="s">
        <v>44</v>
      </c>
      <c r="D26" s="23" t="s">
        <v>152</v>
      </c>
      <c r="E26" s="23"/>
      <c r="F26" s="14"/>
      <c r="G26" s="114">
        <v>57082</v>
      </c>
      <c r="H26" s="114">
        <v>7938</v>
      </c>
      <c r="I26" s="114">
        <v>464</v>
      </c>
      <c r="J26" s="114">
        <v>1369</v>
      </c>
      <c r="K26" s="114">
        <v>8568</v>
      </c>
      <c r="L26" s="114"/>
      <c r="M26" s="114"/>
      <c r="N26" s="114"/>
      <c r="O26" s="76"/>
      <c r="P26" s="76">
        <f>SUM(G26:O26)</f>
        <v>75421</v>
      </c>
    </row>
    <row r="27" spans="1:19" ht="24.95" customHeight="1" thickBot="1" x14ac:dyDescent="0.25">
      <c r="A27" s="60"/>
      <c r="B27" s="115" t="s">
        <v>45</v>
      </c>
      <c r="C27" s="333" t="s">
        <v>87</v>
      </c>
      <c r="D27" s="333"/>
      <c r="E27" s="333"/>
      <c r="F27" s="333"/>
      <c r="G27" s="113">
        <f>SUM(G24:G26)</f>
        <v>4546950</v>
      </c>
      <c r="H27" s="113">
        <f>SUM(H24:H26)</f>
        <v>1130405</v>
      </c>
      <c r="I27" s="113">
        <f>SUM(I25:I26)</f>
        <v>295850</v>
      </c>
      <c r="J27" s="113">
        <f>J26</f>
        <v>1369</v>
      </c>
      <c r="K27" s="113">
        <f>K26</f>
        <v>8568</v>
      </c>
      <c r="L27" s="113">
        <f>L26</f>
        <v>0</v>
      </c>
      <c r="M27" s="113">
        <f>SUM(M25:M26)</f>
        <v>0</v>
      </c>
      <c r="N27" s="113">
        <f>N26</f>
        <v>0</v>
      </c>
      <c r="O27" s="113">
        <f>SUM(O24+O26)</f>
        <v>0</v>
      </c>
      <c r="P27" s="113">
        <f>SUM(G27:O27)</f>
        <v>5983142</v>
      </c>
      <c r="S27" s="77"/>
    </row>
    <row r="28" spans="1:19" ht="24.95" customHeight="1" x14ac:dyDescent="0.25">
      <c r="A28" s="110">
        <v>3</v>
      </c>
      <c r="B28" s="158" t="s">
        <v>177</v>
      </c>
      <c r="C28" s="159"/>
      <c r="D28" s="159"/>
      <c r="E28" s="159"/>
      <c r="F28" s="160"/>
      <c r="G28" s="78"/>
      <c r="H28" s="70"/>
      <c r="I28" s="70"/>
      <c r="J28" s="70"/>
      <c r="K28" s="70"/>
      <c r="L28" s="70"/>
      <c r="M28" s="70"/>
      <c r="N28" s="70"/>
      <c r="O28" s="70"/>
      <c r="P28" s="70"/>
    </row>
    <row r="29" spans="1:19" ht="24.95" customHeight="1" x14ac:dyDescent="0.25">
      <c r="A29" s="116"/>
      <c r="B29" s="117" t="s">
        <v>120</v>
      </c>
      <c r="C29" s="150" t="s">
        <v>117</v>
      </c>
      <c r="D29" s="150"/>
      <c r="E29" s="150"/>
      <c r="F29" s="151"/>
      <c r="G29" s="78"/>
      <c r="H29" s="70"/>
      <c r="I29" s="70"/>
      <c r="J29" s="70"/>
      <c r="K29" s="70"/>
      <c r="L29" s="70"/>
      <c r="M29" s="70"/>
      <c r="N29" s="70"/>
      <c r="O29" s="70"/>
      <c r="P29" s="70"/>
    </row>
    <row r="30" spans="1:19" ht="24.95" customHeight="1" x14ac:dyDescent="0.2">
      <c r="A30" s="57"/>
      <c r="B30" s="117"/>
      <c r="C30" s="13" t="s">
        <v>42</v>
      </c>
      <c r="D30" s="336" t="s">
        <v>85</v>
      </c>
      <c r="E30" s="336"/>
      <c r="F30" s="337"/>
      <c r="G30" s="79"/>
      <c r="H30" s="73"/>
      <c r="I30" s="73"/>
      <c r="J30" s="82">
        <v>132845</v>
      </c>
      <c r="K30" s="73"/>
      <c r="L30" s="73"/>
      <c r="M30" s="73"/>
      <c r="N30" s="73"/>
      <c r="O30" s="73"/>
      <c r="P30" s="71">
        <f t="shared" ref="P30:P37" si="1">SUM(G30:O30)</f>
        <v>132845</v>
      </c>
    </row>
    <row r="31" spans="1:19" ht="24.95" customHeight="1" x14ac:dyDescent="0.2">
      <c r="A31" s="57"/>
      <c r="B31" s="117"/>
      <c r="C31" s="13" t="s">
        <v>43</v>
      </c>
      <c r="D31" s="336" t="s">
        <v>77</v>
      </c>
      <c r="E31" s="336"/>
      <c r="F31" s="337"/>
      <c r="G31" s="79"/>
      <c r="H31" s="73"/>
      <c r="I31" s="73"/>
      <c r="J31" s="82"/>
      <c r="K31" s="82"/>
      <c r="L31" s="73"/>
      <c r="M31" s="73"/>
      <c r="N31" s="73"/>
      <c r="O31" s="73"/>
      <c r="P31" s="71">
        <f t="shared" si="1"/>
        <v>0</v>
      </c>
    </row>
    <row r="32" spans="1:19" ht="24.95" customHeight="1" x14ac:dyDescent="0.2">
      <c r="A32" s="57"/>
      <c r="B32" s="117"/>
      <c r="C32" s="13" t="s">
        <v>44</v>
      </c>
      <c r="D32" s="150" t="s">
        <v>78</v>
      </c>
      <c r="E32" s="150"/>
      <c r="F32" s="151"/>
      <c r="G32" s="79"/>
      <c r="H32" s="73"/>
      <c r="I32" s="73"/>
      <c r="J32" s="71"/>
      <c r="K32" s="71"/>
      <c r="L32" s="73"/>
      <c r="M32" s="71"/>
      <c r="N32" s="73"/>
      <c r="O32" s="73"/>
      <c r="P32" s="71">
        <f t="shared" si="1"/>
        <v>0</v>
      </c>
    </row>
    <row r="33" spans="1:16" ht="24.95" customHeight="1" x14ac:dyDescent="0.2">
      <c r="A33" s="57"/>
      <c r="B33" s="117"/>
      <c r="C33" s="13" t="s">
        <v>45</v>
      </c>
      <c r="D33" s="150" t="s">
        <v>79</v>
      </c>
      <c r="E33" s="150"/>
      <c r="F33" s="151"/>
      <c r="G33" s="79"/>
      <c r="H33" s="73"/>
      <c r="I33" s="73"/>
      <c r="J33" s="118"/>
      <c r="K33" s="118"/>
      <c r="L33" s="73"/>
      <c r="M33" s="71"/>
      <c r="N33" s="73"/>
      <c r="O33" s="73"/>
      <c r="P33" s="71">
        <f t="shared" si="1"/>
        <v>0</v>
      </c>
    </row>
    <row r="34" spans="1:16" ht="24.95" customHeight="1" x14ac:dyDescent="0.2">
      <c r="A34" s="57"/>
      <c r="B34" s="117"/>
      <c r="C34" s="13" t="s">
        <v>46</v>
      </c>
      <c r="D34" s="150" t="s">
        <v>80</v>
      </c>
      <c r="E34" s="150"/>
      <c r="F34" s="151"/>
      <c r="G34" s="80"/>
      <c r="H34" s="81"/>
      <c r="I34" s="73"/>
      <c r="J34" s="71"/>
      <c r="K34" s="71"/>
      <c r="L34" s="81"/>
      <c r="M34" s="71"/>
      <c r="N34" s="73"/>
      <c r="O34" s="73"/>
      <c r="P34" s="71">
        <f t="shared" si="1"/>
        <v>0</v>
      </c>
    </row>
    <row r="35" spans="1:16" ht="24.95" customHeight="1" x14ac:dyDescent="0.2">
      <c r="A35" s="57"/>
      <c r="B35" s="117"/>
      <c r="C35" s="13" t="s">
        <v>47</v>
      </c>
      <c r="D35" s="150" t="s">
        <v>92</v>
      </c>
      <c r="E35" s="150"/>
      <c r="F35" s="151"/>
      <c r="G35" s="92"/>
      <c r="H35" s="92"/>
      <c r="I35" s="92">
        <v>45698</v>
      </c>
      <c r="J35" s="71"/>
      <c r="K35" s="71"/>
      <c r="L35" s="71"/>
      <c r="M35" s="71"/>
      <c r="N35" s="71"/>
      <c r="O35" s="73"/>
      <c r="P35" s="71">
        <f t="shared" si="1"/>
        <v>45698</v>
      </c>
    </row>
    <row r="36" spans="1:16" ht="24.95" customHeight="1" x14ac:dyDescent="0.2">
      <c r="A36" s="57"/>
      <c r="B36" s="117"/>
      <c r="C36" s="13" t="s">
        <v>48</v>
      </c>
      <c r="D36" s="150" t="s">
        <v>89</v>
      </c>
      <c r="E36" s="150"/>
      <c r="F36" s="151"/>
      <c r="G36" s="92">
        <v>1609706</v>
      </c>
      <c r="H36" s="92">
        <f>764925</f>
        <v>764925</v>
      </c>
      <c r="I36" s="92"/>
      <c r="J36" s="82"/>
      <c r="K36" s="82"/>
      <c r="L36" s="73"/>
      <c r="M36" s="73"/>
      <c r="N36" s="73"/>
      <c r="O36" s="73"/>
      <c r="P36" s="71">
        <f t="shared" si="1"/>
        <v>2374631</v>
      </c>
    </row>
    <row r="37" spans="1:16" ht="24.95" customHeight="1" x14ac:dyDescent="0.2">
      <c r="A37" s="57"/>
      <c r="B37" s="117"/>
      <c r="C37" s="13" t="s">
        <v>49</v>
      </c>
      <c r="D37" s="150" t="s">
        <v>111</v>
      </c>
      <c r="E37" s="150"/>
      <c r="F37" s="151"/>
      <c r="G37" s="93">
        <f>3250956-G36</f>
        <v>1641250</v>
      </c>
      <c r="H37" s="93"/>
      <c r="I37" s="93"/>
      <c r="J37" s="83"/>
      <c r="K37" s="83">
        <v>819293</v>
      </c>
      <c r="L37" s="84"/>
      <c r="M37" s="76"/>
      <c r="N37" s="84"/>
      <c r="O37" s="84"/>
      <c r="P37" s="76">
        <f t="shared" si="1"/>
        <v>2460543</v>
      </c>
    </row>
    <row r="38" spans="1:16" ht="24.95" customHeight="1" x14ac:dyDescent="0.25">
      <c r="A38" s="57"/>
      <c r="B38" s="338" t="s">
        <v>149</v>
      </c>
      <c r="C38" s="339"/>
      <c r="D38" s="339"/>
      <c r="E38" s="339"/>
      <c r="F38" s="340"/>
      <c r="G38" s="119">
        <f>G35+G36+G37</f>
        <v>3250956</v>
      </c>
      <c r="H38" s="119">
        <f>H35+H36+H37</f>
        <v>764925</v>
      </c>
      <c r="I38" s="119">
        <f>I35+I36+I37</f>
        <v>45698</v>
      </c>
      <c r="J38" s="85">
        <f>J30+J31+J32+J33+J34+J35+J36+J37</f>
        <v>132845</v>
      </c>
      <c r="K38" s="85">
        <f>K31+K32+K33+K34+K35+K36+K37</f>
        <v>819293</v>
      </c>
      <c r="L38" s="85">
        <f>L35</f>
        <v>0</v>
      </c>
      <c r="M38" s="119">
        <f>M32+M33+M34+M35+M37</f>
        <v>0</v>
      </c>
      <c r="N38" s="85">
        <f>N35</f>
        <v>0</v>
      </c>
      <c r="O38" s="86"/>
      <c r="P38" s="103">
        <f>SUM(G38:O38)</f>
        <v>5013717</v>
      </c>
    </row>
    <row r="39" spans="1:16" ht="24.95" customHeight="1" x14ac:dyDescent="0.2">
      <c r="A39" s="57"/>
      <c r="B39" s="117"/>
      <c r="C39" s="13" t="s">
        <v>50</v>
      </c>
      <c r="D39" s="150" t="s">
        <v>86</v>
      </c>
      <c r="E39" s="150"/>
      <c r="F39" s="151"/>
      <c r="G39" s="120">
        <f>119037</f>
        <v>119037</v>
      </c>
      <c r="H39" s="120">
        <f>15545</f>
        <v>15545</v>
      </c>
      <c r="I39" s="120"/>
      <c r="J39" s="120">
        <f>1983</f>
        <v>1983</v>
      </c>
      <c r="K39" s="120">
        <f>24288</f>
        <v>24288</v>
      </c>
      <c r="L39" s="120"/>
      <c r="M39" s="120"/>
      <c r="N39" s="120"/>
      <c r="O39" s="74"/>
      <c r="P39" s="121">
        <f>SUM(G39:O39)</f>
        <v>160853</v>
      </c>
    </row>
    <row r="40" spans="1:16" ht="24.95" customHeight="1" x14ac:dyDescent="0.2">
      <c r="A40" s="57"/>
      <c r="B40" s="117" t="s">
        <v>121</v>
      </c>
      <c r="C40" s="150" t="s">
        <v>118</v>
      </c>
      <c r="D40" s="150"/>
      <c r="E40" s="150"/>
      <c r="F40" s="151"/>
      <c r="G40" s="87"/>
      <c r="H40" s="87"/>
      <c r="I40" s="87"/>
      <c r="J40" s="87"/>
      <c r="K40" s="87"/>
      <c r="L40" s="87"/>
      <c r="M40" s="87"/>
      <c r="N40" s="87"/>
      <c r="O40" s="74"/>
      <c r="P40" s="74"/>
    </row>
    <row r="41" spans="1:16" ht="24.95" customHeight="1" x14ac:dyDescent="0.25">
      <c r="A41" s="57"/>
      <c r="B41" s="25"/>
      <c r="C41" s="13" t="s">
        <v>42</v>
      </c>
      <c r="D41" s="13" t="s">
        <v>104</v>
      </c>
      <c r="E41" s="13"/>
      <c r="F41" s="13"/>
      <c r="G41" s="71"/>
      <c r="H41" s="92"/>
      <c r="I41" s="92"/>
      <c r="J41" s="92"/>
      <c r="K41" s="92"/>
      <c r="L41" s="92"/>
      <c r="M41" s="92"/>
      <c r="N41" s="92"/>
      <c r="O41" s="73"/>
      <c r="P41" s="71">
        <f>SUM(G41:O41)</f>
        <v>0</v>
      </c>
    </row>
    <row r="42" spans="1:16" ht="24.95" customHeight="1" x14ac:dyDescent="0.25">
      <c r="A42" s="57"/>
      <c r="B42" s="25"/>
      <c r="C42" s="13" t="s">
        <v>43</v>
      </c>
      <c r="D42" s="13" t="s">
        <v>105</v>
      </c>
      <c r="E42" s="13"/>
      <c r="F42" s="15"/>
      <c r="G42" s="92">
        <f>603762</f>
        <v>603762</v>
      </c>
      <c r="H42" s="92"/>
      <c r="I42" s="92"/>
      <c r="J42" s="92"/>
      <c r="K42" s="92"/>
      <c r="L42" s="92"/>
      <c r="M42" s="92"/>
      <c r="N42" s="92"/>
      <c r="O42" s="73"/>
      <c r="P42" s="71">
        <f>SUM(G42:O42)</f>
        <v>603762</v>
      </c>
    </row>
    <row r="43" spans="1:16" ht="24.95" customHeight="1" x14ac:dyDescent="0.25">
      <c r="A43" s="57"/>
      <c r="B43" s="25"/>
      <c r="C43" s="13" t="s">
        <v>44</v>
      </c>
      <c r="D43" s="150" t="s">
        <v>101</v>
      </c>
      <c r="E43" s="150"/>
      <c r="F43" s="151"/>
      <c r="G43" s="92">
        <v>1646462</v>
      </c>
      <c r="H43" s="92">
        <f>1061</f>
        <v>1061</v>
      </c>
      <c r="I43" s="92"/>
      <c r="J43" s="92"/>
      <c r="K43" s="92"/>
      <c r="L43" s="92"/>
      <c r="M43" s="92"/>
      <c r="N43" s="92"/>
      <c r="O43" s="73"/>
      <c r="P43" s="71">
        <f>SUM(G43:O43)</f>
        <v>1647523</v>
      </c>
    </row>
    <row r="44" spans="1:16" ht="24.95" customHeight="1" thickBot="1" x14ac:dyDescent="0.25">
      <c r="A44" s="60"/>
      <c r="B44" s="115" t="s">
        <v>45</v>
      </c>
      <c r="C44" s="207" t="s">
        <v>122</v>
      </c>
      <c r="D44" s="207"/>
      <c r="E44" s="207"/>
      <c r="F44" s="226"/>
      <c r="G44" s="93">
        <f>SUM(G38:G43)</f>
        <v>5620217</v>
      </c>
      <c r="H44" s="93">
        <f t="shared" ref="H44:N44" si="2">SUM(H38:H43)</f>
        <v>781531</v>
      </c>
      <c r="I44" s="93">
        <f t="shared" si="2"/>
        <v>45698</v>
      </c>
      <c r="J44" s="93">
        <f t="shared" si="2"/>
        <v>134828</v>
      </c>
      <c r="K44" s="93">
        <f t="shared" si="2"/>
        <v>843581</v>
      </c>
      <c r="L44" s="93">
        <f t="shared" si="2"/>
        <v>0</v>
      </c>
      <c r="M44" s="93">
        <f t="shared" si="2"/>
        <v>0</v>
      </c>
      <c r="N44" s="93">
        <f t="shared" si="2"/>
        <v>0</v>
      </c>
      <c r="O44" s="88"/>
      <c r="P44" s="93">
        <f>SUM(P38:P43)</f>
        <v>7425855</v>
      </c>
    </row>
    <row r="45" spans="1:16" ht="24.95" customHeight="1" thickBot="1" x14ac:dyDescent="0.25">
      <c r="A45" s="60"/>
      <c r="B45" s="115" t="s">
        <v>46</v>
      </c>
      <c r="C45" s="207" t="s">
        <v>67</v>
      </c>
      <c r="D45" s="207"/>
      <c r="E45" s="207"/>
      <c r="F45" s="207"/>
      <c r="G45" s="113">
        <f>IF(G44='CSS '!F56,'CSS '!F56,"ERROR")</f>
        <v>5620217</v>
      </c>
      <c r="H45" s="113">
        <f>IF(H44=PEI!F49,PEI!F49,"ERROR")</f>
        <v>781531</v>
      </c>
      <c r="I45" s="113">
        <f>IF(I44=INN!F36,INN!F36,"ERROR")</f>
        <v>45698</v>
      </c>
      <c r="J45" s="113">
        <f>IF(J44=WET!F15,WET!F15,"ERROR")</f>
        <v>134828</v>
      </c>
      <c r="K45" s="113">
        <f>IF(K44=CFTN!F40,CFTN!F40,"ERROR")</f>
        <v>843581</v>
      </c>
      <c r="L45" s="113">
        <f>IF(L44='Other MHSA Funds'!F7,'Other MHSA Funds'!F7,"ERROR")</f>
        <v>0</v>
      </c>
      <c r="M45" s="113">
        <f>IF(M44='Other MHSA Funds'!F9,'Other MHSA Funds'!F9,"ERROR")</f>
        <v>0</v>
      </c>
      <c r="N45" s="113">
        <f>IF('RER Summary'!N44='Other MHSA Funds'!F11,'Other MHSA Funds'!F11,"ERROR")</f>
        <v>0</v>
      </c>
      <c r="O45" s="89"/>
      <c r="P45" s="113">
        <f>SUM(G45:O45)</f>
        <v>7425855</v>
      </c>
    </row>
    <row r="46" spans="1:16" x14ac:dyDescent="0.2">
      <c r="A46" s="42"/>
      <c r="B46" s="42"/>
      <c r="C46" s="42"/>
      <c r="D46" s="42"/>
      <c r="E46" s="42"/>
      <c r="F46" s="42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x14ac:dyDescent="0.2">
      <c r="A47" s="145" t="s">
        <v>143</v>
      </c>
      <c r="B47" s="23"/>
      <c r="C47" s="23"/>
      <c r="D47" s="23"/>
      <c r="E47" s="23"/>
      <c r="F47" s="23"/>
      <c r="L47" s="40"/>
      <c r="M47" s="40"/>
      <c r="N47" s="40"/>
      <c r="O47" s="40"/>
      <c r="P47" s="40"/>
    </row>
    <row r="48" spans="1:16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7" ht="24.95" customHeight="1" x14ac:dyDescent="0.25">
      <c r="A49" s="116">
        <v>4</v>
      </c>
      <c r="B49" s="163" t="s">
        <v>178</v>
      </c>
      <c r="C49" s="164"/>
      <c r="D49" s="164"/>
      <c r="E49" s="164"/>
      <c r="F49" s="165"/>
      <c r="G49" s="70"/>
      <c r="H49" s="70"/>
      <c r="I49" s="70"/>
      <c r="J49" s="70"/>
      <c r="K49" s="70"/>
      <c r="L49" s="70"/>
      <c r="M49" s="70"/>
      <c r="N49" s="70"/>
      <c r="O49" s="70"/>
      <c r="P49" s="70"/>
    </row>
    <row r="50" spans="1:17" ht="24.95" customHeight="1" x14ac:dyDescent="0.25">
      <c r="A50" s="57"/>
      <c r="B50" s="122"/>
      <c r="C50" s="123" t="s">
        <v>42</v>
      </c>
      <c r="D50" s="330" t="s">
        <v>154</v>
      </c>
      <c r="E50" s="330"/>
      <c r="F50" s="331"/>
      <c r="G50" s="71">
        <f>-J50-K50-O50</f>
        <v>0</v>
      </c>
      <c r="H50" s="73"/>
      <c r="I50" s="73"/>
      <c r="J50" s="71"/>
      <c r="K50" s="71"/>
      <c r="L50" s="73"/>
      <c r="M50" s="73"/>
      <c r="N50" s="73"/>
      <c r="O50" s="71"/>
      <c r="P50" s="71">
        <f>G50+J50+K50+O50</f>
        <v>0</v>
      </c>
      <c r="Q50" s="77"/>
    </row>
    <row r="51" spans="1:17" ht="24.95" customHeight="1" x14ac:dyDescent="0.25">
      <c r="A51" s="57"/>
      <c r="B51" s="122"/>
      <c r="C51" s="123" t="s">
        <v>43</v>
      </c>
      <c r="D51" s="330" t="s">
        <v>83</v>
      </c>
      <c r="E51" s="330"/>
      <c r="F51" s="331"/>
      <c r="G51" s="71">
        <f>-J51-K51-O51</f>
        <v>0</v>
      </c>
      <c r="H51" s="73"/>
      <c r="I51" s="73"/>
      <c r="J51" s="71"/>
      <c r="K51" s="71"/>
      <c r="L51" s="73"/>
      <c r="M51" s="73"/>
      <c r="N51" s="73"/>
      <c r="O51" s="71"/>
      <c r="P51" s="71">
        <f>G51+J51+K51+O51</f>
        <v>0</v>
      </c>
      <c r="Q51" s="77"/>
    </row>
    <row r="52" spans="1:17" ht="24.95" customHeight="1" x14ac:dyDescent="0.25">
      <c r="A52" s="60"/>
      <c r="B52" s="124"/>
      <c r="C52" s="125" t="s">
        <v>44</v>
      </c>
      <c r="D52" s="333" t="s">
        <v>153</v>
      </c>
      <c r="E52" s="333"/>
      <c r="F52" s="335"/>
      <c r="G52" s="71">
        <f>-J52-K52-O52</f>
        <v>-250000</v>
      </c>
      <c r="H52" s="90"/>
      <c r="I52" s="90"/>
      <c r="J52" s="71"/>
      <c r="K52" s="71"/>
      <c r="L52" s="90"/>
      <c r="M52" s="90"/>
      <c r="N52" s="90"/>
      <c r="O52" s="71">
        <v>250000</v>
      </c>
      <c r="P52" s="126">
        <f>G52+J52+K52+O52</f>
        <v>0</v>
      </c>
      <c r="Q52" s="77"/>
    </row>
    <row r="53" spans="1:17" ht="24.95" customHeight="1" x14ac:dyDescent="0.25">
      <c r="A53" s="49">
        <v>5</v>
      </c>
      <c r="B53" s="158" t="s">
        <v>179</v>
      </c>
      <c r="C53" s="159"/>
      <c r="D53" s="159"/>
      <c r="E53" s="159"/>
      <c r="F53" s="160"/>
      <c r="G53" s="91"/>
      <c r="H53" s="69"/>
      <c r="I53" s="69"/>
      <c r="J53" s="69"/>
      <c r="K53" s="69"/>
      <c r="L53" s="69"/>
      <c r="M53" s="69"/>
      <c r="N53" s="69"/>
      <c r="O53" s="69"/>
      <c r="P53" s="69"/>
      <c r="Q53" s="77"/>
    </row>
    <row r="54" spans="1:17" ht="24.95" customHeight="1" x14ac:dyDescent="0.25">
      <c r="A54" s="22"/>
      <c r="B54" s="34"/>
      <c r="C54" s="23" t="s">
        <v>42</v>
      </c>
      <c r="D54" s="150" t="s">
        <v>66</v>
      </c>
      <c r="E54" s="150"/>
      <c r="F54" s="151"/>
      <c r="G54" s="79"/>
      <c r="H54" s="73"/>
      <c r="I54" s="73"/>
      <c r="J54" s="73"/>
      <c r="K54" s="73"/>
      <c r="L54" s="73"/>
      <c r="M54" s="73"/>
      <c r="N54" s="73"/>
      <c r="O54" s="71"/>
      <c r="P54" s="71">
        <f>O54</f>
        <v>0</v>
      </c>
    </row>
    <row r="55" spans="1:17" ht="24.95" customHeight="1" x14ac:dyDescent="0.25">
      <c r="A55" s="22"/>
      <c r="B55" s="34"/>
      <c r="C55" s="99" t="s">
        <v>43</v>
      </c>
      <c r="D55" s="150" t="s">
        <v>84</v>
      </c>
      <c r="E55" s="150"/>
      <c r="F55" s="151"/>
      <c r="G55" s="79"/>
      <c r="H55" s="73"/>
      <c r="I55" s="73"/>
      <c r="J55" s="71"/>
      <c r="K55" s="73"/>
      <c r="L55" s="73"/>
      <c r="M55" s="73"/>
      <c r="N55" s="73"/>
      <c r="O55" s="73"/>
      <c r="P55" s="71">
        <f t="shared" ref="P55:P64" si="3">SUM(G55:O55)</f>
        <v>0</v>
      </c>
    </row>
    <row r="56" spans="1:17" ht="24.95" customHeight="1" x14ac:dyDescent="0.25">
      <c r="A56" s="22"/>
      <c r="B56" s="34"/>
      <c r="C56" s="99" t="s">
        <v>44</v>
      </c>
      <c r="D56" s="150" t="s">
        <v>72</v>
      </c>
      <c r="E56" s="150"/>
      <c r="F56" s="151"/>
      <c r="G56" s="79"/>
      <c r="H56" s="73"/>
      <c r="I56" s="73"/>
      <c r="J56" s="71"/>
      <c r="K56" s="82"/>
      <c r="L56" s="73"/>
      <c r="M56" s="73"/>
      <c r="N56" s="73"/>
      <c r="O56" s="73"/>
      <c r="P56" s="71">
        <f t="shared" si="3"/>
        <v>0</v>
      </c>
    </row>
    <row r="57" spans="1:17" ht="24.95" customHeight="1" x14ac:dyDescent="0.25">
      <c r="A57" s="22"/>
      <c r="B57" s="34"/>
      <c r="C57" s="23" t="s">
        <v>45</v>
      </c>
      <c r="D57" s="150" t="s">
        <v>73</v>
      </c>
      <c r="E57" s="150"/>
      <c r="F57" s="151"/>
      <c r="G57" s="79"/>
      <c r="H57" s="73"/>
      <c r="I57" s="73"/>
      <c r="J57" s="71"/>
      <c r="K57" s="71"/>
      <c r="L57" s="73"/>
      <c r="M57" s="71"/>
      <c r="N57" s="73"/>
      <c r="O57" s="73"/>
      <c r="P57" s="71">
        <f t="shared" si="3"/>
        <v>0</v>
      </c>
    </row>
    <row r="58" spans="1:17" ht="24.95" customHeight="1" x14ac:dyDescent="0.25">
      <c r="A58" s="22"/>
      <c r="B58" s="34"/>
      <c r="C58" s="23" t="s">
        <v>46</v>
      </c>
      <c r="D58" s="150" t="s">
        <v>74</v>
      </c>
      <c r="E58" s="150"/>
      <c r="F58" s="151"/>
      <c r="G58" s="79"/>
      <c r="H58" s="79"/>
      <c r="I58" s="79"/>
      <c r="J58" s="71"/>
      <c r="K58" s="71"/>
      <c r="L58" s="73"/>
      <c r="M58" s="71"/>
      <c r="N58" s="73"/>
      <c r="O58" s="73"/>
      <c r="P58" s="71">
        <f t="shared" si="3"/>
        <v>0</v>
      </c>
    </row>
    <row r="59" spans="1:17" ht="24.95" customHeight="1" x14ac:dyDescent="0.25">
      <c r="A59" s="22"/>
      <c r="B59" s="34"/>
      <c r="C59" s="23" t="s">
        <v>47</v>
      </c>
      <c r="D59" s="168" t="s">
        <v>75</v>
      </c>
      <c r="E59" s="168"/>
      <c r="F59" s="169"/>
      <c r="G59" s="79"/>
      <c r="H59" s="79"/>
      <c r="I59" s="79"/>
      <c r="J59" s="71"/>
      <c r="K59" s="71"/>
      <c r="L59" s="73"/>
      <c r="M59" s="71"/>
      <c r="N59" s="73"/>
      <c r="O59" s="73"/>
      <c r="P59" s="71">
        <f t="shared" si="3"/>
        <v>0</v>
      </c>
    </row>
    <row r="60" spans="1:17" s="23" customFormat="1" ht="24.95" customHeight="1" x14ac:dyDescent="0.25">
      <c r="A60" s="22"/>
      <c r="B60" s="34"/>
      <c r="C60" s="23" t="s">
        <v>48</v>
      </c>
      <c r="D60" s="279" t="s">
        <v>76</v>
      </c>
      <c r="E60" s="279"/>
      <c r="F60" s="332"/>
      <c r="G60" s="92"/>
      <c r="H60" s="92"/>
      <c r="I60" s="92"/>
      <c r="J60" s="92"/>
      <c r="K60" s="92"/>
      <c r="L60" s="92"/>
      <c r="M60" s="92"/>
      <c r="N60" s="92"/>
      <c r="O60" s="84"/>
      <c r="P60" s="71">
        <f t="shared" si="3"/>
        <v>0</v>
      </c>
    </row>
    <row r="61" spans="1:17" s="23" customFormat="1" ht="24.95" customHeight="1" x14ac:dyDescent="0.25">
      <c r="A61" s="22"/>
      <c r="B61" s="34"/>
      <c r="C61" s="23" t="s">
        <v>49</v>
      </c>
      <c r="D61" s="279" t="s">
        <v>88</v>
      </c>
      <c r="E61" s="279"/>
      <c r="F61" s="332"/>
      <c r="G61" s="92"/>
      <c r="H61" s="76"/>
      <c r="I61" s="76"/>
      <c r="J61" s="83"/>
      <c r="K61" s="83"/>
      <c r="L61" s="84"/>
      <c r="M61" s="84"/>
      <c r="N61" s="84"/>
      <c r="O61" s="84"/>
      <c r="P61" s="71">
        <f t="shared" si="3"/>
        <v>0</v>
      </c>
    </row>
    <row r="62" spans="1:17" s="23" customFormat="1" ht="24.95" customHeight="1" x14ac:dyDescent="0.25">
      <c r="A62" s="22"/>
      <c r="B62" s="34"/>
      <c r="C62" s="23" t="s">
        <v>50</v>
      </c>
      <c r="D62" s="279" t="s">
        <v>116</v>
      </c>
      <c r="E62" s="279"/>
      <c r="F62" s="332"/>
      <c r="G62" s="92"/>
      <c r="H62" s="76"/>
      <c r="I62" s="76"/>
      <c r="J62" s="83"/>
      <c r="K62" s="83">
        <v>819293</v>
      </c>
      <c r="L62" s="84"/>
      <c r="M62" s="84"/>
      <c r="N62" s="84"/>
      <c r="O62" s="84"/>
      <c r="P62" s="71">
        <f t="shared" si="3"/>
        <v>819293</v>
      </c>
    </row>
    <row r="63" spans="1:17" ht="24.95" customHeight="1" thickBot="1" x14ac:dyDescent="0.25">
      <c r="A63" s="22"/>
      <c r="B63" s="22"/>
      <c r="C63" s="99" t="s">
        <v>51</v>
      </c>
      <c r="D63" s="330" t="s">
        <v>106</v>
      </c>
      <c r="E63" s="330"/>
      <c r="F63" s="331"/>
      <c r="G63" s="93"/>
      <c r="H63" s="76"/>
      <c r="I63" s="76"/>
      <c r="J63" s="76"/>
      <c r="K63" s="76"/>
      <c r="L63" s="76"/>
      <c r="M63" s="76"/>
      <c r="N63" s="76"/>
      <c r="O63" s="84"/>
      <c r="P63" s="76">
        <f t="shared" si="3"/>
        <v>0</v>
      </c>
    </row>
    <row r="64" spans="1:17" ht="24.95" customHeight="1" thickBot="1" x14ac:dyDescent="0.25">
      <c r="A64" s="115"/>
      <c r="B64" s="22" t="s">
        <v>61</v>
      </c>
      <c r="C64" s="99" t="s">
        <v>87</v>
      </c>
      <c r="D64" s="23"/>
      <c r="E64" s="23"/>
      <c r="F64" s="23"/>
      <c r="G64" s="113">
        <f>SUM(G60:G63)</f>
        <v>0</v>
      </c>
      <c r="H64" s="113">
        <f>SUM(H60:H63)</f>
        <v>0</v>
      </c>
      <c r="I64" s="113">
        <f>SUM(I60:I63)</f>
        <v>0</v>
      </c>
      <c r="J64" s="113">
        <f>SUM(J55:J63)</f>
        <v>0</v>
      </c>
      <c r="K64" s="113">
        <f>SUM(K56:K63)</f>
        <v>819293</v>
      </c>
      <c r="L64" s="113">
        <f>SUM(L60:L63)</f>
        <v>0</v>
      </c>
      <c r="M64" s="113">
        <f>SUM(M57:M63)</f>
        <v>0</v>
      </c>
      <c r="N64" s="113">
        <f>SUM(N60:N63)</f>
        <v>0</v>
      </c>
      <c r="O64" s="113">
        <f>O54</f>
        <v>0</v>
      </c>
      <c r="P64" s="113">
        <f t="shared" si="3"/>
        <v>819293</v>
      </c>
    </row>
    <row r="65" spans="1:19" ht="24.95" customHeight="1" x14ac:dyDescent="0.25">
      <c r="A65" s="49">
        <v>6</v>
      </c>
      <c r="B65" s="158" t="s">
        <v>180</v>
      </c>
      <c r="C65" s="159"/>
      <c r="D65" s="159"/>
      <c r="E65" s="159"/>
      <c r="F65" s="160"/>
      <c r="G65" s="78"/>
      <c r="H65" s="70"/>
      <c r="I65" s="70"/>
      <c r="J65" s="70"/>
      <c r="K65" s="70"/>
      <c r="L65" s="70"/>
      <c r="M65" s="70"/>
      <c r="N65" s="70"/>
      <c r="O65" s="94"/>
      <c r="P65" s="70"/>
      <c r="Q65" s="77"/>
    </row>
    <row r="66" spans="1:19" ht="24.95" customHeight="1" x14ac:dyDescent="0.25">
      <c r="A66" s="22"/>
      <c r="B66" s="34"/>
      <c r="C66" s="23" t="s">
        <v>42</v>
      </c>
      <c r="D66" s="150" t="s">
        <v>91</v>
      </c>
      <c r="E66" s="150"/>
      <c r="F66" s="151"/>
      <c r="G66" s="79"/>
      <c r="H66" s="73"/>
      <c r="I66" s="73"/>
      <c r="J66" s="73"/>
      <c r="K66" s="73"/>
      <c r="L66" s="73"/>
      <c r="M66" s="73"/>
      <c r="N66" s="73"/>
      <c r="O66" s="126">
        <f>SUM(O22+O27+O50+O51+O52+O64)</f>
        <v>521836</v>
      </c>
      <c r="P66" s="71">
        <f>O66</f>
        <v>521836</v>
      </c>
    </row>
    <row r="67" spans="1:19" ht="24.95" customHeight="1" x14ac:dyDescent="0.25">
      <c r="A67" s="22"/>
      <c r="B67" s="34"/>
      <c r="C67" s="99" t="s">
        <v>43</v>
      </c>
      <c r="D67" s="150" t="s">
        <v>84</v>
      </c>
      <c r="E67" s="150"/>
      <c r="F67" s="151"/>
      <c r="G67" s="79"/>
      <c r="H67" s="73"/>
      <c r="I67" s="73"/>
      <c r="J67" s="71">
        <f>J14-J30+J55</f>
        <v>207681</v>
      </c>
      <c r="K67" s="73"/>
      <c r="L67" s="73"/>
      <c r="M67" s="73"/>
      <c r="N67" s="73"/>
      <c r="O67" s="73"/>
      <c r="P67" s="71">
        <f t="shared" ref="P67:P76" si="4">SUM(G67:O67)</f>
        <v>207681</v>
      </c>
    </row>
    <row r="68" spans="1:19" ht="24.95" customHeight="1" x14ac:dyDescent="0.25">
      <c r="A68" s="22"/>
      <c r="B68" s="34"/>
      <c r="C68" s="99" t="s">
        <v>44</v>
      </c>
      <c r="D68" s="150" t="s">
        <v>72</v>
      </c>
      <c r="E68" s="150"/>
      <c r="F68" s="151"/>
      <c r="G68" s="79"/>
      <c r="H68" s="73"/>
      <c r="I68" s="73"/>
      <c r="J68" s="71">
        <f>J15-J31+J56</f>
        <v>450000</v>
      </c>
      <c r="K68" s="71">
        <f>K15-K31+K56</f>
        <v>0</v>
      </c>
      <c r="L68" s="73"/>
      <c r="M68" s="73"/>
      <c r="N68" s="73"/>
      <c r="O68" s="73"/>
      <c r="P68" s="71">
        <f t="shared" si="4"/>
        <v>450000</v>
      </c>
    </row>
    <row r="69" spans="1:19" ht="24.95" customHeight="1" x14ac:dyDescent="0.25">
      <c r="A69" s="22"/>
      <c r="B69" s="34"/>
      <c r="C69" s="23" t="s">
        <v>45</v>
      </c>
      <c r="D69" s="150" t="s">
        <v>73</v>
      </c>
      <c r="E69" s="150"/>
      <c r="F69" s="151"/>
      <c r="G69" s="92">
        <f t="shared" ref="G69:I71" si="5">G16</f>
        <v>0</v>
      </c>
      <c r="H69" s="92">
        <f t="shared" si="5"/>
        <v>0</v>
      </c>
      <c r="I69" s="92">
        <f t="shared" si="5"/>
        <v>344500</v>
      </c>
      <c r="J69" s="71">
        <f>J16-J32+J57</f>
        <v>0</v>
      </c>
      <c r="K69" s="71">
        <f>K16-K32+K57</f>
        <v>0</v>
      </c>
      <c r="L69" s="92">
        <f>L16</f>
        <v>17375</v>
      </c>
      <c r="M69" s="71">
        <f>M16-M32+M57</f>
        <v>0</v>
      </c>
      <c r="N69" s="92">
        <f>N16</f>
        <v>0</v>
      </c>
      <c r="O69" s="73"/>
      <c r="P69" s="71">
        <f t="shared" si="4"/>
        <v>361875</v>
      </c>
    </row>
    <row r="70" spans="1:19" ht="24.95" customHeight="1" x14ac:dyDescent="0.25">
      <c r="A70" s="22"/>
      <c r="B70" s="34"/>
      <c r="C70" s="23" t="s">
        <v>46</v>
      </c>
      <c r="D70" s="150" t="s">
        <v>74</v>
      </c>
      <c r="E70" s="150"/>
      <c r="F70" s="151"/>
      <c r="G70" s="92">
        <f t="shared" si="5"/>
        <v>0</v>
      </c>
      <c r="H70" s="92">
        <f t="shared" si="5"/>
        <v>0</v>
      </c>
      <c r="I70" s="92">
        <f t="shared" si="5"/>
        <v>344500</v>
      </c>
      <c r="J70" s="71">
        <f>J17-J33+J58</f>
        <v>0</v>
      </c>
      <c r="K70" s="71">
        <f>K17-K33+K58</f>
        <v>0</v>
      </c>
      <c r="L70" s="92">
        <f>L17</f>
        <v>22700</v>
      </c>
      <c r="M70" s="71">
        <f>M17-M33+M58</f>
        <v>0</v>
      </c>
      <c r="N70" s="92">
        <f>N17</f>
        <v>0</v>
      </c>
      <c r="O70" s="73"/>
      <c r="P70" s="71">
        <f t="shared" si="4"/>
        <v>367200</v>
      </c>
    </row>
    <row r="71" spans="1:19" ht="24.95" customHeight="1" x14ac:dyDescent="0.25">
      <c r="A71" s="22"/>
      <c r="B71" s="34"/>
      <c r="C71" s="23" t="s">
        <v>47</v>
      </c>
      <c r="D71" s="168" t="s">
        <v>75</v>
      </c>
      <c r="E71" s="168"/>
      <c r="F71" s="169"/>
      <c r="G71" s="92">
        <f t="shared" si="5"/>
        <v>0</v>
      </c>
      <c r="H71" s="92">
        <f t="shared" si="5"/>
        <v>0</v>
      </c>
      <c r="I71" s="92">
        <f t="shared" si="5"/>
        <v>569600</v>
      </c>
      <c r="J71" s="71">
        <f>J18-J34+J59</f>
        <v>0</v>
      </c>
      <c r="K71" s="71">
        <f>K18-K34+K59</f>
        <v>0</v>
      </c>
      <c r="L71" s="92">
        <f>L18</f>
        <v>22700</v>
      </c>
      <c r="M71" s="71">
        <f>M18-M34+M59</f>
        <v>0</v>
      </c>
      <c r="N71" s="92">
        <f>N18</f>
        <v>150200</v>
      </c>
      <c r="O71" s="73"/>
      <c r="P71" s="71">
        <f t="shared" si="4"/>
        <v>742500</v>
      </c>
    </row>
    <row r="72" spans="1:19" s="23" customFormat="1" ht="24.95" customHeight="1" x14ac:dyDescent="0.25">
      <c r="A72" s="22"/>
      <c r="B72" s="34"/>
      <c r="C72" s="23" t="s">
        <v>48</v>
      </c>
      <c r="D72" s="279" t="s">
        <v>76</v>
      </c>
      <c r="E72" s="279"/>
      <c r="F72" s="332"/>
      <c r="G72" s="92">
        <f>SUM(G19-G35+G50+G60)</f>
        <v>0</v>
      </c>
      <c r="H72" s="92">
        <f>SUM(H19-H35+H60)</f>
        <v>0</v>
      </c>
      <c r="I72" s="92">
        <f>SUM(I19-I35+I60)</f>
        <v>218865</v>
      </c>
      <c r="J72" s="71">
        <f>J19-J35+J50+J60</f>
        <v>22642</v>
      </c>
      <c r="K72" s="71">
        <f>K19-K35+K50+K60</f>
        <v>0</v>
      </c>
      <c r="L72" s="71">
        <f>L19-L35+L60</f>
        <v>24279</v>
      </c>
      <c r="M72" s="71">
        <f>M19-M35+M60</f>
        <v>0</v>
      </c>
      <c r="N72" s="71">
        <f>N19-N35+N60</f>
        <v>3779</v>
      </c>
      <c r="O72" s="84"/>
      <c r="P72" s="71">
        <f t="shared" si="4"/>
        <v>269565</v>
      </c>
    </row>
    <row r="73" spans="1:19" s="23" customFormat="1" ht="24.95" customHeight="1" x14ac:dyDescent="0.25">
      <c r="A73" s="22"/>
      <c r="B73" s="34"/>
      <c r="C73" s="23" t="s">
        <v>49</v>
      </c>
      <c r="D73" s="279" t="s">
        <v>88</v>
      </c>
      <c r="E73" s="279"/>
      <c r="F73" s="332"/>
      <c r="G73" s="92">
        <f>SUM(G20-G36+G51+G61)</f>
        <v>0</v>
      </c>
      <c r="H73" s="92">
        <f>SUM(H20-H36+H61)</f>
        <v>523483</v>
      </c>
      <c r="I73" s="92">
        <f>SUM(I20-I36+I61)</f>
        <v>379981</v>
      </c>
      <c r="J73" s="71">
        <f>J20-J36+J51+J61</f>
        <v>0</v>
      </c>
      <c r="K73" s="71">
        <f>K20-K36+K51+K61</f>
        <v>0</v>
      </c>
      <c r="L73" s="73"/>
      <c r="M73" s="73"/>
      <c r="N73" s="73"/>
      <c r="O73" s="84"/>
      <c r="P73" s="71">
        <f t="shared" si="4"/>
        <v>903464</v>
      </c>
    </row>
    <row r="74" spans="1:19" s="23" customFormat="1" ht="24.95" customHeight="1" x14ac:dyDescent="0.25">
      <c r="A74" s="22"/>
      <c r="B74" s="34"/>
      <c r="C74" s="23" t="s">
        <v>50</v>
      </c>
      <c r="D74" s="279" t="s">
        <v>116</v>
      </c>
      <c r="E74" s="279"/>
      <c r="F74" s="332"/>
      <c r="G74" s="92">
        <f>SUM(G24+G25-G37+G52+G62)</f>
        <v>2598618</v>
      </c>
      <c r="H74" s="92">
        <f>SUM(H24+H25-H37+H62)</f>
        <v>1122467</v>
      </c>
      <c r="I74" s="92">
        <f>SUM(I25-I37+I62)</f>
        <v>295386</v>
      </c>
      <c r="J74" s="71">
        <f>J20-J37+J52+J62</f>
        <v>0</v>
      </c>
      <c r="K74" s="71">
        <f>K20-K37+K52+K62</f>
        <v>0</v>
      </c>
      <c r="L74" s="73"/>
      <c r="M74" s="73"/>
      <c r="N74" s="73"/>
      <c r="O74" s="84"/>
      <c r="P74" s="71">
        <f t="shared" si="4"/>
        <v>4016471</v>
      </c>
    </row>
    <row r="75" spans="1:19" ht="24.95" customHeight="1" thickBot="1" x14ac:dyDescent="0.25">
      <c r="A75" s="112"/>
      <c r="B75" s="22"/>
      <c r="C75" s="99" t="s">
        <v>51</v>
      </c>
      <c r="D75" s="330" t="s">
        <v>106</v>
      </c>
      <c r="E75" s="330"/>
      <c r="F75" s="331"/>
      <c r="G75" s="93">
        <f t="shared" ref="G75:N75" si="6">G21+G26-G39+G63</f>
        <v>57082</v>
      </c>
      <c r="H75" s="93">
        <f t="shared" si="6"/>
        <v>7938</v>
      </c>
      <c r="I75" s="93">
        <f t="shared" si="6"/>
        <v>464</v>
      </c>
      <c r="J75" s="93">
        <f t="shared" si="6"/>
        <v>1369</v>
      </c>
      <c r="K75" s="93">
        <f t="shared" si="6"/>
        <v>0</v>
      </c>
      <c r="L75" s="93">
        <f t="shared" si="6"/>
        <v>0</v>
      </c>
      <c r="M75" s="93">
        <f t="shared" si="6"/>
        <v>0</v>
      </c>
      <c r="N75" s="93">
        <f t="shared" si="6"/>
        <v>0</v>
      </c>
      <c r="O75" s="84"/>
      <c r="P75" s="76">
        <f t="shared" si="4"/>
        <v>66853</v>
      </c>
    </row>
    <row r="76" spans="1:19" ht="24.95" customHeight="1" thickBot="1" x14ac:dyDescent="0.25">
      <c r="A76" s="115"/>
      <c r="B76" s="115" t="s">
        <v>61</v>
      </c>
      <c r="C76" s="127" t="s">
        <v>87</v>
      </c>
      <c r="D76" s="128"/>
      <c r="E76" s="128"/>
      <c r="F76" s="128"/>
      <c r="G76" s="113">
        <f>SUM(G69:G75)</f>
        <v>2655700</v>
      </c>
      <c r="H76" s="113">
        <f>SUM(H69:H75)</f>
        <v>1653888</v>
      </c>
      <c r="I76" s="113">
        <f>SUM(I69:I75)</f>
        <v>2153296</v>
      </c>
      <c r="J76" s="113">
        <f>SUM(J67:J75)</f>
        <v>681692</v>
      </c>
      <c r="K76" s="113">
        <f>SUM(K68:K75)</f>
        <v>0</v>
      </c>
      <c r="L76" s="113">
        <f>SUM(L69:L75)</f>
        <v>87054</v>
      </c>
      <c r="M76" s="113">
        <f>SUM(M69:M75)</f>
        <v>0</v>
      </c>
      <c r="N76" s="113">
        <f>SUM(N69:N75)</f>
        <v>153979</v>
      </c>
      <c r="O76" s="113">
        <f>O66</f>
        <v>521836</v>
      </c>
      <c r="P76" s="113">
        <f t="shared" si="4"/>
        <v>7907445</v>
      </c>
    </row>
    <row r="77" spans="1:19" ht="24.95" customHeight="1" x14ac:dyDescent="0.2">
      <c r="A77" s="42"/>
      <c r="B77" s="42"/>
      <c r="C77" s="72"/>
      <c r="D77" s="42"/>
      <c r="E77" s="42"/>
      <c r="F77" s="42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1:19" ht="24.95" customHeight="1" x14ac:dyDescent="0.2">
      <c r="A78" s="72"/>
      <c r="B78" s="72"/>
      <c r="C78" s="72"/>
      <c r="D78" s="72"/>
      <c r="E78" s="72"/>
      <c r="F78" s="72"/>
      <c r="G78" s="96"/>
      <c r="H78" s="96"/>
      <c r="I78" s="96"/>
      <c r="J78" s="95"/>
      <c r="K78" s="95"/>
      <c r="L78" s="95"/>
      <c r="M78" s="95"/>
      <c r="N78" s="95"/>
      <c r="O78" s="95" t="s">
        <v>125</v>
      </c>
      <c r="P78" s="95"/>
    </row>
    <row r="79" spans="1:19" ht="24.95" customHeight="1" x14ac:dyDescent="0.25">
      <c r="A79" s="324" t="s">
        <v>181</v>
      </c>
      <c r="B79" s="325"/>
      <c r="C79" s="326"/>
      <c r="D79" s="135"/>
      <c r="E79" s="135"/>
      <c r="F79" s="40"/>
      <c r="G79" s="40"/>
      <c r="H79" s="98"/>
      <c r="I79" s="98"/>
      <c r="J79" s="72"/>
      <c r="K79" s="143"/>
      <c r="L79" s="143"/>
      <c r="M79" s="329" t="s">
        <v>95</v>
      </c>
      <c r="N79" s="329"/>
      <c r="O79" s="329"/>
      <c r="P79" s="329"/>
      <c r="Q79" s="23"/>
    </row>
    <row r="80" spans="1:19" ht="29.25" customHeight="1" x14ac:dyDescent="0.2">
      <c r="A80" s="327" t="s">
        <v>133</v>
      </c>
      <c r="B80" s="327"/>
      <c r="C80" s="327"/>
      <c r="D80" s="327"/>
      <c r="E80" s="327"/>
      <c r="F80" s="327"/>
      <c r="G80" s="129" t="s">
        <v>94</v>
      </c>
      <c r="H80" s="100"/>
      <c r="I80" s="100"/>
      <c r="J80" s="101"/>
      <c r="K80" s="102"/>
      <c r="L80" s="102"/>
      <c r="M80" s="130" t="s">
        <v>96</v>
      </c>
      <c r="N80" s="323" t="s">
        <v>167</v>
      </c>
      <c r="O80" s="323"/>
      <c r="P80" s="323"/>
      <c r="Q80" s="131"/>
      <c r="R80" s="131"/>
      <c r="S80" s="99"/>
    </row>
    <row r="81" spans="1:19" ht="24.95" customHeight="1" x14ac:dyDescent="0.2">
      <c r="A81" s="323" t="s">
        <v>132</v>
      </c>
      <c r="B81" s="323"/>
      <c r="C81" s="323"/>
      <c r="D81" s="323"/>
      <c r="E81" s="323"/>
      <c r="F81" s="323"/>
      <c r="G81" s="103">
        <v>1385451</v>
      </c>
      <c r="H81" s="104"/>
      <c r="I81" s="104"/>
      <c r="J81" s="95"/>
      <c r="K81" s="105"/>
      <c r="L81" s="105"/>
      <c r="M81" s="130" t="s">
        <v>97</v>
      </c>
      <c r="N81" s="323" t="s">
        <v>168</v>
      </c>
      <c r="O81" s="323"/>
      <c r="P81" s="323"/>
      <c r="Q81" s="106"/>
      <c r="R81" s="106"/>
      <c r="S81" s="99"/>
    </row>
    <row r="82" spans="1:19" ht="24.95" customHeight="1" x14ac:dyDescent="0.2">
      <c r="A82" s="105"/>
      <c r="B82" s="105"/>
      <c r="C82" s="105"/>
      <c r="D82" s="105"/>
      <c r="E82" s="105"/>
      <c r="F82" s="105"/>
      <c r="G82" s="95"/>
      <c r="H82" s="95"/>
      <c r="I82" s="95"/>
      <c r="J82" s="95"/>
      <c r="K82" s="107"/>
      <c r="L82" s="107"/>
      <c r="M82" s="130" t="s">
        <v>98</v>
      </c>
      <c r="N82" s="323" t="s">
        <v>169</v>
      </c>
      <c r="O82" s="323"/>
      <c r="P82" s="323"/>
      <c r="Q82" s="106"/>
      <c r="R82" s="106"/>
      <c r="S82" s="99"/>
    </row>
    <row r="83" spans="1:19" ht="24.95" customHeight="1" x14ac:dyDescent="0.2">
      <c r="A83" s="107"/>
      <c r="B83" s="107"/>
      <c r="C83" s="107"/>
      <c r="D83" s="107"/>
      <c r="E83" s="107"/>
      <c r="F83" s="107"/>
      <c r="G83" s="95"/>
      <c r="H83" s="95"/>
      <c r="I83" s="95"/>
      <c r="J83" s="95"/>
      <c r="K83" s="107"/>
      <c r="L83" s="107"/>
      <c r="M83" s="130" t="s">
        <v>99</v>
      </c>
      <c r="N83" s="323" t="s">
        <v>170</v>
      </c>
      <c r="O83" s="323"/>
      <c r="P83" s="323"/>
      <c r="Q83" s="106"/>
      <c r="R83" s="106"/>
      <c r="S83" s="99"/>
    </row>
    <row r="84" spans="1:19" hidden="1" x14ac:dyDescent="0.2">
      <c r="M84" s="99"/>
      <c r="N84" s="99"/>
      <c r="O84" s="99"/>
      <c r="P84" s="99"/>
      <c r="Q84" s="99"/>
      <c r="R84" s="99"/>
      <c r="S84" s="99"/>
    </row>
    <row r="85" spans="1:19" hidden="1" x14ac:dyDescent="0.2">
      <c r="M85" s="99"/>
      <c r="N85" s="99"/>
      <c r="O85" s="99"/>
      <c r="P85" s="99"/>
      <c r="Q85" s="99"/>
      <c r="R85" s="99"/>
      <c r="S85" s="99"/>
    </row>
    <row r="86" spans="1:19" hidden="1" x14ac:dyDescent="0.2">
      <c r="M86" s="99"/>
      <c r="N86" s="99"/>
      <c r="O86" s="99"/>
      <c r="P86" s="99"/>
    </row>
  </sheetData>
  <sheetProtection selectLockedCells="1"/>
  <dataConsolidate/>
  <mergeCells count="81">
    <mergeCell ref="D36:F36"/>
    <mergeCell ref="D50:F50"/>
    <mergeCell ref="D20:F20"/>
    <mergeCell ref="C22:F22"/>
    <mergeCell ref="B38:F38"/>
    <mergeCell ref="A6:C6"/>
    <mergeCell ref="N81:P81"/>
    <mergeCell ref="C44:F44"/>
    <mergeCell ref="B49:F49"/>
    <mergeCell ref="D55:F55"/>
    <mergeCell ref="D56:F56"/>
    <mergeCell ref="D43:F43"/>
    <mergeCell ref="D32:F32"/>
    <mergeCell ref="D16:F16"/>
    <mergeCell ref="C29:F29"/>
    <mergeCell ref="D30:F30"/>
    <mergeCell ref="D63:F63"/>
    <mergeCell ref="D54:F54"/>
    <mergeCell ref="B12:F12"/>
    <mergeCell ref="D60:F60"/>
    <mergeCell ref="D59:F59"/>
    <mergeCell ref="A8:F8"/>
    <mergeCell ref="C45:F45"/>
    <mergeCell ref="D14:F14"/>
    <mergeCell ref="D52:F52"/>
    <mergeCell ref="D31:F31"/>
    <mergeCell ref="D34:F34"/>
    <mergeCell ref="D21:F21"/>
    <mergeCell ref="D13:F13"/>
    <mergeCell ref="D15:F15"/>
    <mergeCell ref="B23:F23"/>
    <mergeCell ref="D17:F17"/>
    <mergeCell ref="D19:F19"/>
    <mergeCell ref="D18:F18"/>
    <mergeCell ref="C27:F27"/>
    <mergeCell ref="D51:F51"/>
    <mergeCell ref="B53:F53"/>
    <mergeCell ref="D68:F68"/>
    <mergeCell ref="D57:F57"/>
    <mergeCell ref="D58:F58"/>
    <mergeCell ref="C40:F40"/>
    <mergeCell ref="D66:F66"/>
    <mergeCell ref="D62:F62"/>
    <mergeCell ref="D67:F67"/>
    <mergeCell ref="D61:F61"/>
    <mergeCell ref="B28:F28"/>
    <mergeCell ref="D37:F37"/>
    <mergeCell ref="D33:F33"/>
    <mergeCell ref="D39:F39"/>
    <mergeCell ref="D35:F35"/>
    <mergeCell ref="B65:F65"/>
    <mergeCell ref="N83:P83"/>
    <mergeCell ref="D69:F69"/>
    <mergeCell ref="M79:P79"/>
    <mergeCell ref="D75:F75"/>
    <mergeCell ref="D70:F70"/>
    <mergeCell ref="D74:F74"/>
    <mergeCell ref="D71:F71"/>
    <mergeCell ref="D73:F73"/>
    <mergeCell ref="D72:F72"/>
    <mergeCell ref="A1:P1"/>
    <mergeCell ref="A2:P2"/>
    <mergeCell ref="P10:P11"/>
    <mergeCell ref="J10:J11"/>
    <mergeCell ref="G10:G11"/>
    <mergeCell ref="N80:P80"/>
    <mergeCell ref="N82:P82"/>
    <mergeCell ref="A81:F81"/>
    <mergeCell ref="A79:C79"/>
    <mergeCell ref="A80:F80"/>
    <mergeCell ref="N10:N11"/>
    <mergeCell ref="I10:I11"/>
    <mergeCell ref="M10:M11"/>
    <mergeCell ref="L10:L11"/>
    <mergeCell ref="O10:O11"/>
    <mergeCell ref="K10:K11"/>
    <mergeCell ref="H10:H11"/>
    <mergeCell ref="A7:F7"/>
    <mergeCell ref="D5:F5"/>
    <mergeCell ref="A9:F11"/>
    <mergeCell ref="D6:F6"/>
  </mergeCells>
  <phoneticPr fontId="2" type="noConversion"/>
  <conditionalFormatting sqref="G45:N45">
    <cfRule type="containsText" dxfId="3" priority="4" operator="containsText" text="ERROR">
      <formula>NOT(ISERROR(SEARCH("ERROR",G45)))</formula>
    </cfRule>
  </conditionalFormatting>
  <conditionalFormatting sqref="H45">
    <cfRule type="containsText" dxfId="2" priority="3" operator="containsText" text="ERROR">
      <formula>NOT(ISERROR(SEARCH("ERROR",H45)))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4" xr:uid="{00000000-0002-0000-0700-000000000000}">
      <formula1>O22+O26-G24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4" xr:uid="{00000000-0002-0000-0700-000001000000}">
      <formula1>SUM(O22+O26-H24)</formula1>
    </dataValidation>
  </dataValidations>
  <printOptions horizontalCentered="1"/>
  <pageMargins left="0.5" right="0.5" top="0.75" bottom="0.75" header="0.5" footer="0.5"/>
  <pageSetup scale="30" orientation="portrait" r:id="rId1"/>
  <headerFooter alignWithMargins="0">
    <oddHeader>&amp;R&amp;"Arial,Bold"&amp;12Enclosure 3</oddHeader>
    <oddFooter>&amp;LUpdated: 07/24/2015</oddFooter>
  </headerFooter>
  <rowBreaks count="1" manualBreakCount="1">
    <brk id="48" max="15" man="1"/>
  </rowBreaks>
  <ignoredErrors>
    <ignoredError sqref="H70:I70 H69:I69 N69 N70" unlockedFormula="1"/>
    <ignoredError sqref="M64 L71 M69:M72" formula="1"/>
    <ignoredError sqref="L70 L69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3" zoomScaleNormal="100" zoomScaleSheetLayoutView="100" workbookViewId="0">
      <selection activeCell="A24" sqref="A24:C24"/>
    </sheetView>
  </sheetViews>
  <sheetFormatPr defaultColWidth="0" defaultRowHeight="15" zeroHeight="1" x14ac:dyDescent="0.2"/>
  <cols>
    <col min="1" max="1" width="10.5703125" style="16" customWidth="1"/>
    <col min="2" max="2" width="19" style="16" customWidth="1"/>
    <col min="3" max="3" width="59.7109375" style="16" customWidth="1"/>
    <col min="4" max="6" width="12.5703125" style="16" hidden="1" customWidth="1"/>
    <col min="7" max="16384" width="9.140625" style="16" hidden="1"/>
  </cols>
  <sheetData>
    <row r="1" spans="1:3" ht="54" customHeight="1" x14ac:dyDescent="0.2">
      <c r="A1" s="195" t="s">
        <v>145</v>
      </c>
      <c r="B1" s="195"/>
      <c r="C1" s="195"/>
    </row>
    <row r="2" spans="1:3" ht="32.1" customHeight="1" x14ac:dyDescent="0.25">
      <c r="A2" s="11" t="s">
        <v>8</v>
      </c>
      <c r="B2" s="61"/>
      <c r="C2" s="75"/>
    </row>
    <row r="3" spans="1:3" ht="20.100000000000001" customHeight="1" x14ac:dyDescent="0.25">
      <c r="A3" s="11" t="s">
        <v>9</v>
      </c>
      <c r="B3" s="12">
        <f>'CSS '!G2</f>
        <v>42830</v>
      </c>
      <c r="C3" s="39"/>
    </row>
    <row r="4" spans="1:3" ht="15" customHeight="1" x14ac:dyDescent="0.25">
      <c r="A4" s="38"/>
      <c r="B4" s="38"/>
      <c r="C4" s="40"/>
    </row>
    <row r="5" spans="1:3" ht="15" customHeight="1" x14ac:dyDescent="0.25">
      <c r="A5" s="62" t="s">
        <v>93</v>
      </c>
      <c r="B5" s="62" t="s">
        <v>94</v>
      </c>
      <c r="C5" s="63" t="s">
        <v>103</v>
      </c>
    </row>
    <row r="6" spans="1:3" ht="30" x14ac:dyDescent="0.2">
      <c r="A6" s="54" t="s">
        <v>173</v>
      </c>
      <c r="B6" s="55">
        <v>819293</v>
      </c>
      <c r="C6" s="56" t="s">
        <v>174</v>
      </c>
    </row>
    <row r="7" spans="1:3" x14ac:dyDescent="0.2">
      <c r="A7" s="57"/>
      <c r="B7" s="58"/>
      <c r="C7" s="59"/>
    </row>
    <row r="8" spans="1:3" x14ac:dyDescent="0.2">
      <c r="A8" s="57"/>
      <c r="B8" s="58"/>
      <c r="C8" s="59"/>
    </row>
    <row r="9" spans="1:3" x14ac:dyDescent="0.2">
      <c r="A9" s="57"/>
      <c r="B9" s="58"/>
      <c r="C9" s="59"/>
    </row>
    <row r="10" spans="1:3" x14ac:dyDescent="0.2">
      <c r="A10" s="57"/>
      <c r="B10" s="58"/>
      <c r="C10" s="59"/>
    </row>
    <row r="11" spans="1:3" x14ac:dyDescent="0.2">
      <c r="A11" s="57"/>
      <c r="B11" s="58"/>
      <c r="C11" s="59"/>
    </row>
    <row r="12" spans="1:3" x14ac:dyDescent="0.2">
      <c r="A12" s="57"/>
      <c r="B12" s="58"/>
      <c r="C12" s="59"/>
    </row>
    <row r="13" spans="1:3" x14ac:dyDescent="0.2">
      <c r="A13" s="57"/>
      <c r="B13" s="58"/>
      <c r="C13" s="59"/>
    </row>
    <row r="14" spans="1:3" x14ac:dyDescent="0.2">
      <c r="A14" s="57"/>
      <c r="B14" s="58"/>
      <c r="C14" s="59"/>
    </row>
    <row r="15" spans="1:3" x14ac:dyDescent="0.2">
      <c r="A15" s="57"/>
      <c r="B15" s="58"/>
      <c r="C15" s="59"/>
    </row>
    <row r="16" spans="1:3" x14ac:dyDescent="0.2">
      <c r="A16" s="57"/>
      <c r="B16" s="58"/>
      <c r="C16" s="59"/>
    </row>
    <row r="17" spans="1:4" x14ac:dyDescent="0.2">
      <c r="A17" s="57"/>
      <c r="B17" s="58"/>
      <c r="C17" s="59"/>
    </row>
    <row r="18" spans="1:4" x14ac:dyDescent="0.2">
      <c r="A18" s="57"/>
      <c r="B18" s="58"/>
      <c r="C18" s="59"/>
    </row>
    <row r="19" spans="1:4" x14ac:dyDescent="0.2">
      <c r="A19" s="57"/>
      <c r="B19" s="58"/>
      <c r="C19" s="59"/>
    </row>
    <row r="20" spans="1:4" ht="15.75" thickBot="1" x14ac:dyDescent="0.25">
      <c r="A20" s="60"/>
      <c r="B20" s="58"/>
      <c r="C20" s="59"/>
    </row>
    <row r="21" spans="1:4" ht="15" customHeight="1" thickBot="1" x14ac:dyDescent="0.3">
      <c r="A21" s="26" t="s">
        <v>87</v>
      </c>
      <c r="B21" s="64">
        <f>SUM(B6:B20)</f>
        <v>819293</v>
      </c>
      <c r="C21" s="65"/>
      <c r="D21" s="23"/>
    </row>
    <row r="22" spans="1:4" ht="16.5" thickBot="1" x14ac:dyDescent="0.3">
      <c r="A22" s="144"/>
      <c r="B22" s="66">
        <f>IF(B21='RER Summary'!P64,'RER Summary'!P64,"ERROR")</f>
        <v>819293</v>
      </c>
      <c r="C22" s="40"/>
    </row>
    <row r="23" spans="1:4" x14ac:dyDescent="0.2">
      <c r="A23" s="40"/>
      <c r="B23" s="40"/>
      <c r="C23" s="40"/>
    </row>
    <row r="24" spans="1:4" ht="51.75" customHeight="1" x14ac:dyDescent="0.2">
      <c r="A24" s="341" t="s">
        <v>146</v>
      </c>
      <c r="B24" s="341"/>
      <c r="C24" s="341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7D8A89-15B9-4C18-AF16-D0F5A2AAD3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B6B576-714D-418D-AEF1-70B9E1507340}"/>
</file>

<file path=customXml/itemProps3.xml><?xml version="1.0" encoding="utf-8"?>
<ds:datastoreItem xmlns:ds="http://schemas.openxmlformats.org/officeDocument/2006/customXml" ds:itemID="{E8F9591A-0238-4862-AB85-90E7034332D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A387174-9F94-46CC-944B-93190B06BB9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DD0C9E9-4B35-46A7-9624-EFEAF4A2AA4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TRIAGE GRANTS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Sutter_Yuba_FY13-14_RER_ADA</dc:title>
  <dc:creator>Moses.Ndungu@dhcs.ca.gov</dc:creator>
  <cp:keywords>Sutter_Yuba_FY13-14_RER_ADA</cp:keywords>
  <cp:lastModifiedBy>westj</cp:lastModifiedBy>
  <cp:lastPrinted>2018-06-02T22:26:45Z</cp:lastPrinted>
  <dcterms:created xsi:type="dcterms:W3CDTF">2007-09-20T19:02:25Z</dcterms:created>
  <dcterms:modified xsi:type="dcterms:W3CDTF">2020-11-09T23:50:01Z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DHCSDOC-1363137784-3457</vt:lpwstr>
  </property>
  <property fmtid="{D5CDD505-2E9C-101B-9397-08002B2CF9AE}" pid="13" name="_dlc_DocIdItemGuid">
    <vt:lpwstr>9c9c2c10-7cfa-4ec3-95ae-69a730587d4e</vt:lpwstr>
  </property>
  <property fmtid="{D5CDD505-2E9C-101B-9397-08002B2CF9AE}" pid="14" name="_dlc_DocIdUrl">
    <vt:lpwstr>http://dhcs2016prod:88/services/MH/_layouts/15/DocIdRedir.aspx?ID=DHCSDOC-1363137784-3457, DHCSDOC-1363137784-3457</vt:lpwstr>
  </property>
  <property fmtid="{D5CDD505-2E9C-101B-9397-08002B2CF9AE}" pid="15" name="ContentTypeId">
    <vt:lpwstr>0x0101000DD778A44A894D44A57135C48A267F0A</vt:lpwstr>
  </property>
</Properties>
</file>