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F6DC193F-32C0-4FC9-A350-AACA5B1943E5}" xr6:coauthVersionLast="45" xr6:coauthVersionMax="45" xr10:uidLastSave="{00000000-0000-0000-0000-000000000000}"/>
  <bookViews>
    <workbookView xWindow="-120" yWindow="-120" windowWidth="20730" windowHeight="11160" tabRatio="827" firstSheet="6" activeTab="11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Sheet1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Summary'!$A$1:$E$25</definedName>
    <definedName name="_xlnm.Print_Titles" localSheetId="10">'RER Summary'!$6:$10</definedName>
    <definedName name="Z_0229D892_1524_422F_8F2B_B4F1058839AF_.wvu.PrintArea" localSheetId="10" hidden="1">'RER Summary'!$A$1:$R$95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Summary'!$A$1:$R$95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Summary'!$A$1:$R$95</definedName>
    <definedName name="Z_EEC0F9C3_4901_428B_A60E_73DD0E5E6250_.wvu.PrintTitles" localSheetId="10" hidden="1">'RER Summary'!$6:$10</definedName>
  </definedNames>
  <calcPr calcId="191029"/>
  <customWorkbookViews>
    <customWorkbookView name="Christensen, Theresa (MHSD)@DHCS - Personal View" guid="{EEC0F9C3-4901-428B-A60E-73DD0E5E6250}" mergeInterval="0" personalView="1" maximized="1" xWindow="-8" yWindow="-8" windowWidth="1616" windowHeight="876" activeSheetId="2"/>
    <customWorkbookView name="Windows User - Personal View" guid="{0229D892-1524-422F-8F2B-B4F1058839AF}" mergeInterval="0" personalView="1" maximized="1" xWindow="-8" yWindow="-8" windowWidth="1696" windowHeight="1026" activeSheetId="11"/>
    <customWorkbookView name="joseph kim - Personal View" guid="{908EB6A4-476B-4014-BC23-F10C868B38EC}" mergeInterval="0" personalView="1" xWindow="1" windowWidth="1679" windowHeight="994" activeSheetId="1"/>
  </customWorkbookViews>
</workbook>
</file>

<file path=xl/calcChain.xml><?xml version="1.0" encoding="utf-8"?>
<calcChain xmlns="http://schemas.openxmlformats.org/spreadsheetml/2006/main">
  <c r="R97" i="11" l="1"/>
  <c r="R96" i="11"/>
  <c r="K98" i="11"/>
  <c r="J98" i="11"/>
  <c r="I98" i="11"/>
  <c r="H98" i="11"/>
  <c r="G98" i="11"/>
  <c r="R98" i="11"/>
  <c r="H67" i="11"/>
  <c r="H81" i="11"/>
  <c r="G67" i="11"/>
  <c r="R67" i="11" s="1"/>
  <c r="G81" i="11"/>
  <c r="G69" i="11"/>
  <c r="N64" i="11"/>
  <c r="N70" i="11" s="1"/>
  <c r="N78" i="11"/>
  <c r="D19" i="8"/>
  <c r="D22" i="8" s="1"/>
  <c r="D41" i="8" s="1"/>
  <c r="D37" i="8"/>
  <c r="D40" i="8"/>
  <c r="B4" i="8"/>
  <c r="B4" i="2"/>
  <c r="G49" i="1"/>
  <c r="L70" i="11"/>
  <c r="K70" i="11"/>
  <c r="J70" i="11"/>
  <c r="R54" i="11"/>
  <c r="R55" i="11"/>
  <c r="R53" i="11"/>
  <c r="R44" i="11"/>
  <c r="R45" i="11"/>
  <c r="I23" i="11"/>
  <c r="J23" i="11"/>
  <c r="K23" i="11"/>
  <c r="R40" i="11"/>
  <c r="R39" i="11"/>
  <c r="R38" i="11"/>
  <c r="R37" i="11"/>
  <c r="R21" i="11"/>
  <c r="R20" i="11"/>
  <c r="R19" i="11"/>
  <c r="R68" i="11"/>
  <c r="K79" i="11"/>
  <c r="K80" i="11"/>
  <c r="K81" i="11"/>
  <c r="K82" i="11"/>
  <c r="J79" i="11"/>
  <c r="J80" i="11"/>
  <c r="J81" i="11"/>
  <c r="J82" i="11"/>
  <c r="R66" i="11"/>
  <c r="R65" i="11"/>
  <c r="P56" i="11"/>
  <c r="D4" i="8"/>
  <c r="Q5" i="11"/>
  <c r="D4" i="10"/>
  <c r="D5" i="11"/>
  <c r="B4" i="12"/>
  <c r="B4" i="5"/>
  <c r="C4" i="7"/>
  <c r="E4" i="7"/>
  <c r="G4" i="5"/>
  <c r="G4" i="2"/>
  <c r="M23" i="11"/>
  <c r="D4" i="9"/>
  <c r="H56" i="11"/>
  <c r="I56" i="11"/>
  <c r="J56" i="11"/>
  <c r="K56" i="11"/>
  <c r="G56" i="11"/>
  <c r="E12" i="7"/>
  <c r="E15" i="7" s="1"/>
  <c r="G32" i="5"/>
  <c r="G35" i="5" s="1"/>
  <c r="G46" i="2"/>
  <c r="G47" i="2" s="1"/>
  <c r="G51" i="2" s="1"/>
  <c r="H41" i="2"/>
  <c r="H42" i="2"/>
  <c r="G39" i="2"/>
  <c r="H26" i="2" s="1"/>
  <c r="H24" i="2"/>
  <c r="G22" i="2"/>
  <c r="H7" i="2" s="1"/>
  <c r="H9" i="2"/>
  <c r="M70" i="11"/>
  <c r="P70" i="11"/>
  <c r="Q28" i="11"/>
  <c r="Q23" i="11"/>
  <c r="O82" i="11"/>
  <c r="O81" i="11"/>
  <c r="O84" i="11" s="1"/>
  <c r="O28" i="11"/>
  <c r="O23" i="11"/>
  <c r="N77" i="11"/>
  <c r="N76" i="11"/>
  <c r="N75" i="11"/>
  <c r="M81" i="11"/>
  <c r="M80" i="11"/>
  <c r="M79" i="11"/>
  <c r="R79" i="11" s="1"/>
  <c r="M82" i="11"/>
  <c r="M78" i="11"/>
  <c r="M77" i="11"/>
  <c r="M76" i="11"/>
  <c r="M75" i="11"/>
  <c r="L78" i="11"/>
  <c r="L77" i="11"/>
  <c r="L76" i="11"/>
  <c r="L75" i="11"/>
  <c r="K78" i="11"/>
  <c r="R78" i="11" s="1"/>
  <c r="K77" i="11"/>
  <c r="K76" i="11"/>
  <c r="K75" i="11"/>
  <c r="K74" i="11"/>
  <c r="K84" i="11" s="1"/>
  <c r="J78" i="11"/>
  <c r="J77" i="11"/>
  <c r="J76" i="11"/>
  <c r="J75" i="11"/>
  <c r="J74" i="11"/>
  <c r="J73" i="11"/>
  <c r="R73" i="11" s="1"/>
  <c r="I82" i="11"/>
  <c r="I81" i="11"/>
  <c r="I80" i="11"/>
  <c r="I79" i="11"/>
  <c r="I78" i="11"/>
  <c r="I77" i="11"/>
  <c r="R77" i="11" s="1"/>
  <c r="I76" i="11"/>
  <c r="I75" i="11"/>
  <c r="H82" i="11"/>
  <c r="H80" i="11"/>
  <c r="H79" i="11"/>
  <c r="H78" i="11"/>
  <c r="H77" i="11"/>
  <c r="H76" i="11"/>
  <c r="H84" i="11" s="1"/>
  <c r="H75" i="11"/>
  <c r="G82" i="11"/>
  <c r="G80" i="11"/>
  <c r="G79" i="11"/>
  <c r="G78" i="11"/>
  <c r="G77" i="11"/>
  <c r="G76" i="11"/>
  <c r="G75" i="11"/>
  <c r="G84" i="11" s="1"/>
  <c r="O70" i="11"/>
  <c r="I70" i="11"/>
  <c r="R64" i="11"/>
  <c r="R63" i="11"/>
  <c r="R62" i="11"/>
  <c r="R61" i="11"/>
  <c r="R60" i="11"/>
  <c r="R59" i="11"/>
  <c r="R58" i="11"/>
  <c r="R46" i="11"/>
  <c r="R36" i="11"/>
  <c r="R35" i="11"/>
  <c r="R34" i="11"/>
  <c r="R33" i="11"/>
  <c r="R32" i="11"/>
  <c r="R31" i="11"/>
  <c r="O41" i="11"/>
  <c r="O47" i="11"/>
  <c r="O48" i="11" s="1"/>
  <c r="N41" i="11"/>
  <c r="N47" i="11" s="1"/>
  <c r="N48" i="11" s="1"/>
  <c r="M41" i="11"/>
  <c r="M47" i="11"/>
  <c r="M48" i="11" s="1"/>
  <c r="L41" i="11"/>
  <c r="L47" i="11"/>
  <c r="L48" i="11"/>
  <c r="K41" i="11"/>
  <c r="K47" i="11" s="1"/>
  <c r="J41" i="11"/>
  <c r="J47" i="11"/>
  <c r="I41" i="11"/>
  <c r="I47" i="11" s="1"/>
  <c r="H41" i="11"/>
  <c r="H47" i="11"/>
  <c r="G41" i="11"/>
  <c r="R41" i="11" s="1"/>
  <c r="P28" i="11"/>
  <c r="M28" i="11"/>
  <c r="I28" i="11"/>
  <c r="H28" i="11"/>
  <c r="G28" i="11"/>
  <c r="R27" i="11"/>
  <c r="R26" i="11"/>
  <c r="R28" i="11" s="1"/>
  <c r="R25" i="11"/>
  <c r="R22" i="11"/>
  <c r="R18" i="11"/>
  <c r="R17" i="11"/>
  <c r="R16" i="11"/>
  <c r="R15" i="11"/>
  <c r="R14" i="11"/>
  <c r="R13" i="11"/>
  <c r="R12" i="11"/>
  <c r="P23" i="11"/>
  <c r="N23" i="11"/>
  <c r="L23" i="11"/>
  <c r="H23" i="11"/>
  <c r="G23" i="11"/>
  <c r="D23" i="12"/>
  <c r="Q42" i="11"/>
  <c r="Q48" i="11" s="1"/>
  <c r="G32" i="1"/>
  <c r="G50" i="1" s="1"/>
  <c r="G54" i="1" s="1"/>
  <c r="J18" i="6"/>
  <c r="J42" i="6"/>
  <c r="J30" i="6"/>
  <c r="K18" i="6"/>
  <c r="K30" i="6"/>
  <c r="K42" i="6" s="1"/>
  <c r="I18" i="6"/>
  <c r="I30" i="6"/>
  <c r="I42" i="6"/>
  <c r="H18" i="6"/>
  <c r="H30" i="6"/>
  <c r="G18" i="6"/>
  <c r="G30" i="6"/>
  <c r="G42" i="6" s="1"/>
  <c r="F18" i="6"/>
  <c r="F42" i="6" s="1"/>
  <c r="F30" i="6"/>
  <c r="J2" i="6"/>
  <c r="D2" i="6"/>
  <c r="G41" i="4"/>
  <c r="H41" i="4"/>
  <c r="I41" i="4"/>
  <c r="J41" i="4"/>
  <c r="K41" i="4"/>
  <c r="L41" i="4"/>
  <c r="G30" i="4"/>
  <c r="H30" i="4"/>
  <c r="I30" i="4"/>
  <c r="J30" i="4"/>
  <c r="K30" i="4"/>
  <c r="L30" i="4"/>
  <c r="L42" i="4"/>
  <c r="G18" i="4"/>
  <c r="H18" i="4"/>
  <c r="H42" i="4"/>
  <c r="I18" i="4"/>
  <c r="I42" i="4" s="1"/>
  <c r="J18" i="4"/>
  <c r="K18" i="4"/>
  <c r="L18" i="4"/>
  <c r="F41" i="4"/>
  <c r="F30" i="4"/>
  <c r="F18" i="4"/>
  <c r="F42" i="4" s="1"/>
  <c r="K2" i="4"/>
  <c r="D2" i="4"/>
  <c r="F41" i="3"/>
  <c r="F30" i="3"/>
  <c r="F42" i="3"/>
  <c r="F45" i="3" s="1"/>
  <c r="F18" i="3"/>
  <c r="G2" i="3"/>
  <c r="D2" i="3"/>
  <c r="B4" i="10"/>
  <c r="B4" i="9"/>
  <c r="H45" i="2"/>
  <c r="H44" i="2"/>
  <c r="H43" i="2"/>
  <c r="H38" i="2"/>
  <c r="H37" i="2"/>
  <c r="H36" i="2"/>
  <c r="H35" i="2"/>
  <c r="H34" i="2"/>
  <c r="H33" i="2"/>
  <c r="H32" i="2"/>
  <c r="H31" i="2"/>
  <c r="H30" i="2"/>
  <c r="H29" i="2"/>
  <c r="H21" i="2"/>
  <c r="H20" i="2"/>
  <c r="H19" i="2"/>
  <c r="H18" i="2"/>
  <c r="H17" i="2"/>
  <c r="H16" i="2"/>
  <c r="H15" i="2"/>
  <c r="H14" i="2"/>
  <c r="H12" i="2"/>
  <c r="H28" i="2"/>
  <c r="H25" i="2"/>
  <c r="H27" i="2"/>
  <c r="H13" i="2"/>
  <c r="H70" i="11"/>
  <c r="H11" i="2"/>
  <c r="Q69" i="11"/>
  <c r="R69" i="11" s="1"/>
  <c r="Q70" i="11"/>
  <c r="R81" i="11" l="1"/>
  <c r="R82" i="11"/>
  <c r="I48" i="11"/>
  <c r="R56" i="11"/>
  <c r="R80" i="11"/>
  <c r="H39" i="2"/>
  <c r="K48" i="11"/>
  <c r="J48" i="11"/>
  <c r="M84" i="11"/>
  <c r="K42" i="4"/>
  <c r="K45" i="4" s="1"/>
  <c r="G42" i="4"/>
  <c r="G48" i="11"/>
  <c r="R23" i="11"/>
  <c r="N84" i="11"/>
  <c r="Q83" i="11"/>
  <c r="H46" i="2"/>
  <c r="J43" i="6"/>
  <c r="I43" i="6"/>
  <c r="L84" i="11"/>
  <c r="R42" i="11"/>
  <c r="J42" i="4"/>
  <c r="I45" i="4" s="1"/>
  <c r="H42" i="6"/>
  <c r="H43" i="6" s="1"/>
  <c r="G47" i="11"/>
  <c r="I84" i="11"/>
  <c r="H45" i="4"/>
  <c r="H48" i="11"/>
  <c r="R48" i="11" s="1"/>
  <c r="Q84" i="11"/>
  <c r="R83" i="11"/>
  <c r="F45" i="4"/>
  <c r="R47" i="11"/>
  <c r="R75" i="11"/>
  <c r="P72" i="11"/>
  <c r="R74" i="11"/>
  <c r="H10" i="2"/>
  <c r="H8" i="2"/>
  <c r="H22" i="2" s="1"/>
  <c r="R76" i="11"/>
  <c r="J84" i="11"/>
  <c r="G70" i="11"/>
  <c r="R70" i="11" s="1"/>
  <c r="J45" i="4" l="1"/>
  <c r="G45" i="4"/>
  <c r="G43" i="6"/>
  <c r="F43" i="6"/>
  <c r="P84" i="11"/>
  <c r="R84" i="11" s="1"/>
  <c r="R72" i="11"/>
</calcChain>
</file>

<file path=xl/sharedStrings.xml><?xml version="1.0" encoding="utf-8"?>
<sst xmlns="http://schemas.openxmlformats.org/spreadsheetml/2006/main" count="561" uniqueCount="294">
  <si>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</si>
  <si>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</si>
  <si>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</si>
  <si>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</si>
  <si>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</si>
  <si>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</si>
  <si>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</si>
  <si>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</si>
  <si>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</si>
  <si>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</si>
  <si>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</si>
  <si>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</si>
  <si>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</si>
  <si>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</si>
  <si>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</si>
  <si>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</si>
  <si>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</si>
  <si>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</si>
  <si>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</si>
  <si>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</si>
  <si>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</si>
  <si>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</si>
  <si>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</si>
  <si>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</si>
  <si>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</si>
  <si>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</si>
  <si>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</si>
  <si>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</si>
  <si>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</si>
  <si>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</si>
  <si>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</si>
  <si>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</si>
  <si>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</si>
  <si>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</si>
  <si>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</si>
  <si>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</si>
  <si>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</si>
  <si>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</si>
  <si>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</si>
  <si>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</si>
  <si>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</si>
  <si>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</si>
  <si>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</si>
  <si>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</si>
  <si>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</si>
  <si>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</si>
  <si>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</si>
  <si>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</si>
  <si>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</si>
  <si>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</si>
  <si>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</si>
  <si>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</si>
  <si>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</si>
  <si>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</si>
  <si>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</si>
  <si>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</si>
  <si>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</si>
  <si>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</si>
  <si>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</si>
  <si>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</si>
  <si>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</si>
  <si>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</si>
  <si>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</si>
  <si>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</si>
  <si>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</si>
  <si>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</si>
  <si>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</si>
  <si>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</si>
  <si>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</si>
  <si>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</si>
  <si>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</si>
  <si>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</si>
  <si>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</si>
  <si>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</si>
  <si>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</si>
  <si>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</si>
  <si>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</si>
  <si>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</si>
  <si>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</si>
  <si>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</si>
  <si>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</si>
  <si>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</si>
  <si>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</si>
  <si>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</si>
  <si>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</si>
  <si>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</si>
  <si>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</si>
  <si>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</si>
  <si>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</si>
  <si>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</si>
  <si>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</si>
  <si>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</si>
  <si>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</si>
  <si>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</si>
  <si>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</si>
  <si>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</si>
  <si>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</si>
  <si>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</si>
  <si>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</si>
  <si>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</si>
  <si>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</si>
  <si>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</si>
  <si>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</si>
  <si>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</si>
  <si>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</si>
  <si>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</si>
  <si>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</si>
  <si>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</si>
  <si>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</si>
  <si>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</si>
  <si>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</si>
  <si>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</si>
  <si>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</si>
  <si>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</si>
  <si>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</si>
  <si>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</si>
  <si>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</si>
  <si>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</si>
  <si>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</si>
  <si>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</si>
  <si>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</si>
  <si>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</si>
  <si>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</si>
  <si>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</si>
  <si>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</si>
  <si>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</si>
  <si>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</si>
  <si>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</si>
  <si>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</si>
  <si>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</si>
  <si>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</si>
  <si>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</si>
  <si>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( Yes  ,   No  )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</si>
  <si>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</si>
  <si>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</si>
  <si>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</si>
  <si>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</si>
  <si>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</si>
  <si>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</si>
  <si>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</si>
  <si>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</si>
  <si>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</si>
  <si>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</si>
  <si>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</si>
  <si>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</si>
  <si>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</si>
  <si>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</si>
  <si>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</si>
  <si>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</si>
  <si>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</si>
  <si>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</si>
  <si>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</si>
  <si>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</si>
  <si>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</si>
  <si>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</si>
  <si>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</si>
  <si>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</si>
  <si>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</si>
  <si>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</si>
  <si>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</si>
  <si>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</si>
  <si>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</si>
  <si>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</si>
  <si>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</si>
  <si>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</si>
  <si>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</si>
  <si>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</si>
  <si>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</si>
  <si>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</si>
  <si>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</si>
  <si>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</si>
  <si>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r>
      <t>Unspent MHSA Funds Available in the MHS Fund</t>
    </r>
    <r>
      <rPr>
        <b/>
        <vertAlign val="superscript"/>
        <sz val="11"/>
        <rFont val="Arial"/>
        <family val="2"/>
      </rPr>
      <t>1</t>
    </r>
  </si>
  <si>
    <t>MHSA Funds Revenue in FY 2015-16</t>
  </si>
  <si>
    <r>
      <t>Expenditure and Funding Sources for FY 2015-16</t>
    </r>
    <r>
      <rPr>
        <b/>
        <vertAlign val="superscript"/>
        <sz val="11"/>
        <rFont val="Arial"/>
        <family val="2"/>
      </rPr>
      <t>2</t>
    </r>
  </si>
  <si>
    <r>
      <t>Transfers to Prudent Reserve, WET, CFTN</t>
    </r>
    <r>
      <rPr>
        <b/>
        <vertAlign val="superscript"/>
        <sz val="11"/>
        <rFont val="Arial"/>
        <family val="2"/>
      </rPr>
      <t>3</t>
    </r>
  </si>
  <si>
    <r>
      <t>Adjustments</t>
    </r>
    <r>
      <rPr>
        <b/>
        <vertAlign val="superscript"/>
        <sz val="11"/>
        <rFont val="Arial"/>
        <family val="2"/>
      </rPr>
      <t>4</t>
    </r>
  </si>
  <si>
    <r>
      <t>Unspent MHSA Funds in the Local MHS Fund</t>
    </r>
    <r>
      <rPr>
        <b/>
        <vertAlign val="superscript"/>
        <sz val="11"/>
        <rFont val="Arial"/>
        <family val="2"/>
      </rPr>
      <t>5</t>
    </r>
  </si>
  <si>
    <r>
      <t>TABLE B</t>
    </r>
    <r>
      <rPr>
        <b/>
        <vertAlign val="superscript"/>
        <sz val="11"/>
        <rFont val="Arial"/>
        <family val="2"/>
      </rPr>
      <t>6</t>
    </r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</si>
  <si>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</si>
  <si>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</si>
  <si>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</si>
  <si>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</si>
  <si>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</si>
  <si>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</si>
  <si>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</si>
  <si>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</si>
  <si>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</si>
  <si>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</si>
  <si>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</si>
  <si>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</si>
  <si>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</si>
  <si>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</si>
  <si>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</si>
  <si>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</si>
  <si>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</si>
  <si>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</si>
  <si>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</si>
  <si>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</si>
  <si>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</si>
  <si>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</si>
  <si>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</si>
  <si>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</si>
  <si>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</si>
  <si>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</si>
  <si>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</si>
  <si>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</si>
  <si>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</si>
  <si>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</si>
  <si>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</si>
  <si>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</si>
  <si>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</si>
  <si>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</si>
  <si>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</si>
  <si>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</si>
  <si>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</si>
  <si>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</si>
  <si>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</si>
  <si>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</si>
  <si>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</si>
  <si>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</si>
  <si>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</si>
  <si>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</si>
  <si>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</si>
  <si>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</si>
  <si>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</si>
  <si>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</si>
  <si>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</si>
  <si>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</si>
  <si>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</si>
  <si>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Total (Gross) Expenditures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</si>
  <si>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</si>
  <si>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</si>
  <si>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</si>
  <si>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</si>
  <si>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 xml:space="preserve">           Total (Gross)  Mental Health Expenditures</t>
  </si>
  <si>
    <t>Forensic Assertive Community Treatment</t>
  </si>
  <si>
    <t>Crisis Stabilization Unit</t>
  </si>
  <si>
    <t>Children's FSP</t>
  </si>
  <si>
    <t>Transitional Age Youth</t>
  </si>
  <si>
    <t>Adult, Community-based</t>
  </si>
  <si>
    <t>Adult, Regional Teams</t>
  </si>
  <si>
    <t>Older Adult Community-based</t>
  </si>
  <si>
    <t>Older Adult Regional Teams</t>
  </si>
  <si>
    <t>Wellness &amp; Recovery Unit</t>
  </si>
  <si>
    <t>Wellness &amp; Recovery Centers</t>
  </si>
  <si>
    <t>Cooperative Employment Program</t>
  </si>
  <si>
    <t>Supported Housing</t>
  </si>
  <si>
    <t>Bilingual Services Child &amp; Youth</t>
  </si>
  <si>
    <t>Foster Child &amp; Family Services</t>
  </si>
  <si>
    <t>Mental Health Collaborative</t>
  </si>
  <si>
    <t>Homelessness/Mentally Ill</t>
  </si>
  <si>
    <t>Relapse Prevention and Aftercare</t>
  </si>
  <si>
    <t>Early Childhood PEAK</t>
  </si>
  <si>
    <t>School-Age Youth</t>
  </si>
  <si>
    <t>Early Onset Psychosis/TAY</t>
  </si>
  <si>
    <t>Behavioral/Primary Care Integration</t>
  </si>
  <si>
    <t>Older Adult</t>
  </si>
  <si>
    <t>MH Stigma &amp; Disparities Reduction</t>
  </si>
  <si>
    <t>Family &amp; Peer Support</t>
  </si>
  <si>
    <t>Systemic Approach Cultural Integration</t>
  </si>
  <si>
    <t>PEI Statewide Projects</t>
  </si>
  <si>
    <t>14-15</t>
  </si>
  <si>
    <t xml:space="preserve">To record FY14-15 money received.  CalMHSA report not available for FY14-15 at the time RER was completed.  </t>
  </si>
  <si>
    <t xml:space="preserve">To record FY14-15 disbursements.  CalMHSA report not available for FY14-15 at the time RER was completed.  </t>
  </si>
  <si>
    <t xml:space="preserve">To record FY14-15 interest.  CalMHSA report not available for FY14-15 at the time RER was completed.  </t>
  </si>
  <si>
    <t>Sarah Pappakostas</t>
  </si>
  <si>
    <t>Staff Analyst</t>
  </si>
  <si>
    <t>707-784-8108</t>
  </si>
  <si>
    <t>spappakostas@solanocounty.com</t>
  </si>
  <si>
    <t>15-16</t>
  </si>
  <si>
    <t>Funds transferred to CalMHSA.</t>
  </si>
  <si>
    <t>Interest earned at CalMHSA.</t>
  </si>
  <si>
    <t>CSS</t>
  </si>
  <si>
    <t xml:space="preserve">PEI </t>
  </si>
  <si>
    <t>WET</t>
  </si>
  <si>
    <t>CapIT</t>
  </si>
  <si>
    <t>INN</t>
  </si>
  <si>
    <t>A-87 Charged to Trust Account.</t>
  </si>
  <si>
    <t>CalHFA Refund of MHSA Housing Program funds.</t>
  </si>
  <si>
    <t>Interest earned on CalHFA Refund of MHSA Housing Program funds.</t>
  </si>
  <si>
    <t>PEI</t>
  </si>
  <si>
    <t>Reclassify contract expenditures per mid-year adjustment and annual update.</t>
  </si>
  <si>
    <t>Including Operating Reserve to be consistent with FY11-12 RER.  From discussion with Donna Ures on 10/23/13: Operating Reserve amounts for each component should be listed separately in RER.</t>
  </si>
  <si>
    <t>Operating Reserve Balance as of July 1, 2015</t>
  </si>
  <si>
    <t>Operating Reserve Interest Earned in FY2015-16</t>
  </si>
  <si>
    <t>Operating Reserve Overhead Charged in FY2015-16</t>
  </si>
  <si>
    <t xml:space="preserve">WET </t>
  </si>
  <si>
    <t>Total</t>
  </si>
  <si>
    <t>Operating Reserve Balance as of June 30, 2016</t>
  </si>
  <si>
    <t>Solano</t>
  </si>
  <si>
    <t>X</t>
  </si>
  <si>
    <t>10-11</t>
  </si>
  <si>
    <t>12-13</t>
  </si>
  <si>
    <t>Prior year RER templates did not allow for use of FY10-11 INN funds.  Current template fixed.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</si>
</sst>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  <numFmt numFmtId="167" formatCode="_(* #,##0_);_(* \(#,##0\);_(* &quot;-&quot;??_);_(@_)"/>
  </numFmts>
  <fonts count="45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0"/>
      <name val="Arial"/>
      <family val="2"/>
    </font>
    <font>
      <sz val="10"/>
      <name val="Times New Roman"/>
      <family val="1"/>
    </font>
    <font>
      <b/>
      <sz val="10"/>
      <name val="Arial Unicode MS"/>
      <family val="2"/>
    </font>
    <font>
      <sz val="10"/>
      <name val="Arial Unicode MS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sz val="12"/>
      <name val="CG Times (W1)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1"/>
      <color theme="0" tint="-0.49998474074526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09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66" fontId="8" fillId="0" borderId="0" applyFill="0" applyBorder="0" applyAlignment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" fillId="0" borderId="3" applyNumberFormat="0" applyAlignment="0" applyProtection="0">
      <alignment horizontal="left" vertical="center"/>
    </xf>
    <xf numFmtId="0" fontId="4" fillId="0" borderId="4">
      <alignment horizontal="left" vertical="center"/>
    </xf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41" fillId="0" borderId="0"/>
    <xf numFmtId="0" fontId="41" fillId="0" borderId="0"/>
    <xf numFmtId="0" fontId="33" fillId="0" borderId="0"/>
    <xf numFmtId="0" fontId="7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41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3" fillId="0" borderId="0"/>
    <xf numFmtId="0" fontId="35" fillId="0" borderId="0"/>
    <xf numFmtId="0" fontId="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8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39" fillId="0" borderId="0" applyBorder="0"/>
    <xf numFmtId="0" fontId="42" fillId="0" borderId="0"/>
    <xf numFmtId="0" fontId="33" fillId="0" borderId="0"/>
    <xf numFmtId="0" fontId="33" fillId="0" borderId="0"/>
    <xf numFmtId="0" fontId="5" fillId="0" borderId="0"/>
    <xf numFmtId="0" fontId="41" fillId="0" borderId="0"/>
    <xf numFmtId="0" fontId="41" fillId="0" borderId="0"/>
    <xf numFmtId="0" fontId="33" fillId="0" borderId="0"/>
    <xf numFmtId="0" fontId="33" fillId="0" borderId="0"/>
    <xf numFmtId="0" fontId="41" fillId="0" borderId="0"/>
    <xf numFmtId="0" fontId="41" fillId="0" borderId="0"/>
    <xf numFmtId="0" fontId="33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33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8" fillId="0" borderId="0"/>
    <xf numFmtId="0" fontId="41" fillId="0" borderId="0"/>
    <xf numFmtId="0" fontId="33" fillId="0" borderId="0"/>
    <xf numFmtId="0" fontId="33" fillId="0" borderId="0"/>
    <xf numFmtId="0" fontId="41" fillId="0" borderId="0"/>
    <xf numFmtId="0" fontId="41" fillId="0" borderId="0"/>
    <xf numFmtId="0" fontId="5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5" fillId="0" borderId="0"/>
    <xf numFmtId="0" fontId="33" fillId="0" borderId="0"/>
    <xf numFmtId="0" fontId="33" fillId="0" borderId="0"/>
    <xf numFmtId="0" fontId="41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9" fontId="1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0" fontId="37" fillId="0" borderId="11">
      <alignment horizontal="center"/>
    </xf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6" fillId="24" borderId="0" applyNumberFormat="0" applyFon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69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13" xfId="0" applyBorder="1"/>
    <xf numFmtId="0" fontId="5" fillId="0" borderId="0" xfId="0" applyFont="1" applyBorder="1"/>
    <xf numFmtId="164" fontId="10" fillId="25" borderId="14" xfId="0" applyNumberFormat="1" applyFont="1" applyFill="1" applyBorder="1" applyProtection="1">
      <protection hidden="1"/>
    </xf>
    <xf numFmtId="164" fontId="10" fillId="25" borderId="15" xfId="0" applyNumberFormat="1" applyFont="1" applyFill="1" applyBorder="1" applyProtection="1">
      <protection hidden="1"/>
    </xf>
    <xf numFmtId="164" fontId="10" fillId="0" borderId="16" xfId="0" applyNumberFormat="1" applyFont="1" applyFill="1" applyBorder="1" applyProtection="1">
      <protection hidden="1"/>
    </xf>
    <xf numFmtId="164" fontId="10" fillId="25" borderId="16" xfId="0" applyNumberFormat="1" applyFont="1" applyFill="1" applyBorder="1" applyProtection="1">
      <protection hidden="1"/>
    </xf>
    <xf numFmtId="164" fontId="10" fillId="25" borderId="17" xfId="0" applyNumberFormat="1" applyFont="1" applyFill="1" applyBorder="1" applyProtection="1">
      <protection hidden="1"/>
    </xf>
    <xf numFmtId="164" fontId="10" fillId="0" borderId="18" xfId="0" applyNumberFormat="1" applyFont="1" applyFill="1" applyBorder="1" applyProtection="1">
      <protection hidden="1"/>
    </xf>
    <xf numFmtId="164" fontId="10" fillId="0" borderId="18" xfId="0" applyNumberFormat="1" applyFont="1" applyFill="1" applyBorder="1" applyProtection="1">
      <protection locked="0"/>
    </xf>
    <xf numFmtId="164" fontId="10" fillId="25" borderId="19" xfId="0" applyNumberFormat="1" applyFont="1" applyFill="1" applyBorder="1" applyProtection="1">
      <protection hidden="1"/>
    </xf>
    <xf numFmtId="164" fontId="10" fillId="25" borderId="20" xfId="0" applyNumberFormat="1" applyFont="1" applyFill="1" applyBorder="1" applyProtection="1">
      <protection hidden="1"/>
    </xf>
    <xf numFmtId="164" fontId="10" fillId="25" borderId="18" xfId="0" applyNumberFormat="1" applyFont="1" applyFill="1" applyBorder="1" applyProtection="1">
      <protection hidden="1"/>
    </xf>
    <xf numFmtId="164" fontId="10" fillId="0" borderId="16" xfId="0" applyNumberFormat="1" applyFont="1" applyFill="1" applyBorder="1" applyProtection="1">
      <protection locked="0"/>
    </xf>
    <xf numFmtId="164" fontId="10" fillId="0" borderId="20" xfId="0" applyNumberFormat="1" applyFont="1" applyFill="1" applyBorder="1" applyProtection="1">
      <protection locked="0"/>
    </xf>
    <xf numFmtId="164" fontId="10" fillId="0" borderId="21" xfId="0" applyNumberFormat="1" applyFont="1" applyFill="1" applyBorder="1" applyProtection="1">
      <protection locked="0"/>
    </xf>
    <xf numFmtId="164" fontId="10" fillId="26" borderId="16" xfId="0" applyNumberFormat="1" applyFont="1" applyFill="1" applyBorder="1" applyProtection="1">
      <protection locked="0"/>
    </xf>
    <xf numFmtId="0" fontId="2" fillId="0" borderId="22" xfId="0" applyFont="1" applyBorder="1"/>
    <xf numFmtId="0" fontId="0" fillId="0" borderId="0" xfId="0" applyBorder="1"/>
    <xf numFmtId="14" fontId="0" fillId="0" borderId="23" xfId="0" applyNumberFormat="1" applyBorder="1" applyProtection="1"/>
    <xf numFmtId="164" fontId="10" fillId="25" borderId="24" xfId="0" applyNumberFormat="1" applyFont="1" applyFill="1" applyBorder="1" applyProtection="1">
      <protection hidden="1"/>
    </xf>
    <xf numFmtId="0" fontId="2" fillId="0" borderId="0" xfId="0" applyFont="1" applyBorder="1" applyAlignment="1">
      <alignment horizontal="center"/>
    </xf>
    <xf numFmtId="164" fontId="10" fillId="25" borderId="21" xfId="0" applyNumberFormat="1" applyFont="1" applyFill="1" applyBorder="1" applyProtection="1">
      <protection hidden="1"/>
    </xf>
    <xf numFmtId="164" fontId="10" fillId="25" borderId="25" xfId="0" applyNumberFormat="1" applyFont="1" applyFill="1" applyBorder="1" applyProtection="1">
      <protection hidden="1"/>
    </xf>
    <xf numFmtId="164" fontId="10" fillId="25" borderId="26" xfId="0" applyNumberFormat="1" applyFont="1" applyFill="1" applyBorder="1" applyProtection="1">
      <protection hidden="1"/>
    </xf>
    <xf numFmtId="164" fontId="10" fillId="25" borderId="27" xfId="0" applyNumberFormat="1" applyFont="1" applyFill="1" applyBorder="1" applyProtection="1">
      <protection hidden="1"/>
    </xf>
    <xf numFmtId="164" fontId="10" fillId="25" borderId="28" xfId="0" applyNumberFormat="1" applyFont="1" applyFill="1" applyBorder="1" applyProtection="1">
      <protection hidden="1"/>
    </xf>
    <xf numFmtId="164" fontId="10" fillId="0" borderId="29" xfId="0" applyNumberFormat="1" applyFont="1" applyFill="1" applyBorder="1" applyProtection="1">
      <protection hidden="1"/>
    </xf>
    <xf numFmtId="164" fontId="10" fillId="25" borderId="30" xfId="0" applyNumberFormat="1" applyFont="1" applyFill="1" applyBorder="1" applyProtection="1">
      <protection hidden="1"/>
    </xf>
    <xf numFmtId="164" fontId="10" fillId="25" borderId="31" xfId="0" applyNumberFormat="1" applyFont="1" applyFill="1" applyBorder="1" applyProtection="1">
      <protection hidden="1"/>
    </xf>
    <xf numFmtId="164" fontId="10" fillId="25" borderId="32" xfId="0" applyNumberFormat="1" applyFont="1" applyFill="1" applyBorder="1" applyProtection="1">
      <protection hidden="1"/>
    </xf>
    <xf numFmtId="164" fontId="10" fillId="25" borderId="13" xfId="0" applyNumberFormat="1" applyFont="1" applyFill="1" applyBorder="1" applyProtection="1">
      <protection hidden="1"/>
    </xf>
    <xf numFmtId="164" fontId="10" fillId="25" borderId="33" xfId="0" applyNumberFormat="1" applyFont="1" applyFill="1" applyBorder="1" applyProtection="1">
      <protection hidden="1"/>
    </xf>
    <xf numFmtId="164" fontId="10" fillId="0" borderId="32" xfId="0" applyNumberFormat="1" applyFont="1" applyFill="1" applyBorder="1" applyProtection="1">
      <protection locked="0"/>
    </xf>
    <xf numFmtId="164" fontId="10" fillId="0" borderId="34" xfId="0" applyNumberFormat="1" applyFont="1" applyFill="1" applyBorder="1" applyProtection="1">
      <protection hidden="1"/>
    </xf>
    <xf numFmtId="164" fontId="10" fillId="0" borderId="27" xfId="0" applyNumberFormat="1" applyFont="1" applyFill="1" applyBorder="1" applyProtection="1">
      <protection hidden="1"/>
    </xf>
    <xf numFmtId="164" fontId="10" fillId="25" borderId="4" xfId="0" applyNumberFormat="1" applyFont="1" applyFill="1" applyBorder="1" applyProtection="1">
      <protection hidden="1"/>
    </xf>
    <xf numFmtId="164" fontId="10" fillId="25" borderId="35" xfId="0" applyNumberFormat="1" applyFont="1" applyFill="1" applyBorder="1" applyProtection="1">
      <protection hidden="1"/>
    </xf>
    <xf numFmtId="164" fontId="10" fillId="26" borderId="20" xfId="0" applyNumberFormat="1" applyFont="1" applyFill="1" applyBorder="1" applyProtection="1">
      <protection hidden="1"/>
    </xf>
    <xf numFmtId="164" fontId="10" fillId="26" borderId="21" xfId="0" applyNumberFormat="1" applyFont="1" applyFill="1" applyBorder="1" applyProtection="1">
      <protection hidden="1"/>
    </xf>
    <xf numFmtId="164" fontId="10" fillId="26" borderId="16" xfId="0" applyNumberFormat="1" applyFont="1" applyFill="1" applyBorder="1" applyProtection="1">
      <protection hidden="1"/>
    </xf>
    <xf numFmtId="164" fontId="10" fillId="26" borderId="18" xfId="0" applyNumberFormat="1" applyFont="1" applyFill="1" applyBorder="1" applyProtection="1">
      <protection hidden="1"/>
    </xf>
    <xf numFmtId="164" fontId="10" fillId="26" borderId="36" xfId="0" applyNumberFormat="1" applyFont="1" applyFill="1" applyBorder="1" applyProtection="1">
      <protection hidden="1"/>
    </xf>
    <xf numFmtId="164" fontId="10" fillId="26" borderId="37" xfId="0" applyNumberFormat="1" applyFont="1" applyFill="1" applyBorder="1" applyProtection="1">
      <protection hidden="1"/>
    </xf>
    <xf numFmtId="164" fontId="10" fillId="26" borderId="18" xfId="0" applyNumberFormat="1" applyFont="1" applyFill="1" applyBorder="1" applyProtection="1">
      <protection locked="0"/>
    </xf>
    <xf numFmtId="164" fontId="10" fillId="0" borderId="38" xfId="0" applyNumberFormat="1" applyFont="1" applyFill="1" applyBorder="1" applyProtection="1">
      <protection hidden="1"/>
    </xf>
    <xf numFmtId="164" fontId="10" fillId="0" borderId="39" xfId="0" applyNumberFormat="1" applyFont="1" applyFill="1" applyBorder="1" applyProtection="1">
      <protection hidden="1"/>
    </xf>
    <xf numFmtId="164" fontId="10" fillId="25" borderId="40" xfId="0" applyNumberFormat="1" applyFont="1" applyFill="1" applyBorder="1" applyProtection="1">
      <protection hidden="1"/>
    </xf>
    <xf numFmtId="164" fontId="10" fillId="0" borderId="28" xfId="0" applyNumberFormat="1" applyFont="1" applyFill="1" applyBorder="1" applyProtection="1">
      <protection hidden="1"/>
    </xf>
    <xf numFmtId="0" fontId="0" fillId="0" borderId="41" xfId="0" applyBorder="1"/>
    <xf numFmtId="0" fontId="5" fillId="0" borderId="42" xfId="0" applyFont="1" applyBorder="1" applyAlignment="1">
      <alignment horizontal="right"/>
    </xf>
    <xf numFmtId="0" fontId="5" fillId="0" borderId="42" xfId="0" applyFont="1" applyBorder="1" applyAlignment="1"/>
    <xf numFmtId="0" fontId="9" fillId="0" borderId="43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/>
    </xf>
    <xf numFmtId="0" fontId="2" fillId="0" borderId="44" xfId="0" applyFont="1" applyBorder="1"/>
    <xf numFmtId="0" fontId="5" fillId="0" borderId="45" xfId="0" applyFont="1" applyBorder="1" applyAlignment="1">
      <alignment horizontal="left"/>
    </xf>
    <xf numFmtId="0" fontId="0" fillId="0" borderId="46" xfId="0" applyBorder="1"/>
    <xf numFmtId="0" fontId="5" fillId="0" borderId="46" xfId="0" applyFont="1" applyBorder="1"/>
    <xf numFmtId="0" fontId="5" fillId="0" borderId="47" xfId="0" applyFont="1" applyBorder="1"/>
    <xf numFmtId="0" fontId="0" fillId="0" borderId="48" xfId="0" applyBorder="1"/>
    <xf numFmtId="0" fontId="0" fillId="0" borderId="47" xfId="0" applyBorder="1"/>
    <xf numFmtId="0" fontId="5" fillId="0" borderId="48" xfId="0" applyFont="1" applyBorder="1"/>
    <xf numFmtId="0" fontId="0" fillId="0" borderId="49" xfId="0" applyBorder="1"/>
    <xf numFmtId="9" fontId="0" fillId="0" borderId="5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Border="1" applyAlignment="1">
      <alignment horizontal="center" wrapText="1"/>
    </xf>
    <xf numFmtId="0" fontId="5" fillId="0" borderId="51" xfId="0" applyFont="1" applyBorder="1"/>
    <xf numFmtId="164" fontId="0" fillId="0" borderId="38" xfId="274" applyNumberFormat="1" applyFont="1" applyBorder="1" applyAlignment="1" applyProtection="1"/>
    <xf numFmtId="164" fontId="0" fillId="0" borderId="38" xfId="273" applyNumberFormat="1" applyFont="1" applyBorder="1" applyAlignment="1" applyProtection="1">
      <protection hidden="1"/>
    </xf>
    <xf numFmtId="164" fontId="5" fillId="0" borderId="52" xfId="274" applyNumberFormat="1" applyFont="1" applyBorder="1" applyAlignment="1" applyProtection="1">
      <protection locked="0"/>
    </xf>
    <xf numFmtId="164" fontId="5" fillId="0" borderId="53" xfId="274" applyNumberFormat="1" applyFont="1" applyBorder="1" applyAlignment="1" applyProtection="1">
      <protection locked="0"/>
    </xf>
    <xf numFmtId="164" fontId="5" fillId="0" borderId="54" xfId="274" applyNumberFormat="1" applyFont="1" applyBorder="1" applyAlignment="1" applyProtection="1">
      <protection locked="0"/>
    </xf>
    <xf numFmtId="164" fontId="5" fillId="0" borderId="52" xfId="274" applyNumberFormat="1" applyFont="1" applyBorder="1" applyAlignment="1" applyProtection="1"/>
    <xf numFmtId="164" fontId="5" fillId="0" borderId="53" xfId="274" applyNumberFormat="1" applyFont="1" applyBorder="1" applyAlignment="1" applyProtection="1"/>
    <xf numFmtId="164" fontId="5" fillId="0" borderId="54" xfId="274" applyNumberFormat="1" applyFont="1" applyBorder="1" applyAlignment="1" applyProtection="1"/>
    <xf numFmtId="0" fontId="0" fillId="0" borderId="26" xfId="0" applyBorder="1"/>
    <xf numFmtId="0" fontId="0" fillId="0" borderId="29" xfId="0" applyBorder="1"/>
    <xf numFmtId="164" fontId="5" fillId="0" borderId="55" xfId="274" applyNumberFormat="1" applyFont="1" applyBorder="1" applyAlignment="1" applyProtection="1">
      <protection locked="0"/>
    </xf>
    <xf numFmtId="164" fontId="5" fillId="0" borderId="56" xfId="274" applyNumberFormat="1" applyFont="1" applyBorder="1" applyAlignment="1" applyProtection="1">
      <protection locked="0"/>
    </xf>
    <xf numFmtId="164" fontId="5" fillId="0" borderId="57" xfId="274" applyNumberFormat="1" applyFont="1" applyBorder="1" applyAlignment="1" applyProtection="1">
      <protection locked="0"/>
    </xf>
    <xf numFmtId="0" fontId="0" fillId="0" borderId="34" xfId="0" applyBorder="1"/>
    <xf numFmtId="164" fontId="5" fillId="0" borderId="58" xfId="274" applyNumberFormat="1" applyFont="1" applyBorder="1" applyAlignment="1" applyProtection="1">
      <protection hidden="1"/>
    </xf>
    <xf numFmtId="164" fontId="5" fillId="0" borderId="59" xfId="274" applyNumberFormat="1" applyFont="1" applyBorder="1" applyAlignment="1" applyProtection="1">
      <protection hidden="1"/>
    </xf>
    <xf numFmtId="164" fontId="5" fillId="0" borderId="60" xfId="274" applyNumberFormat="1" applyFont="1" applyBorder="1" applyAlignment="1" applyProtection="1">
      <protection hidden="1"/>
    </xf>
    <xf numFmtId="0" fontId="0" fillId="0" borderId="27" xfId="0" applyBorder="1"/>
    <xf numFmtId="164" fontId="0" fillId="0" borderId="61" xfId="274" applyNumberFormat="1" applyFont="1" applyBorder="1" applyAlignment="1" applyProtection="1">
      <protection hidden="1"/>
    </xf>
    <xf numFmtId="164" fontId="5" fillId="0" borderId="58" xfId="274" applyNumberFormat="1" applyFont="1" applyBorder="1" applyAlignment="1" applyProtection="1"/>
    <xf numFmtId="164" fontId="5" fillId="0" borderId="59" xfId="274" applyNumberFormat="1" applyFont="1" applyBorder="1" applyAlignment="1" applyProtection="1"/>
    <xf numFmtId="164" fontId="5" fillId="0" borderId="60" xfId="274" applyNumberFormat="1" applyFont="1" applyBorder="1" applyAlignment="1" applyProtection="1"/>
    <xf numFmtId="164" fontId="0" fillId="0" borderId="61" xfId="274" applyNumberFormat="1" applyFont="1" applyBorder="1" applyAlignment="1" applyProtection="1"/>
    <xf numFmtId="164" fontId="5" fillId="0" borderId="55" xfId="274" applyNumberFormat="1" applyFont="1" applyBorder="1" applyAlignment="1" applyProtection="1"/>
    <xf numFmtId="164" fontId="5" fillId="0" borderId="56" xfId="274" applyNumberFormat="1" applyFont="1" applyBorder="1" applyAlignment="1" applyProtection="1"/>
    <xf numFmtId="164" fontId="5" fillId="0" borderId="57" xfId="274" applyNumberFormat="1" applyFont="1" applyBorder="1" applyAlignment="1" applyProtection="1"/>
    <xf numFmtId="164" fontId="5" fillId="0" borderId="58" xfId="274" applyNumberFormat="1" applyFont="1" applyBorder="1" applyAlignment="1" applyProtection="1">
      <protection locked="0"/>
    </xf>
    <xf numFmtId="164" fontId="5" fillId="0" borderId="59" xfId="274" applyNumberFormat="1" applyFont="1" applyBorder="1" applyAlignment="1" applyProtection="1">
      <protection locked="0"/>
    </xf>
    <xf numFmtId="164" fontId="5" fillId="0" borderId="60" xfId="274" applyNumberFormat="1" applyFont="1" applyBorder="1" applyAlignment="1" applyProtection="1">
      <protection locked="0"/>
    </xf>
    <xf numFmtId="0" fontId="5" fillId="0" borderId="28" xfId="0" applyFont="1" applyBorder="1"/>
    <xf numFmtId="0" fontId="14" fillId="0" borderId="62" xfId="0" applyFont="1" applyBorder="1" applyAlignment="1">
      <alignment horizontal="center" wrapText="1"/>
    </xf>
    <xf numFmtId="164" fontId="0" fillId="0" borderId="35" xfId="274" applyNumberFormat="1" applyFont="1" applyBorder="1" applyAlignment="1" applyProtection="1">
      <protection hidden="1"/>
    </xf>
    <xf numFmtId="164" fontId="0" fillId="0" borderId="35" xfId="274" applyNumberFormat="1" applyFont="1" applyBorder="1" applyAlignment="1" applyProtection="1"/>
    <xf numFmtId="164" fontId="0" fillId="0" borderId="35" xfId="273" applyNumberFormat="1" applyFont="1" applyBorder="1" applyAlignment="1" applyProtection="1">
      <protection hidden="1"/>
    </xf>
    <xf numFmtId="164" fontId="0" fillId="0" borderId="63" xfId="273" applyNumberFormat="1" applyFont="1" applyBorder="1" applyAlignment="1" applyProtection="1">
      <protection hidden="1"/>
    </xf>
    <xf numFmtId="164" fontId="0" fillId="0" borderId="36" xfId="273" applyNumberFormat="1" applyFont="1" applyBorder="1" applyAlignment="1" applyProtection="1">
      <protection hidden="1"/>
    </xf>
    <xf numFmtId="9" fontId="0" fillId="0" borderId="64" xfId="0" applyNumberFormat="1" applyBorder="1" applyAlignment="1">
      <alignment horizontal="center"/>
    </xf>
    <xf numFmtId="0" fontId="2" fillId="0" borderId="58" xfId="0" applyFont="1" applyBorder="1" applyAlignment="1" applyProtection="1">
      <protection hidden="1"/>
    </xf>
    <xf numFmtId="0" fontId="2" fillId="0" borderId="59" xfId="0" applyFont="1" applyBorder="1" applyAlignment="1" applyProtection="1">
      <protection hidden="1"/>
    </xf>
    <xf numFmtId="0" fontId="2" fillId="0" borderId="60" xfId="0" applyFont="1" applyBorder="1" applyAlignment="1" applyProtection="1">
      <protection hidden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164" fontId="5" fillId="0" borderId="67" xfId="274" applyNumberFormat="1" applyFont="1" applyBorder="1" applyAlignment="1" applyProtection="1"/>
    <xf numFmtId="164" fontId="5" fillId="0" borderId="68" xfId="274" applyNumberFormat="1" applyFont="1" applyBorder="1" applyAlignment="1" applyProtection="1"/>
    <xf numFmtId="164" fontId="5" fillId="0" borderId="69" xfId="274" applyNumberFormat="1" applyFont="1" applyBorder="1" applyAlignment="1" applyProtection="1"/>
    <xf numFmtId="164" fontId="5" fillId="0" borderId="70" xfId="274" applyNumberFormat="1" applyFont="1" applyBorder="1" applyAlignment="1" applyProtection="1"/>
    <xf numFmtId="164" fontId="5" fillId="0" borderId="71" xfId="274" applyNumberFormat="1" applyFont="1" applyBorder="1" applyAlignment="1" applyProtection="1"/>
    <xf numFmtId="164" fontId="5" fillId="0" borderId="72" xfId="274" applyNumberFormat="1" applyFont="1" applyBorder="1" applyAlignment="1" applyProtection="1"/>
    <xf numFmtId="0" fontId="0" fillId="0" borderId="73" xfId="0" applyBorder="1"/>
    <xf numFmtId="0" fontId="14" fillId="0" borderId="74" xfId="0" applyFont="1" applyBorder="1" applyAlignment="1">
      <alignment horizontal="center" wrapText="1"/>
    </xf>
    <xf numFmtId="164" fontId="10" fillId="26" borderId="38" xfId="0" applyNumberFormat="1" applyFont="1" applyFill="1" applyBorder="1" applyProtection="1">
      <protection hidden="1"/>
    </xf>
    <xf numFmtId="0" fontId="5" fillId="0" borderId="0" xfId="362" applyBorder="1" applyProtection="1">
      <protection locked="0"/>
    </xf>
    <xf numFmtId="0" fontId="0" fillId="0" borderId="0" xfId="0" applyBorder="1" applyProtection="1">
      <protection locked="0"/>
    </xf>
    <xf numFmtId="164" fontId="10" fillId="26" borderId="35" xfId="0" applyNumberFormat="1" applyFont="1" applyFill="1" applyBorder="1" applyProtection="1">
      <protection hidden="1"/>
    </xf>
    <xf numFmtId="0" fontId="0" fillId="0" borderId="23" xfId="0" applyBorder="1" applyProtection="1">
      <protection locked="0"/>
    </xf>
    <xf numFmtId="164" fontId="10" fillId="26" borderId="20" xfId="0" applyNumberFormat="1" applyFont="1" applyFill="1" applyBorder="1" applyProtection="1">
      <protection locked="0"/>
    </xf>
    <xf numFmtId="164" fontId="10" fillId="26" borderId="40" xfId="0" applyNumberFormat="1" applyFont="1" applyFill="1" applyBorder="1" applyProtection="1">
      <protection hidden="1"/>
    </xf>
    <xf numFmtId="164" fontId="10" fillId="26" borderId="75" xfId="0" applyNumberFormat="1" applyFont="1" applyFill="1" applyBorder="1" applyProtection="1">
      <protection hidden="1"/>
    </xf>
    <xf numFmtId="164" fontId="10" fillId="26" borderId="31" xfId="0" applyNumberFormat="1" applyFont="1" applyFill="1" applyBorder="1" applyProtection="1">
      <protection hidden="1"/>
    </xf>
    <xf numFmtId="164" fontId="10" fillId="26" borderId="33" xfId="0" applyNumberFormat="1" applyFont="1" applyFill="1" applyBorder="1" applyProtection="1">
      <protection hidden="1"/>
    </xf>
    <xf numFmtId="164" fontId="10" fillId="25" borderId="38" xfId="0" applyNumberFormat="1" applyFont="1" applyFill="1" applyBorder="1" applyProtection="1">
      <protection hidden="1"/>
    </xf>
    <xf numFmtId="164" fontId="10" fillId="25" borderId="18" xfId="362" applyNumberFormat="1" applyFont="1" applyFill="1" applyBorder="1" applyProtection="1">
      <protection hidden="1"/>
    </xf>
    <xf numFmtId="164" fontId="10" fillId="25" borderId="21" xfId="0" applyNumberFormat="1" applyFont="1" applyFill="1" applyBorder="1" applyAlignment="1" applyProtection="1">
      <alignment horizontal="center" vertical="center"/>
      <protection hidden="1"/>
    </xf>
    <xf numFmtId="164" fontId="10" fillId="0" borderId="35" xfId="0" applyNumberFormat="1" applyFont="1" applyFill="1" applyBorder="1" applyProtection="1">
      <protection hidden="1"/>
    </xf>
    <xf numFmtId="164" fontId="0" fillId="0" borderId="51" xfId="0" applyNumberFormat="1" applyBorder="1" applyAlignment="1" applyProtection="1">
      <protection locked="0"/>
    </xf>
    <xf numFmtId="164" fontId="0" fillId="0" borderId="76" xfId="0" applyNumberFormat="1" applyBorder="1" applyAlignment="1" applyProtection="1">
      <protection locked="0"/>
    </xf>
    <xf numFmtId="0" fontId="5" fillId="0" borderId="24" xfId="0" quotePrefix="1" applyFont="1" applyBorder="1" applyAlignment="1" applyProtection="1">
      <alignment horizontal="left"/>
      <protection locked="0"/>
    </xf>
    <xf numFmtId="0" fontId="5" fillId="0" borderId="77" xfId="0" applyFont="1" applyBorder="1" applyAlignment="1" applyProtection="1">
      <alignment horizontal="left"/>
      <protection locked="0"/>
    </xf>
    <xf numFmtId="0" fontId="5" fillId="0" borderId="78" xfId="362" applyFont="1" applyBorder="1" applyAlignment="1" applyProtection="1">
      <alignment horizontal="left"/>
      <protection locked="0"/>
    </xf>
    <xf numFmtId="0" fontId="5" fillId="0" borderId="79" xfId="0" applyFont="1" applyBorder="1" applyAlignment="1" applyProtection="1">
      <alignment horizontal="left"/>
      <protection locked="0"/>
    </xf>
    <xf numFmtId="164" fontId="5" fillId="0" borderId="80" xfId="274" applyNumberFormat="1" applyFont="1" applyBorder="1" applyAlignment="1" applyProtection="1">
      <protection locked="0"/>
    </xf>
    <xf numFmtId="164" fontId="5" fillId="0" borderId="81" xfId="0" applyNumberFormat="1" applyFont="1" applyBorder="1" applyAlignment="1" applyProtection="1">
      <protection locked="0"/>
    </xf>
    <xf numFmtId="164" fontId="5" fillId="0" borderId="82" xfId="0" applyNumberFormat="1" applyFont="1" applyBorder="1" applyAlignment="1" applyProtection="1">
      <protection locked="0"/>
    </xf>
    <xf numFmtId="164" fontId="0" fillId="0" borderId="83" xfId="0" applyNumberFormat="1" applyBorder="1" applyAlignment="1" applyProtection="1">
      <protection locked="0"/>
    </xf>
    <xf numFmtId="164" fontId="5" fillId="0" borderId="51" xfId="362" applyNumberFormat="1" applyBorder="1" applyAlignment="1" applyProtection="1">
      <protection locked="0"/>
    </xf>
    <xf numFmtId="164" fontId="5" fillId="0" borderId="81" xfId="274" applyNumberFormat="1" applyFont="1" applyBorder="1" applyAlignment="1" applyProtection="1">
      <protection locked="0"/>
    </xf>
    <xf numFmtId="164" fontId="5" fillId="26" borderId="83" xfId="273" applyNumberFormat="1" applyFont="1" applyFill="1" applyBorder="1" applyAlignment="1" applyProtection="1">
      <protection locked="0"/>
    </xf>
    <xf numFmtId="164" fontId="10" fillId="0" borderId="84" xfId="0" applyNumberFormat="1" applyFont="1" applyFill="1" applyBorder="1" applyProtection="1">
      <protection hidden="1"/>
    </xf>
    <xf numFmtId="0" fontId="5" fillId="0" borderId="0" xfId="0" applyFont="1" applyBorder="1" applyProtection="1">
      <protection locked="0"/>
    </xf>
    <xf numFmtId="164" fontId="5" fillId="0" borderId="24" xfId="274" applyNumberFormat="1" applyFont="1" applyBorder="1" applyAlignment="1" applyProtection="1">
      <protection locked="0"/>
    </xf>
    <xf numFmtId="164" fontId="5" fillId="0" borderId="77" xfId="274" applyNumberFormat="1" applyFont="1" applyBorder="1" applyAlignment="1" applyProtection="1">
      <protection locked="0"/>
    </xf>
    <xf numFmtId="164" fontId="5" fillId="0" borderId="85" xfId="274" applyNumberFormat="1" applyFont="1" applyBorder="1" applyAlignment="1" applyProtection="1">
      <protection locked="0"/>
    </xf>
    <xf numFmtId="164" fontId="5" fillId="0" borderId="84" xfId="274" applyNumberFormat="1" applyFont="1" applyBorder="1" applyAlignment="1" applyProtection="1">
      <protection locked="0"/>
    </xf>
    <xf numFmtId="164" fontId="10" fillId="25" borderId="39" xfId="0" applyNumberFormat="1" applyFont="1" applyFill="1" applyBorder="1" applyProtection="1">
      <protection hidden="1"/>
    </xf>
    <xf numFmtId="164" fontId="10" fillId="0" borderId="24" xfId="0" applyNumberFormat="1" applyFont="1" applyFill="1" applyBorder="1" applyProtection="1">
      <protection hidden="1"/>
    </xf>
    <xf numFmtId="164" fontId="5" fillId="0" borderId="51" xfId="0" applyNumberFormat="1" applyFont="1" applyBorder="1" applyAlignment="1" applyProtection="1">
      <protection locked="0"/>
    </xf>
    <xf numFmtId="164" fontId="5" fillId="0" borderId="80" xfId="0" applyNumberFormat="1" applyFont="1" applyBorder="1" applyAlignment="1" applyProtection="1">
      <protection locked="0"/>
    </xf>
    <xf numFmtId="0" fontId="2" fillId="0" borderId="41" xfId="0" applyFont="1" applyBorder="1" applyAlignment="1" applyProtection="1">
      <alignment vertical="center"/>
      <protection locked="0"/>
    </xf>
    <xf numFmtId="164" fontId="10" fillId="0" borderId="16" xfId="362" applyNumberFormat="1" applyFont="1" applyFill="1" applyBorder="1" applyProtection="1">
      <protection locked="0"/>
    </xf>
    <xf numFmtId="164" fontId="10" fillId="26" borderId="20" xfId="362" applyNumberFormat="1" applyFont="1" applyFill="1" applyBorder="1" applyProtection="1">
      <protection locked="0"/>
    </xf>
    <xf numFmtId="164" fontId="10" fillId="26" borderId="16" xfId="362" applyNumberFormat="1" applyFont="1" applyFill="1" applyBorder="1" applyProtection="1">
      <protection locked="0"/>
    </xf>
    <xf numFmtId="164" fontId="10" fillId="26" borderId="21" xfId="0" applyNumberFormat="1" applyFont="1" applyFill="1" applyBorder="1" applyProtection="1">
      <protection locked="0"/>
    </xf>
    <xf numFmtId="164" fontId="10" fillId="0" borderId="15" xfId="0" applyNumberFormat="1" applyFont="1" applyFill="1" applyBorder="1" applyProtection="1">
      <protection locked="0"/>
    </xf>
    <xf numFmtId="164" fontId="10" fillId="26" borderId="15" xfId="0" applyNumberFormat="1" applyFont="1" applyFill="1" applyBorder="1" applyProtection="1">
      <protection locked="0"/>
    </xf>
    <xf numFmtId="164" fontId="10" fillId="0" borderId="16" xfId="0" applyNumberFormat="1" applyFont="1" applyFill="1" applyBorder="1" applyAlignment="1" applyProtection="1">
      <alignment horizontal="right" vertical="center"/>
      <protection locked="0"/>
    </xf>
    <xf numFmtId="164" fontId="10" fillId="0" borderId="31" xfId="0" applyNumberFormat="1" applyFont="1" applyFill="1" applyBorder="1" applyProtection="1">
      <protection locked="0"/>
    </xf>
    <xf numFmtId="164" fontId="9" fillId="27" borderId="86" xfId="273" applyNumberFormat="1" applyFont="1" applyFill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5" fillId="0" borderId="0" xfId="362" applyFont="1" applyBorder="1" applyAlignment="1" applyProtection="1">
      <alignment horizontal="left"/>
      <protection locked="0"/>
    </xf>
    <xf numFmtId="0" fontId="5" fillId="0" borderId="24" xfId="362" applyFont="1" applyBorder="1" applyAlignment="1" applyProtection="1">
      <alignment horizontal="left"/>
      <protection locked="0"/>
    </xf>
    <xf numFmtId="164" fontId="5" fillId="0" borderId="80" xfId="0" applyNumberFormat="1" applyFont="1" applyBorder="1" applyAlignment="1" applyProtection="1">
      <protection hidden="1"/>
    </xf>
    <xf numFmtId="164" fontId="5" fillId="0" borderId="64" xfId="0" applyNumberFormat="1" applyFont="1" applyBorder="1" applyAlignment="1" applyProtection="1">
      <protection hidden="1"/>
    </xf>
    <xf numFmtId="0" fontId="2" fillId="26" borderId="3" xfId="0" applyFont="1" applyFill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0" fillId="0" borderId="64" xfId="0" applyBorder="1" applyProtection="1">
      <protection hidden="1"/>
    </xf>
    <xf numFmtId="164" fontId="0" fillId="0" borderId="85" xfId="274" applyNumberFormat="1" applyFont="1" applyBorder="1" applyAlignment="1" applyProtection="1">
      <protection hidden="1"/>
    </xf>
    <xf numFmtId="0" fontId="0" fillId="0" borderId="4" xfId="0" applyBorder="1" applyAlignment="1" applyProtection="1">
      <protection hidden="1"/>
    </xf>
    <xf numFmtId="0" fontId="0" fillId="0" borderId="85" xfId="0" applyBorder="1" applyAlignment="1" applyProtection="1">
      <protection hidden="1"/>
    </xf>
    <xf numFmtId="0" fontId="0" fillId="0" borderId="4" xfId="0" applyFill="1" applyBorder="1" applyAlignment="1" applyProtection="1">
      <protection hidden="1"/>
    </xf>
    <xf numFmtId="0" fontId="0" fillId="0" borderId="85" xfId="0" applyFill="1" applyBorder="1" applyAlignment="1" applyProtection="1">
      <protection hidden="1"/>
    </xf>
    <xf numFmtId="0" fontId="2" fillId="0" borderId="4" xfId="0" applyFont="1" applyFill="1" applyBorder="1" applyAlignment="1" applyProtection="1">
      <protection hidden="1"/>
    </xf>
    <xf numFmtId="0" fontId="2" fillId="0" borderId="85" xfId="0" applyFont="1" applyFill="1" applyBorder="1" applyAlignment="1" applyProtection="1">
      <protection hidden="1"/>
    </xf>
    <xf numFmtId="0" fontId="2" fillId="0" borderId="87" xfId="0" applyFont="1" applyFill="1" applyBorder="1" applyAlignment="1" applyProtection="1">
      <protection hidden="1"/>
    </xf>
    <xf numFmtId="0" fontId="2" fillId="0" borderId="84" xfId="0" applyFont="1" applyFill="1" applyBorder="1" applyAlignment="1" applyProtection="1">
      <protection hidden="1"/>
    </xf>
    <xf numFmtId="0" fontId="2" fillId="0" borderId="11" xfId="0" applyFont="1" applyFill="1" applyBorder="1" applyAlignment="1" applyProtection="1">
      <protection hidden="1"/>
    </xf>
    <xf numFmtId="0" fontId="2" fillId="0" borderId="79" xfId="0" applyFont="1" applyFill="1" applyBorder="1" applyAlignment="1" applyProtection="1">
      <protection hidden="1"/>
    </xf>
    <xf numFmtId="0" fontId="2" fillId="27" borderId="42" xfId="0" applyFont="1" applyFill="1" applyBorder="1" applyAlignment="1" applyProtection="1">
      <protection hidden="1"/>
    </xf>
    <xf numFmtId="0" fontId="2" fillId="27" borderId="85" xfId="0" applyFont="1" applyFill="1" applyBorder="1" applyAlignment="1" applyProtection="1">
      <protection hidden="1"/>
    </xf>
    <xf numFmtId="0" fontId="2" fillId="27" borderId="38" xfId="0" applyFont="1" applyFill="1" applyBorder="1" applyAlignment="1" applyProtection="1">
      <alignment horizontal="center" vertical="center"/>
      <protection hidden="1"/>
    </xf>
    <xf numFmtId="9" fontId="15" fillId="27" borderId="80" xfId="464" applyFont="1" applyFill="1" applyBorder="1" applyProtection="1">
      <protection hidden="1"/>
    </xf>
    <xf numFmtId="0" fontId="2" fillId="27" borderId="4" xfId="0" applyFont="1" applyFill="1" applyBorder="1" applyAlignment="1" applyProtection="1">
      <protection hidden="1"/>
    </xf>
    <xf numFmtId="164" fontId="5" fillId="27" borderId="85" xfId="274" applyNumberFormat="1" applyFont="1" applyFill="1" applyBorder="1" applyAlignment="1" applyProtection="1">
      <protection hidden="1"/>
    </xf>
    <xf numFmtId="0" fontId="0" fillId="27" borderId="80" xfId="0" applyFill="1" applyBorder="1" applyProtection="1">
      <protection hidden="1"/>
    </xf>
    <xf numFmtId="0" fontId="2" fillId="25" borderId="45" xfId="0" applyFont="1" applyFill="1" applyBorder="1" applyAlignment="1" applyProtection="1">
      <protection hidden="1"/>
    </xf>
    <xf numFmtId="0" fontId="2" fillId="25" borderId="23" xfId="0" applyFont="1" applyFill="1" applyBorder="1" applyAlignment="1" applyProtection="1">
      <protection hidden="1"/>
    </xf>
    <xf numFmtId="0" fontId="2" fillId="28" borderId="88" xfId="0" applyFont="1" applyFill="1" applyBorder="1" applyAlignment="1" applyProtection="1">
      <alignment horizontal="center" vertical="center"/>
      <protection hidden="1"/>
    </xf>
    <xf numFmtId="164" fontId="5" fillId="25" borderId="82" xfId="0" applyNumberFormat="1" applyFont="1" applyFill="1" applyBorder="1" applyAlignment="1" applyProtection="1">
      <protection hidden="1"/>
    </xf>
    <xf numFmtId="0" fontId="2" fillId="0" borderId="4" xfId="0" applyFont="1" applyFill="1" applyBorder="1" applyProtection="1">
      <protection hidden="1"/>
    </xf>
    <xf numFmtId="0" fontId="2" fillId="0" borderId="85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24" xfId="0" applyFont="1" applyFill="1" applyBorder="1" applyProtection="1">
      <protection hidden="1"/>
    </xf>
    <xf numFmtId="0" fontId="2" fillId="0" borderId="3" xfId="0" applyFont="1" applyFill="1" applyBorder="1" applyProtection="1">
      <protection hidden="1"/>
    </xf>
    <xf numFmtId="0" fontId="2" fillId="0" borderId="89" xfId="0" applyFont="1" applyFill="1" applyBorder="1" applyProtection="1">
      <protection hidden="1"/>
    </xf>
    <xf numFmtId="0" fontId="2" fillId="0" borderId="90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protection hidden="1"/>
    </xf>
    <xf numFmtId="0" fontId="5" fillId="0" borderId="91" xfId="0" applyFont="1" applyBorder="1" applyAlignment="1" applyProtection="1">
      <protection hidden="1"/>
    </xf>
    <xf numFmtId="0" fontId="5" fillId="0" borderId="92" xfId="0" applyFont="1" applyBorder="1" applyAlignment="1" applyProtection="1">
      <protection hidden="1"/>
    </xf>
    <xf numFmtId="164" fontId="5" fillId="0" borderId="93" xfId="0" applyNumberFormat="1" applyFont="1" applyBorder="1" applyAlignment="1" applyProtection="1">
      <protection hidden="1"/>
    </xf>
    <xf numFmtId="0" fontId="2" fillId="0" borderId="77" xfId="0" applyFont="1" applyBorder="1" applyAlignment="1" applyProtection="1">
      <alignment vertical="center"/>
      <protection hidden="1"/>
    </xf>
    <xf numFmtId="0" fontId="2" fillId="26" borderId="84" xfId="0" applyFont="1" applyFill="1" applyBorder="1" applyAlignment="1" applyProtection="1">
      <alignment vertical="center"/>
      <protection hidden="1"/>
    </xf>
    <xf numFmtId="0" fontId="2" fillId="0" borderId="89" xfId="0" applyFont="1" applyBorder="1" applyAlignment="1" applyProtection="1">
      <alignment vertical="center"/>
      <protection hidden="1"/>
    </xf>
    <xf numFmtId="0" fontId="9" fillId="0" borderId="23" xfId="0" applyFont="1" applyBorder="1" applyAlignment="1" applyProtection="1">
      <protection hidden="1"/>
    </xf>
    <xf numFmtId="0" fontId="9" fillId="0" borderId="23" xfId="0" applyFont="1" applyBorder="1" applyAlignment="1" applyProtection="1">
      <alignment horizontal="right"/>
      <protection hidden="1"/>
    </xf>
    <xf numFmtId="0" fontId="4" fillId="0" borderId="0" xfId="0" applyFont="1" applyAlignment="1" applyProtection="1">
      <protection hidden="1"/>
    </xf>
    <xf numFmtId="0" fontId="10" fillId="0" borderId="0" xfId="0" applyFont="1" applyProtection="1">
      <protection hidden="1"/>
    </xf>
    <xf numFmtId="0" fontId="9" fillId="25" borderId="40" xfId="0" applyFont="1" applyFill="1" applyBorder="1" applyAlignment="1" applyProtection="1">
      <protection hidden="1"/>
    </xf>
    <xf numFmtId="0" fontId="4" fillId="25" borderId="4" xfId="0" applyFont="1" applyFill="1" applyBorder="1" applyAlignment="1" applyProtection="1">
      <alignment horizontal="center"/>
      <protection hidden="1"/>
    </xf>
    <xf numFmtId="0" fontId="4" fillId="25" borderId="85" xfId="0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10" fillId="0" borderId="0" xfId="0" applyFont="1" applyFill="1" applyProtection="1">
      <protection hidden="1"/>
    </xf>
    <xf numFmtId="0" fontId="9" fillId="0" borderId="23" xfId="0" applyFont="1" applyFill="1" applyBorder="1" applyAlignment="1" applyProtection="1">
      <protection hidden="1"/>
    </xf>
    <xf numFmtId="0" fontId="10" fillId="0" borderId="23" xfId="0" applyFont="1" applyFill="1" applyBorder="1" applyAlignment="1" applyProtection="1">
      <protection hidden="1"/>
    </xf>
    <xf numFmtId="165" fontId="10" fillId="0" borderId="0" xfId="0" applyNumberFormat="1" applyFont="1" applyProtection="1">
      <protection hidden="1"/>
    </xf>
    <xf numFmtId="14" fontId="9" fillId="0" borderId="23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protection hidden="1"/>
    </xf>
    <xf numFmtId="0" fontId="10" fillId="0" borderId="0" xfId="0" applyFont="1" applyAlignment="1" applyProtection="1">
      <protection hidden="1"/>
    </xf>
    <xf numFmtId="0" fontId="9" fillId="0" borderId="0" xfId="0" applyFont="1" applyBorder="1" applyAlignment="1" applyProtection="1">
      <alignment horizontal="left"/>
      <protection hidden="1"/>
    </xf>
    <xf numFmtId="14" fontId="9" fillId="0" borderId="0" xfId="0" applyNumberFormat="1" applyFont="1" applyBorder="1" applyAlignment="1" applyProtection="1">
      <alignment horizontal="center"/>
      <protection hidden="1"/>
    </xf>
    <xf numFmtId="0" fontId="4" fillId="0" borderId="90" xfId="0" applyFont="1" applyFill="1" applyBorder="1" applyAlignment="1" applyProtection="1">
      <alignment vertical="center"/>
      <protection hidden="1"/>
    </xf>
    <xf numFmtId="0" fontId="4" fillId="0" borderId="3" xfId="0" applyFont="1" applyFill="1" applyBorder="1" applyAlignment="1" applyProtection="1">
      <alignment vertical="center"/>
      <protection hidden="1"/>
    </xf>
    <xf numFmtId="0" fontId="4" fillId="0" borderId="89" xfId="0" applyFont="1" applyFill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protection hidden="1"/>
    </xf>
    <xf numFmtId="0" fontId="9" fillId="0" borderId="94" xfId="0" applyFont="1" applyBorder="1" applyAlignment="1" applyProtection="1">
      <alignment vertical="center"/>
      <protection hidden="1"/>
    </xf>
    <xf numFmtId="0" fontId="9" fillId="0" borderId="95" xfId="0" applyFont="1" applyBorder="1" applyAlignment="1" applyProtection="1">
      <alignment vertical="center"/>
      <protection hidden="1"/>
    </xf>
    <xf numFmtId="0" fontId="9" fillId="0" borderId="96" xfId="0" applyFont="1" applyBorder="1" applyAlignment="1" applyProtection="1">
      <alignment vertical="center"/>
      <protection hidden="1"/>
    </xf>
    <xf numFmtId="0" fontId="9" fillId="0" borderId="88" xfId="0" applyFont="1" applyBorder="1" applyAlignment="1" applyProtection="1">
      <alignment horizontal="center" vertical="center"/>
      <protection hidden="1"/>
    </xf>
    <xf numFmtId="0" fontId="9" fillId="0" borderId="97" xfId="0" applyFont="1" applyBorder="1" applyAlignment="1" applyProtection="1">
      <alignment horizontal="center" vertical="center"/>
      <protection hidden="1"/>
    </xf>
    <xf numFmtId="0" fontId="9" fillId="0" borderId="62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98" xfId="0" applyFont="1" applyBorder="1" applyAlignment="1" applyProtection="1">
      <alignment vertical="center"/>
      <protection hidden="1"/>
    </xf>
    <xf numFmtId="0" fontId="9" fillId="0" borderId="99" xfId="0" applyFont="1" applyBorder="1" applyAlignment="1" applyProtection="1">
      <alignment vertical="center"/>
      <protection hidden="1"/>
    </xf>
    <xf numFmtId="0" fontId="9" fillId="0" borderId="100" xfId="0" applyFont="1" applyBorder="1" applyAlignment="1" applyProtection="1">
      <alignment vertical="center"/>
      <protection hidden="1"/>
    </xf>
    <xf numFmtId="0" fontId="9" fillId="0" borderId="65" xfId="0" applyFont="1" applyBorder="1" applyAlignment="1" applyProtection="1">
      <alignment horizontal="center" vertical="center" wrapText="1"/>
      <protection hidden="1"/>
    </xf>
    <xf numFmtId="0" fontId="9" fillId="26" borderId="65" xfId="0" applyFont="1" applyFill="1" applyBorder="1" applyAlignment="1" applyProtection="1">
      <alignment horizontal="center" vertical="center" wrapText="1"/>
      <protection hidden="1"/>
    </xf>
    <xf numFmtId="0" fontId="9" fillId="0" borderId="66" xfId="0" applyFont="1" applyBorder="1" applyAlignment="1" applyProtection="1">
      <alignment horizontal="center" vertical="center" wrapText="1"/>
      <protection hidden="1"/>
    </xf>
    <xf numFmtId="0" fontId="9" fillId="0" borderId="74" xfId="0" applyFont="1" applyBorder="1" applyAlignment="1" applyProtection="1">
      <alignment horizontal="center" vertical="center" wrapText="1"/>
      <protection hidden="1"/>
    </xf>
    <xf numFmtId="0" fontId="9" fillId="0" borderId="101" xfId="0" applyFont="1" applyBorder="1" applyProtection="1">
      <protection hidden="1"/>
    </xf>
    <xf numFmtId="0" fontId="9" fillId="0" borderId="13" xfId="0" applyFont="1" applyBorder="1" applyAlignment="1" applyProtection="1">
      <protection hidden="1"/>
    </xf>
    <xf numFmtId="0" fontId="9" fillId="0" borderId="24" xfId="0" applyFont="1" applyBorder="1" applyAlignment="1" applyProtection="1">
      <protection hidden="1"/>
    </xf>
    <xf numFmtId="0" fontId="10" fillId="0" borderId="101" xfId="0" applyFont="1" applyBorder="1" applyProtection="1">
      <protection hidden="1"/>
    </xf>
    <xf numFmtId="0" fontId="9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10" fillId="0" borderId="24" xfId="0" applyFont="1" applyBorder="1" applyAlignment="1" applyProtection="1">
      <protection hidden="1"/>
    </xf>
    <xf numFmtId="0" fontId="10" fillId="0" borderId="0" xfId="0" applyFont="1" applyFill="1" applyBorder="1" applyProtection="1">
      <protection hidden="1"/>
    </xf>
    <xf numFmtId="0" fontId="10" fillId="0" borderId="101" xfId="0" applyFont="1" applyFill="1" applyBorder="1" applyProtection="1">
      <protection hidden="1"/>
    </xf>
    <xf numFmtId="0" fontId="10" fillId="0" borderId="13" xfId="0" applyFont="1" applyFill="1" applyBorder="1" applyProtection="1">
      <protection hidden="1"/>
    </xf>
    <xf numFmtId="0" fontId="10" fillId="0" borderId="0" xfId="0" applyFont="1" applyFill="1" applyBorder="1" applyAlignment="1" applyProtection="1">
      <protection hidden="1"/>
    </xf>
    <xf numFmtId="0" fontId="10" fillId="0" borderId="24" xfId="0" applyFont="1" applyFill="1" applyBorder="1" applyAlignment="1" applyProtection="1">
      <protection hidden="1"/>
    </xf>
    <xf numFmtId="0" fontId="10" fillId="0" borderId="102" xfId="0" applyFont="1" applyFill="1" applyBorder="1" applyProtection="1">
      <protection hidden="1"/>
    </xf>
    <xf numFmtId="0" fontId="10" fillId="0" borderId="23" xfId="0" applyFont="1" applyBorder="1" applyProtection="1">
      <protection hidden="1"/>
    </xf>
    <xf numFmtId="0" fontId="10" fillId="0" borderId="77" xfId="0" applyFont="1" applyFill="1" applyBorder="1" applyAlignment="1" applyProtection="1">
      <protection hidden="1"/>
    </xf>
    <xf numFmtId="0" fontId="10" fillId="0" borderId="13" xfId="0" applyFont="1" applyBorder="1" applyProtection="1">
      <protection hidden="1"/>
    </xf>
    <xf numFmtId="0" fontId="10" fillId="0" borderId="77" xfId="0" applyFont="1" applyBorder="1" applyAlignment="1" applyProtection="1">
      <protection hidden="1"/>
    </xf>
    <xf numFmtId="0" fontId="10" fillId="0" borderId="103" xfId="0" applyFont="1" applyBorder="1" applyAlignment="1" applyProtection="1">
      <protection hidden="1"/>
    </xf>
    <xf numFmtId="0" fontId="9" fillId="0" borderId="104" xfId="0" applyFont="1" applyBorder="1" applyProtection="1">
      <protection hidden="1"/>
    </xf>
    <xf numFmtId="0" fontId="9" fillId="0" borderId="22" xfId="0" applyFont="1" applyBorder="1" applyAlignment="1" applyProtection="1">
      <protection hidden="1"/>
    </xf>
    <xf numFmtId="0" fontId="10" fillId="0" borderId="102" xfId="0" applyFont="1" applyBorder="1" applyProtection="1">
      <protection hidden="1"/>
    </xf>
    <xf numFmtId="0" fontId="10" fillId="0" borderId="24" xfId="0" applyFont="1" applyBorder="1" applyProtection="1">
      <protection hidden="1"/>
    </xf>
    <xf numFmtId="0" fontId="10" fillId="0" borderId="105" xfId="0" applyFont="1" applyBorder="1" applyProtection="1">
      <protection hidden="1"/>
    </xf>
    <xf numFmtId="0" fontId="10" fillId="0" borderId="4" xfId="0" applyFont="1" applyFill="1" applyBorder="1" applyAlignment="1" applyProtection="1">
      <protection hidden="1"/>
    </xf>
    <xf numFmtId="0" fontId="10" fillId="0" borderId="85" xfId="0" applyFont="1" applyFill="1" applyBorder="1" applyAlignment="1" applyProtection="1">
      <protection hidden="1"/>
    </xf>
    <xf numFmtId="164" fontId="10" fillId="0" borderId="0" xfId="0" applyNumberFormat="1" applyFont="1" applyProtection="1">
      <protection hidden="1"/>
    </xf>
    <xf numFmtId="0" fontId="9" fillId="0" borderId="44" xfId="0" applyFont="1" applyBorder="1" applyAlignment="1" applyProtection="1">
      <protection hidden="1"/>
    </xf>
    <xf numFmtId="0" fontId="9" fillId="0" borderId="78" xfId="0" applyFont="1" applyBorder="1" applyAlignment="1" applyProtection="1">
      <protection hidden="1"/>
    </xf>
    <xf numFmtId="0" fontId="10" fillId="0" borderId="13" xfId="0" applyFont="1" applyBorder="1" applyAlignment="1" applyProtection="1">
      <alignment horizontal="left"/>
      <protection hidden="1"/>
    </xf>
    <xf numFmtId="0" fontId="10" fillId="0" borderId="0" xfId="0" applyFont="1" applyBorder="1" applyAlignment="1" applyProtection="1">
      <alignment horizontal="left"/>
      <protection hidden="1"/>
    </xf>
    <xf numFmtId="0" fontId="10" fillId="0" borderId="41" xfId="0" applyFont="1" applyBorder="1" applyProtection="1">
      <protection hidden="1"/>
    </xf>
    <xf numFmtId="0" fontId="9" fillId="26" borderId="40" xfId="0" applyFont="1" applyFill="1" applyBorder="1" applyAlignment="1" applyProtection="1">
      <alignment vertical="center"/>
      <protection hidden="1"/>
    </xf>
    <xf numFmtId="0" fontId="9" fillId="26" borderId="4" xfId="0" applyFont="1" applyFill="1" applyBorder="1" applyAlignment="1" applyProtection="1">
      <alignment vertical="center"/>
      <protection hidden="1"/>
    </xf>
    <xf numFmtId="0" fontId="9" fillId="26" borderId="85" xfId="0" applyFont="1" applyFill="1" applyBorder="1" applyAlignment="1" applyProtection="1">
      <alignment vertical="center"/>
      <protection hidden="1"/>
    </xf>
    <xf numFmtId="164" fontId="10" fillId="0" borderId="13" xfId="0" applyNumberFormat="1" applyFont="1" applyBorder="1" applyProtection="1">
      <protection hidden="1"/>
    </xf>
    <xf numFmtId="0" fontId="9" fillId="0" borderId="13" xfId="0" applyFont="1" applyBorder="1" applyAlignment="1" applyProtection="1">
      <alignment horizontal="left"/>
      <protection hidden="1"/>
    </xf>
    <xf numFmtId="0" fontId="10" fillId="0" borderId="24" xfId="0" applyFont="1" applyBorder="1" applyAlignment="1" applyProtection="1">
      <alignment horizontal="left"/>
      <protection hidden="1"/>
    </xf>
    <xf numFmtId="0" fontId="10" fillId="26" borderId="105" xfId="0" applyFont="1" applyFill="1" applyBorder="1" applyProtection="1">
      <protection hidden="1"/>
    </xf>
    <xf numFmtId="0" fontId="10" fillId="26" borderId="40" xfId="0" applyFont="1" applyFill="1" applyBorder="1" applyProtection="1">
      <protection hidden="1"/>
    </xf>
    <xf numFmtId="0" fontId="10" fillId="26" borderId="85" xfId="0" applyFont="1" applyFill="1" applyBorder="1" applyAlignment="1" applyProtection="1">
      <protection hidden="1"/>
    </xf>
    <xf numFmtId="0" fontId="10" fillId="26" borderId="38" xfId="0" applyFont="1" applyFill="1" applyBorder="1" applyAlignment="1" applyProtection="1">
      <protection hidden="1"/>
    </xf>
    <xf numFmtId="0" fontId="10" fillId="0" borderId="28" xfId="0" applyFont="1" applyBorder="1" applyProtection="1"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164" fontId="10" fillId="0" borderId="31" xfId="0" applyNumberFormat="1" applyFont="1" applyFill="1" applyBorder="1" applyProtection="1">
      <protection hidden="1"/>
    </xf>
    <xf numFmtId="0" fontId="9" fillId="26" borderId="41" xfId="0" applyFont="1" applyFill="1" applyBorder="1" applyProtection="1">
      <protection hidden="1"/>
    </xf>
    <xf numFmtId="0" fontId="9" fillId="26" borderId="22" xfId="0" applyFont="1" applyFill="1" applyBorder="1" applyAlignment="1" applyProtection="1">
      <protection hidden="1"/>
    </xf>
    <xf numFmtId="0" fontId="9" fillId="26" borderId="44" xfId="0" applyFont="1" applyFill="1" applyBorder="1" applyAlignment="1" applyProtection="1">
      <protection hidden="1"/>
    </xf>
    <xf numFmtId="0" fontId="9" fillId="26" borderId="78" xfId="0" applyFont="1" applyFill="1" applyBorder="1" applyAlignment="1" applyProtection="1">
      <protection hidden="1"/>
    </xf>
    <xf numFmtId="0" fontId="10" fillId="26" borderId="41" xfId="0" applyFont="1" applyFill="1" applyBorder="1" applyProtection="1">
      <protection hidden="1"/>
    </xf>
    <xf numFmtId="0" fontId="9" fillId="26" borderId="13" xfId="0" applyFont="1" applyFill="1" applyBorder="1" applyProtection="1">
      <protection hidden="1"/>
    </xf>
    <xf numFmtId="0" fontId="10" fillId="26" borderId="0" xfId="0" applyFont="1" applyFill="1" applyBorder="1" applyProtection="1">
      <protection hidden="1"/>
    </xf>
    <xf numFmtId="0" fontId="10" fillId="26" borderId="0" xfId="0" applyFont="1" applyFill="1" applyBorder="1" applyAlignment="1" applyProtection="1">
      <protection hidden="1"/>
    </xf>
    <xf numFmtId="0" fontId="10" fillId="26" borderId="24" xfId="0" applyFont="1" applyFill="1" applyBorder="1" applyAlignment="1" applyProtection="1">
      <protection hidden="1"/>
    </xf>
    <xf numFmtId="0" fontId="10" fillId="26" borderId="24" xfId="0" applyFont="1" applyFill="1" applyBorder="1" applyProtection="1">
      <protection hidden="1"/>
    </xf>
    <xf numFmtId="0" fontId="10" fillId="26" borderId="45" xfId="0" applyFont="1" applyFill="1" applyBorder="1" applyProtection="1">
      <protection hidden="1"/>
    </xf>
    <xf numFmtId="0" fontId="10" fillId="26" borderId="4" xfId="0" applyFont="1" applyFill="1" applyBorder="1" applyProtection="1">
      <protection hidden="1"/>
    </xf>
    <xf numFmtId="0" fontId="10" fillId="26" borderId="85" xfId="0" applyFont="1" applyFill="1" applyBorder="1" applyProtection="1">
      <protection hidden="1"/>
    </xf>
    <xf numFmtId="0" fontId="9" fillId="0" borderId="106" xfId="0" applyFont="1" applyBorder="1" applyProtection="1">
      <protection hidden="1"/>
    </xf>
    <xf numFmtId="0" fontId="10" fillId="0" borderId="41" xfId="0" applyFont="1" applyFill="1" applyBorder="1" applyProtection="1">
      <protection hidden="1"/>
    </xf>
    <xf numFmtId="0" fontId="10" fillId="0" borderId="90" xfId="0" applyFont="1" applyBorder="1" applyProtection="1">
      <protection hidden="1"/>
    </xf>
    <xf numFmtId="0" fontId="10" fillId="0" borderId="75" xfId="0" applyFont="1" applyBorder="1" applyProtection="1">
      <protection hidden="1"/>
    </xf>
    <xf numFmtId="0" fontId="10" fillId="0" borderId="89" xfId="0" applyFont="1" applyFill="1" applyBorder="1" applyProtection="1">
      <protection hidden="1"/>
    </xf>
    <xf numFmtId="0" fontId="10" fillId="0" borderId="36" xfId="0" applyFont="1" applyBorder="1" applyProtection="1">
      <protection hidden="1"/>
    </xf>
    <xf numFmtId="0" fontId="10" fillId="0" borderId="89" xfId="0" applyFont="1" applyBorder="1" applyProtection="1">
      <protection hidden="1"/>
    </xf>
    <xf numFmtId="164" fontId="10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0" xfId="0" applyNumberFormat="1" applyFont="1" applyFill="1" applyBorder="1" applyAlignment="1" applyProtection="1">
      <alignment horizontal="center"/>
      <protection hidden="1"/>
    </xf>
    <xf numFmtId="0" fontId="9" fillId="25" borderId="22" xfId="0" applyFont="1" applyFill="1" applyBorder="1" applyAlignment="1" applyProtection="1">
      <alignment vertical="center"/>
      <protection hidden="1"/>
    </xf>
    <xf numFmtId="0" fontId="9" fillId="25" borderId="44" xfId="0" applyFont="1" applyFill="1" applyBorder="1" applyAlignment="1" applyProtection="1">
      <alignment vertical="center"/>
      <protection hidden="1"/>
    </xf>
    <xf numFmtId="0" fontId="9" fillId="25" borderId="78" xfId="0" applyFont="1" applyFill="1" applyBorder="1" applyAlignment="1" applyProtection="1">
      <alignment vertical="center"/>
      <protection hidden="1"/>
    </xf>
    <xf numFmtId="0" fontId="10" fillId="0" borderId="0" xfId="0" applyNumberFormat="1" applyFont="1" applyFill="1" applyBorder="1" applyAlignment="1" applyProtection="1">
      <protection hidden="1"/>
    </xf>
    <xf numFmtId="0" fontId="4" fillId="25" borderId="107" xfId="0" applyFont="1" applyFill="1" applyBorder="1" applyAlignment="1" applyProtection="1">
      <alignment vertical="center"/>
      <protection hidden="1"/>
    </xf>
    <xf numFmtId="0" fontId="4" fillId="25" borderId="91" xfId="0" applyFont="1" applyFill="1" applyBorder="1" applyAlignment="1" applyProtection="1">
      <alignment vertical="center"/>
      <protection hidden="1"/>
    </xf>
    <xf numFmtId="0" fontId="4" fillId="25" borderId="93" xfId="0" applyFont="1" applyFill="1" applyBorder="1" applyAlignment="1" applyProtection="1">
      <alignment vertical="center"/>
      <protection hidden="1"/>
    </xf>
    <xf numFmtId="0" fontId="9" fillId="25" borderId="108" xfId="0" applyFont="1" applyFill="1" applyBorder="1" applyAlignment="1" applyProtection="1">
      <alignment vertical="center"/>
      <protection hidden="1"/>
    </xf>
    <xf numFmtId="0" fontId="9" fillId="25" borderId="109" xfId="0" applyFont="1" applyFill="1" applyBorder="1" applyAlignment="1" applyProtection="1">
      <alignment vertical="center"/>
      <protection hidden="1"/>
    </xf>
    <xf numFmtId="0" fontId="9" fillId="25" borderId="110" xfId="0" applyFont="1" applyFill="1" applyBorder="1" applyAlignment="1" applyProtection="1">
      <alignment vertical="center"/>
      <protection hidden="1"/>
    </xf>
    <xf numFmtId="164" fontId="9" fillId="25" borderId="62" xfId="0" applyNumberFormat="1" applyFont="1" applyFill="1" applyBorder="1" applyAlignment="1" applyProtection="1">
      <alignment horizontal="center" vertical="center" wrapText="1"/>
      <protection hidden="1"/>
    </xf>
    <xf numFmtId="9" fontId="9" fillId="0" borderId="0" xfId="464" applyFont="1" applyFill="1" applyBorder="1" applyAlignment="1" applyProtection="1">
      <alignment horizontal="center" vertical="center" wrapText="1"/>
      <protection hidden="1"/>
    </xf>
    <xf numFmtId="164" fontId="10" fillId="0" borderId="0" xfId="0" applyNumberFormat="1" applyFont="1" applyFill="1" applyBorder="1" applyAlignment="1" applyProtection="1">
      <alignment horizontal="center" wrapText="1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111" xfId="0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vertical="center"/>
      <protection hidden="1"/>
    </xf>
    <xf numFmtId="0" fontId="10" fillId="0" borderId="80" xfId="0" applyFont="1" applyFill="1" applyBorder="1" applyAlignment="1" applyProtection="1">
      <alignment vertical="center"/>
      <protection hidden="1"/>
    </xf>
    <xf numFmtId="0" fontId="10" fillId="26" borderId="111" xfId="0" applyFont="1" applyFill="1" applyBorder="1" applyAlignment="1" applyProtection="1">
      <alignment vertical="center"/>
      <protection hidden="1"/>
    </xf>
    <xf numFmtId="0" fontId="10" fillId="26" borderId="38" xfId="0" applyFont="1" applyFill="1" applyBorder="1" applyAlignment="1" applyProtection="1">
      <alignment vertical="center"/>
      <protection hidden="1"/>
    </xf>
    <xf numFmtId="164" fontId="43" fillId="0" borderId="0" xfId="0" applyNumberFormat="1" applyFont="1" applyFill="1" applyBorder="1" applyProtection="1"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9" fillId="0" borderId="42" xfId="0" applyFont="1" applyFill="1" applyBorder="1" applyAlignment="1" applyProtection="1">
      <alignment horizontal="center" vertical="center"/>
      <protection hidden="1"/>
    </xf>
    <xf numFmtId="0" fontId="9" fillId="0" borderId="112" xfId="0" applyFont="1" applyFill="1" applyBorder="1" applyAlignment="1" applyProtection="1">
      <alignment horizontal="center" vertical="center"/>
      <protection hidden="1"/>
    </xf>
    <xf numFmtId="0" fontId="10" fillId="0" borderId="87" xfId="0" applyFont="1" applyFill="1" applyBorder="1" applyAlignment="1" applyProtection="1">
      <alignment vertical="center"/>
      <protection hidden="1"/>
    </xf>
    <xf numFmtId="0" fontId="10" fillId="0" borderId="81" xfId="0" applyFont="1" applyFill="1" applyBorder="1" applyAlignment="1" applyProtection="1">
      <alignment vertical="center"/>
      <protection hidden="1"/>
    </xf>
    <xf numFmtId="0" fontId="4" fillId="0" borderId="94" xfId="0" applyFont="1" applyBorder="1" applyAlignment="1" applyProtection="1">
      <protection hidden="1"/>
    </xf>
    <xf numFmtId="0" fontId="4" fillId="0" borderId="95" xfId="0" applyFont="1" applyBorder="1" applyAlignment="1" applyProtection="1">
      <protection hidden="1"/>
    </xf>
    <xf numFmtId="0" fontId="4" fillId="0" borderId="41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center" wrapText="1"/>
      <protection hidden="1"/>
    </xf>
    <xf numFmtId="0" fontId="4" fillId="0" borderId="113" xfId="0" applyFont="1" applyBorder="1" applyAlignment="1" applyProtection="1">
      <alignment horizontal="left"/>
      <protection hidden="1"/>
    </xf>
    <xf numFmtId="0" fontId="4" fillId="0" borderId="11" xfId="0" applyFont="1" applyBorder="1" applyAlignment="1" applyProtection="1">
      <alignment horizontal="left"/>
      <protection hidden="1"/>
    </xf>
    <xf numFmtId="0" fontId="4" fillId="0" borderId="11" xfId="0" applyFont="1" applyBorder="1" applyAlignment="1" applyProtection="1">
      <alignment horizontal="center" wrapText="1"/>
      <protection hidden="1"/>
    </xf>
    <xf numFmtId="0" fontId="9" fillId="0" borderId="45" xfId="0" applyFont="1" applyBorder="1" applyAlignment="1" applyProtection="1">
      <alignment horizontal="left"/>
      <protection hidden="1"/>
    </xf>
    <xf numFmtId="0" fontId="10" fillId="0" borderId="0" xfId="0" applyFont="1" applyAlignment="1" applyProtection="1">
      <alignment horizontal="left"/>
      <protection hidden="1"/>
    </xf>
    <xf numFmtId="0" fontId="9" fillId="27" borderId="113" xfId="0" applyFont="1" applyFill="1" applyBorder="1" applyAlignment="1" applyProtection="1">
      <alignment vertical="center"/>
      <protection hidden="1"/>
    </xf>
    <xf numFmtId="0" fontId="9" fillId="27" borderId="11" xfId="0" applyFont="1" applyFill="1" applyBorder="1" applyAlignment="1" applyProtection="1">
      <alignment vertical="center"/>
      <protection hidden="1"/>
    </xf>
    <xf numFmtId="0" fontId="9" fillId="27" borderId="79" xfId="0" applyFont="1" applyFill="1" applyBorder="1" applyAlignment="1" applyProtection="1">
      <alignment vertical="center"/>
      <protection hidden="1"/>
    </xf>
    <xf numFmtId="0" fontId="9" fillId="26" borderId="0" xfId="0" applyFont="1" applyFill="1" applyBorder="1" applyAlignment="1" applyProtection="1">
      <alignment vertical="center"/>
      <protection hidden="1"/>
    </xf>
    <xf numFmtId="0" fontId="43" fillId="0" borderId="0" xfId="0" applyFont="1" applyBorder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hidden="1"/>
    </xf>
    <xf numFmtId="0" fontId="43" fillId="0" borderId="13" xfId="0" applyFont="1" applyBorder="1" applyAlignment="1" applyProtection="1">
      <alignment horizontal="left"/>
      <protection hidden="1"/>
    </xf>
    <xf numFmtId="0" fontId="4" fillId="0" borderId="94" xfId="0" applyFont="1" applyBorder="1" applyAlignment="1" applyProtection="1">
      <alignment vertical="top"/>
      <protection hidden="1"/>
    </xf>
    <xf numFmtId="0" fontId="4" fillId="0" borderId="95" xfId="0" applyFont="1" applyBorder="1" applyAlignment="1" applyProtection="1">
      <alignment vertical="top"/>
      <protection hidden="1"/>
    </xf>
    <xf numFmtId="0" fontId="4" fillId="0" borderId="114" xfId="0" applyFont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4" fillId="0" borderId="51" xfId="0" applyFont="1" applyBorder="1" applyAlignment="1" applyProtection="1">
      <alignment horizontal="center" wrapText="1"/>
      <protection hidden="1"/>
    </xf>
    <xf numFmtId="0" fontId="2" fillId="0" borderId="90" xfId="0" applyFont="1" applyBorder="1" applyAlignment="1" applyProtection="1">
      <protection hidden="1"/>
    </xf>
    <xf numFmtId="0" fontId="2" fillId="0" borderId="3" xfId="0" applyFont="1" applyBorder="1" applyAlignment="1" applyProtection="1">
      <alignment horizontal="right"/>
      <protection hidden="1"/>
    </xf>
    <xf numFmtId="0" fontId="2" fillId="0" borderId="45" xfId="0" applyFont="1" applyBorder="1" applyAlignment="1" applyProtection="1">
      <alignment vertical="center"/>
      <protection hidden="1"/>
    </xf>
    <xf numFmtId="0" fontId="2" fillId="0" borderId="23" xfId="0" applyFont="1" applyBorder="1" applyAlignment="1" applyProtection="1">
      <protection hidden="1"/>
    </xf>
    <xf numFmtId="0" fontId="2" fillId="0" borderId="77" xfId="0" applyFont="1" applyBorder="1" applyAlignment="1" applyProtection="1">
      <protection hidden="1"/>
    </xf>
    <xf numFmtId="0" fontId="2" fillId="0" borderId="82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2" fillId="0" borderId="42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85" xfId="0" applyFont="1" applyBorder="1" applyAlignment="1" applyProtection="1">
      <alignment vertical="center"/>
      <protection hidden="1"/>
    </xf>
    <xf numFmtId="0" fontId="0" fillId="27" borderId="113" xfId="0" applyFill="1" applyBorder="1" applyAlignment="1" applyProtection="1">
      <protection hidden="1"/>
    </xf>
    <xf numFmtId="0" fontId="0" fillId="27" borderId="11" xfId="0" applyFill="1" applyBorder="1" applyAlignment="1" applyProtection="1">
      <protection hidden="1"/>
    </xf>
    <xf numFmtId="0" fontId="0" fillId="27" borderId="76" xfId="0" applyFill="1" applyBorder="1" applyAlignment="1" applyProtection="1">
      <protection hidden="1"/>
    </xf>
    <xf numFmtId="0" fontId="4" fillId="0" borderId="114" xfId="0" applyFont="1" applyBorder="1" applyAlignment="1" applyProtection="1">
      <protection hidden="1"/>
    </xf>
    <xf numFmtId="0" fontId="5" fillId="0" borderId="3" xfId="0" applyFont="1" applyBorder="1" applyAlignment="1" applyProtection="1"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" fillId="0" borderId="24" xfId="0" applyFont="1" applyBorder="1" applyAlignment="1" applyProtection="1">
      <alignment vertical="center" wrapText="1"/>
      <protection hidden="1"/>
    </xf>
    <xf numFmtId="0" fontId="2" fillId="0" borderId="51" xfId="0" applyFont="1" applyBorder="1" applyAlignment="1" applyProtection="1">
      <alignment vertical="center" wrapText="1"/>
      <protection hidden="1"/>
    </xf>
    <xf numFmtId="0" fontId="2" fillId="27" borderId="80" xfId="0" applyFont="1" applyFill="1" applyBorder="1" applyAlignment="1" applyProtection="1">
      <protection hidden="1"/>
    </xf>
    <xf numFmtId="0" fontId="2" fillId="26" borderId="106" xfId="0" applyFont="1" applyFill="1" applyBorder="1" applyAlignment="1" applyProtection="1">
      <alignment vertical="center"/>
      <protection hidden="1"/>
    </xf>
    <xf numFmtId="0" fontId="2" fillId="26" borderId="44" xfId="0" applyFont="1" applyFill="1" applyBorder="1" applyAlignment="1" applyProtection="1">
      <alignment vertical="center"/>
      <protection hidden="1"/>
    </xf>
    <xf numFmtId="0" fontId="2" fillId="26" borderId="78" xfId="0" applyFont="1" applyFill="1" applyBorder="1" applyAlignment="1" applyProtection="1">
      <alignment vertical="center"/>
      <protection hidden="1"/>
    </xf>
    <xf numFmtId="0" fontId="0" fillId="27" borderId="42" xfId="0" applyFill="1" applyBorder="1" applyAlignment="1" applyProtection="1">
      <alignment horizontal="left"/>
      <protection hidden="1"/>
    </xf>
    <xf numFmtId="0" fontId="0" fillId="27" borderId="4" xfId="0" applyFill="1" applyBorder="1" applyAlignment="1" applyProtection="1">
      <alignment horizontal="left"/>
      <protection hidden="1"/>
    </xf>
    <xf numFmtId="0" fontId="0" fillId="27" borderId="80" xfId="0" applyFill="1" applyBorder="1" applyAlignment="1" applyProtection="1">
      <alignment horizontal="left"/>
      <protection hidden="1"/>
    </xf>
    <xf numFmtId="0" fontId="2" fillId="0" borderId="42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2" fillId="0" borderId="85" xfId="0" applyFont="1" applyBorder="1" applyAlignment="1" applyProtection="1">
      <alignment horizontal="left" vertical="center"/>
      <protection hidden="1"/>
    </xf>
    <xf numFmtId="0" fontId="0" fillId="27" borderId="45" xfId="0" applyFill="1" applyBorder="1" applyAlignment="1" applyProtection="1">
      <protection hidden="1"/>
    </xf>
    <xf numFmtId="0" fontId="0" fillId="27" borderId="23" xfId="0" applyFill="1" applyBorder="1" applyAlignment="1" applyProtection="1">
      <protection hidden="1"/>
    </xf>
    <xf numFmtId="0" fontId="0" fillId="27" borderId="82" xfId="0" applyFill="1" applyBorder="1" applyAlignment="1" applyProtection="1">
      <protection hidden="1"/>
    </xf>
    <xf numFmtId="0" fontId="2" fillId="0" borderId="115" xfId="0" applyFont="1" applyBorder="1" applyAlignment="1" applyProtection="1">
      <alignment vertical="center"/>
      <protection hidden="1"/>
    </xf>
    <xf numFmtId="0" fontId="2" fillId="0" borderId="87" xfId="0" applyFont="1" applyBorder="1" applyAlignment="1" applyProtection="1">
      <alignment vertical="center" wrapText="1"/>
      <protection hidden="1"/>
    </xf>
    <xf numFmtId="0" fontId="2" fillId="0" borderId="84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164" fontId="5" fillId="0" borderId="0" xfId="274" applyNumberFormat="1" applyFont="1" applyFill="1" applyBorder="1" applyAlignment="1" applyProtection="1">
      <protection hidden="1"/>
    </xf>
    <xf numFmtId="0" fontId="4" fillId="0" borderId="94" xfId="0" applyFont="1" applyBorder="1" applyAlignment="1" applyProtection="1">
      <alignment horizontal="left"/>
      <protection hidden="1"/>
    </xf>
    <xf numFmtId="0" fontId="4" fillId="0" borderId="51" xfId="0" applyFont="1" applyBorder="1" applyAlignment="1" applyProtection="1">
      <alignment horizontal="center"/>
      <protection hidden="1"/>
    </xf>
    <xf numFmtId="0" fontId="2" fillId="0" borderId="106" xfId="0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78" xfId="0" applyFont="1" applyBorder="1" applyAlignment="1" applyProtection="1">
      <alignment vertical="center"/>
      <protection hidden="1"/>
    </xf>
    <xf numFmtId="0" fontId="2" fillId="0" borderId="83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42" xfId="0" applyFont="1" applyBorder="1" applyAlignment="1" applyProtection="1">
      <protection hidden="1"/>
    </xf>
    <xf numFmtId="0" fontId="2" fillId="0" borderId="4" xfId="0" applyFont="1" applyBorder="1" applyAlignment="1" applyProtection="1">
      <protection hidden="1"/>
    </xf>
    <xf numFmtId="164" fontId="2" fillId="0" borderId="80" xfId="0" applyNumberFormat="1" applyFont="1" applyBorder="1" applyAlignment="1" applyProtection="1">
      <protection hidden="1"/>
    </xf>
    <xf numFmtId="0" fontId="0" fillId="0" borderId="41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24" xfId="0" applyBorder="1" applyAlignment="1" applyProtection="1">
      <protection hidden="1"/>
    </xf>
    <xf numFmtId="0" fontId="2" fillId="0" borderId="85" xfId="0" applyFont="1" applyBorder="1" applyAlignment="1" applyProtection="1">
      <protection hidden="1"/>
    </xf>
    <xf numFmtId="164" fontId="0" fillId="0" borderId="80" xfId="0" applyNumberFormat="1" applyBorder="1" applyAlignment="1" applyProtection="1">
      <protection hidden="1"/>
    </xf>
    <xf numFmtId="0" fontId="2" fillId="26" borderId="42" xfId="0" applyFont="1" applyFill="1" applyBorder="1" applyAlignment="1" applyProtection="1">
      <protection hidden="1"/>
    </xf>
    <xf numFmtId="0" fontId="2" fillId="26" borderId="4" xfId="0" applyFont="1" applyFill="1" applyBorder="1" applyAlignment="1" applyProtection="1">
      <protection hidden="1"/>
    </xf>
    <xf numFmtId="0" fontId="2" fillId="26" borderId="85" xfId="0" applyFont="1" applyFill="1" applyBorder="1" applyAlignment="1" applyProtection="1">
      <protection hidden="1"/>
    </xf>
    <xf numFmtId="0" fontId="2" fillId="0" borderId="45" xfId="0" applyFont="1" applyBorder="1" applyAlignment="1" applyProtection="1">
      <protection hidden="1"/>
    </xf>
    <xf numFmtId="0" fontId="2" fillId="0" borderId="42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2" fillId="0" borderId="111" xfId="0" applyFont="1" applyBorder="1" applyAlignment="1" applyProtection="1">
      <protection hidden="1"/>
    </xf>
    <xf numFmtId="0" fontId="2" fillId="0" borderId="38" xfId="0" applyFont="1" applyBorder="1" applyAlignment="1" applyProtection="1">
      <protection hidden="1"/>
    </xf>
    <xf numFmtId="0" fontId="2" fillId="26" borderId="111" xfId="0" applyFont="1" applyFill="1" applyBorder="1" applyAlignment="1" applyProtection="1">
      <protection hidden="1"/>
    </xf>
    <xf numFmtId="0" fontId="2" fillId="26" borderId="38" xfId="0" applyFont="1" applyFill="1" applyBorder="1" applyAlignment="1" applyProtection="1">
      <protection hidden="1"/>
    </xf>
    <xf numFmtId="0" fontId="2" fillId="0" borderId="113" xfId="0" applyFont="1" applyBorder="1" applyAlignment="1" applyProtection="1">
      <protection hidden="1"/>
    </xf>
    <xf numFmtId="0" fontId="2" fillId="0" borderId="11" xfId="0" applyFont="1" applyBorder="1" applyAlignment="1" applyProtection="1">
      <protection hidden="1"/>
    </xf>
    <xf numFmtId="0" fontId="2" fillId="0" borderId="84" xfId="0" applyFont="1" applyBorder="1" applyAlignment="1" applyProtection="1">
      <protection hidden="1"/>
    </xf>
    <xf numFmtId="164" fontId="0" fillId="0" borderId="76" xfId="0" applyNumberFormat="1" applyBorder="1" applyAlignment="1" applyProtection="1">
      <protection hidden="1"/>
    </xf>
    <xf numFmtId="0" fontId="4" fillId="0" borderId="41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4" fillId="0" borderId="51" xfId="0" applyFont="1" applyBorder="1" applyAlignment="1" applyProtection="1">
      <protection hidden="1"/>
    </xf>
    <xf numFmtId="0" fontId="2" fillId="0" borderId="94" xfId="0" applyFont="1" applyBorder="1" applyAlignment="1" applyProtection="1">
      <alignment vertical="center"/>
      <protection hidden="1"/>
    </xf>
    <xf numFmtId="0" fontId="2" fillId="0" borderId="95" xfId="0" applyFont="1" applyBorder="1" applyAlignment="1" applyProtection="1">
      <alignment vertical="center"/>
      <protection hidden="1"/>
    </xf>
    <xf numFmtId="0" fontId="2" fillId="0" borderId="96" xfId="0" applyFont="1" applyBorder="1" applyAlignment="1" applyProtection="1">
      <alignment vertical="center"/>
      <protection hidden="1"/>
    </xf>
    <xf numFmtId="0" fontId="2" fillId="0" borderId="114" xfId="0" applyFont="1" applyBorder="1" applyAlignment="1" applyProtection="1">
      <alignment vertical="center"/>
      <protection hidden="1"/>
    </xf>
    <xf numFmtId="0" fontId="2" fillId="0" borderId="107" xfId="0" applyFont="1" applyBorder="1" applyAlignment="1" applyProtection="1">
      <protection hidden="1"/>
    </xf>
    <xf numFmtId="0" fontId="0" fillId="0" borderId="113" xfId="0" applyBorder="1" applyProtection="1">
      <protection hidden="1"/>
    </xf>
    <xf numFmtId="0" fontId="0" fillId="0" borderId="11" xfId="0" applyBorder="1" applyAlignment="1" applyProtection="1">
      <protection hidden="1"/>
    </xf>
    <xf numFmtId="0" fontId="0" fillId="0" borderId="79" xfId="0" applyBorder="1" applyAlignment="1" applyProtection="1">
      <protection hidden="1"/>
    </xf>
    <xf numFmtId="0" fontId="2" fillId="0" borderId="23" xfId="0" applyFont="1" applyBorder="1" applyAlignment="1" applyProtection="1">
      <alignment vertical="center"/>
      <protection hidden="1"/>
    </xf>
    <xf numFmtId="164" fontId="0" fillId="0" borderId="93" xfId="0" applyNumberFormat="1" applyBorder="1" applyAlignment="1" applyProtection="1">
      <protection hidden="1"/>
    </xf>
    <xf numFmtId="0" fontId="2" fillId="26" borderId="115" xfId="0" applyFont="1" applyFill="1" applyBorder="1" applyAlignment="1" applyProtection="1">
      <alignment vertical="center"/>
      <protection hidden="1"/>
    </xf>
    <xf numFmtId="0" fontId="2" fillId="26" borderId="87" xfId="0" applyFont="1" applyFill="1" applyBorder="1" applyAlignment="1" applyProtection="1">
      <alignment vertical="center"/>
      <protection hidden="1"/>
    </xf>
    <xf numFmtId="0" fontId="2" fillId="0" borderId="90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164" fontId="0" fillId="0" borderId="64" xfId="0" applyNumberFormat="1" applyBorder="1" applyAlignment="1" applyProtection="1">
      <protection hidden="1"/>
    </xf>
    <xf numFmtId="0" fontId="4" fillId="0" borderId="106" xfId="0" applyFont="1" applyBorder="1" applyAlignment="1" applyProtection="1">
      <protection hidden="1"/>
    </xf>
    <xf numFmtId="0" fontId="4" fillId="0" borderId="44" xfId="0" applyFont="1" applyBorder="1" applyAlignment="1" applyProtection="1">
      <protection hidden="1"/>
    </xf>
    <xf numFmtId="0" fontId="4" fillId="0" borderId="83" xfId="0" applyFont="1" applyBorder="1" applyAlignme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2" fillId="0" borderId="90" xfId="0" applyFont="1" applyBorder="1" applyAlignment="1" applyProtection="1">
      <alignment horizontal="left" vertical="center"/>
      <protection hidden="1"/>
    </xf>
    <xf numFmtId="0" fontId="2" fillId="26" borderId="75" xfId="0" applyFont="1" applyFill="1" applyBorder="1" applyAlignment="1" applyProtection="1">
      <alignment horizontal="left" vertical="center"/>
      <protection hidden="1"/>
    </xf>
    <xf numFmtId="0" fontId="2" fillId="26" borderId="89" xfId="0" applyFont="1" applyFill="1" applyBorder="1" applyAlignment="1" applyProtection="1">
      <alignment vertical="center"/>
      <protection hidden="1"/>
    </xf>
    <xf numFmtId="0" fontId="2" fillId="0" borderId="64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0" fontId="5" fillId="0" borderId="41" xfId="0" applyFont="1" applyBorder="1" applyProtection="1">
      <protection hidden="1"/>
    </xf>
    <xf numFmtId="164" fontId="5" fillId="0" borderId="0" xfId="0" applyNumberFormat="1" applyFont="1" applyBorder="1" applyProtection="1">
      <protection hidden="1"/>
    </xf>
    <xf numFmtId="0" fontId="2" fillId="0" borderId="115" xfId="0" applyFont="1" applyBorder="1" applyAlignment="1" applyProtection="1">
      <protection hidden="1"/>
    </xf>
    <xf numFmtId="0" fontId="2" fillId="0" borderId="87" xfId="0" applyFont="1" applyBorder="1" applyAlignment="1" applyProtection="1"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4" fillId="0" borderId="94" xfId="0" applyFont="1" applyBorder="1" applyAlignment="1" applyProtection="1">
      <alignment vertical="center"/>
      <protection hidden="1"/>
    </xf>
    <xf numFmtId="0" fontId="4" fillId="0" borderId="95" xfId="0" applyFont="1" applyBorder="1" applyAlignment="1" applyProtection="1">
      <alignment vertical="center"/>
      <protection hidden="1"/>
    </xf>
    <xf numFmtId="0" fontId="0" fillId="0" borderId="114" xfId="0" applyBorder="1" applyAlignment="1" applyProtection="1">
      <alignment wrapText="1"/>
      <protection hidden="1"/>
    </xf>
    <xf numFmtId="0" fontId="4" fillId="0" borderId="41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51" xfId="0" applyBorder="1" applyAlignment="1" applyProtection="1">
      <alignment wrapText="1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2" fillId="26" borderId="110" xfId="0" applyFont="1" applyFill="1" applyBorder="1" applyAlignment="1" applyProtection="1">
      <alignment horizontal="left" vertical="center"/>
      <protection hidden="1"/>
    </xf>
    <xf numFmtId="0" fontId="9" fillId="26" borderId="95" xfId="0" applyFont="1" applyFill="1" applyBorder="1" applyAlignment="1" applyProtection="1">
      <alignment horizontal="left"/>
      <protection hidden="1"/>
    </xf>
    <xf numFmtId="0" fontId="9" fillId="26" borderId="96" xfId="0" applyFont="1" applyFill="1" applyBorder="1" applyAlignment="1" applyProtection="1">
      <alignment horizontal="left"/>
      <protection hidden="1"/>
    </xf>
    <xf numFmtId="0" fontId="2" fillId="0" borderId="96" xfId="0" applyFont="1" applyBorder="1" applyAlignment="1" applyProtection="1">
      <alignment vertical="center" wrapText="1"/>
      <protection hidden="1"/>
    </xf>
    <xf numFmtId="9" fontId="2" fillId="0" borderId="114" xfId="464" applyFont="1" applyBorder="1" applyAlignment="1" applyProtection="1">
      <alignment vertical="center"/>
      <protection hidden="1"/>
    </xf>
    <xf numFmtId="0" fontId="5" fillId="0" borderId="42" xfId="0" applyFont="1" applyBorder="1" applyAlignment="1" applyProtection="1">
      <alignment horizontal="right"/>
      <protection hidden="1"/>
    </xf>
    <xf numFmtId="0" fontId="5" fillId="0" borderId="4" xfId="0" applyFont="1" applyBorder="1" applyAlignment="1" applyProtection="1">
      <alignment horizontal="left"/>
      <protection hidden="1"/>
    </xf>
    <xf numFmtId="0" fontId="5" fillId="0" borderId="4" xfId="0" applyFont="1" applyBorder="1" applyAlignment="1" applyProtection="1">
      <protection hidden="1"/>
    </xf>
    <xf numFmtId="164" fontId="0" fillId="0" borderId="85" xfId="273" applyNumberFormat="1" applyFont="1" applyBorder="1" applyAlignment="1" applyProtection="1">
      <protection hidden="1"/>
    </xf>
    <xf numFmtId="0" fontId="2" fillId="26" borderId="113" xfId="0" applyFont="1" applyFill="1" applyBorder="1" applyAlignment="1" applyProtection="1">
      <protection hidden="1"/>
    </xf>
    <xf numFmtId="0" fontId="2" fillId="26" borderId="11" xfId="0" applyFont="1" applyFill="1" applyBorder="1" applyAlignment="1" applyProtection="1">
      <protection hidden="1"/>
    </xf>
    <xf numFmtId="164" fontId="0" fillId="0" borderId="89" xfId="273" applyNumberFormat="1" applyFont="1" applyBorder="1" applyAlignment="1" applyProtection="1">
      <protection hidden="1"/>
    </xf>
    <xf numFmtId="0" fontId="0" fillId="0" borderId="94" xfId="0" applyBorder="1" applyProtection="1">
      <protection hidden="1"/>
    </xf>
    <xf numFmtId="0" fontId="4" fillId="0" borderId="95" xfId="0" applyFont="1" applyBorder="1" applyProtection="1">
      <protection hidden="1"/>
    </xf>
    <xf numFmtId="0" fontId="0" fillId="0" borderId="95" xfId="0" applyBorder="1" applyProtection="1">
      <protection hidden="1"/>
    </xf>
    <xf numFmtId="0" fontId="0" fillId="0" borderId="114" xfId="0" applyBorder="1" applyProtection="1">
      <protection hidden="1"/>
    </xf>
    <xf numFmtId="0" fontId="4" fillId="0" borderId="0" xfId="0" applyFont="1" applyBorder="1" applyProtection="1">
      <protection hidden="1"/>
    </xf>
    <xf numFmtId="0" fontId="0" fillId="0" borderId="51" xfId="0" applyBorder="1" applyProtection="1">
      <protection hidden="1"/>
    </xf>
    <xf numFmtId="0" fontId="4" fillId="0" borderId="113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76" xfId="0" applyFont="1" applyBorder="1" applyAlignment="1" applyProtection="1">
      <alignment vertical="center" wrapText="1"/>
      <protection hidden="1"/>
    </xf>
    <xf numFmtId="0" fontId="2" fillId="26" borderId="3" xfId="0" applyFont="1" applyFill="1" applyBorder="1" applyAlignment="1" applyProtection="1">
      <alignment horizontal="right" vertical="center"/>
      <protection hidden="1"/>
    </xf>
    <xf numFmtId="0" fontId="2" fillId="0" borderId="105" xfId="0" applyFont="1" applyBorder="1" applyAlignment="1" applyProtection="1">
      <alignment vertical="center"/>
      <protection hidden="1"/>
    </xf>
    <xf numFmtId="0" fontId="9" fillId="0" borderId="103" xfId="0" applyFont="1" applyBorder="1" applyAlignment="1" applyProtection="1">
      <alignment vertical="center"/>
      <protection hidden="1"/>
    </xf>
    <xf numFmtId="0" fontId="2" fillId="26" borderId="103" xfId="0" applyFont="1" applyFill="1" applyBorder="1" applyAlignment="1" applyProtection="1">
      <alignment vertical="center"/>
      <protection hidden="1"/>
    </xf>
    <xf numFmtId="0" fontId="9" fillId="26" borderId="103" xfId="0" applyFont="1" applyFill="1" applyBorder="1" applyAlignment="1" applyProtection="1">
      <alignment vertical="center"/>
      <protection hidden="1"/>
    </xf>
    <xf numFmtId="0" fontId="9" fillId="26" borderId="102" xfId="0" applyFont="1" applyFill="1" applyBorder="1" applyAlignment="1" applyProtection="1">
      <alignment vertical="center"/>
      <protection hidden="1"/>
    </xf>
    <xf numFmtId="0" fontId="9" fillId="26" borderId="92" xfId="0" applyFont="1" applyFill="1" applyBorder="1" applyAlignment="1" applyProtection="1">
      <alignment vertical="center"/>
      <protection hidden="1"/>
    </xf>
    <xf numFmtId="0" fontId="2" fillId="0" borderId="116" xfId="0" applyFont="1" applyBorder="1" applyAlignment="1" applyProtection="1">
      <alignment horizontal="left" vertical="center"/>
      <protection hidden="1"/>
    </xf>
    <xf numFmtId="0" fontId="2" fillId="25" borderId="42" xfId="0" applyFont="1" applyFill="1" applyBorder="1" applyAlignment="1" applyProtection="1">
      <protection hidden="1"/>
    </xf>
    <xf numFmtId="0" fontId="2" fillId="25" borderId="85" xfId="0" applyFont="1" applyFill="1" applyBorder="1" applyAlignment="1" applyProtection="1">
      <protection hidden="1"/>
    </xf>
    <xf numFmtId="0" fontId="2" fillId="28" borderId="85" xfId="0" applyFont="1" applyFill="1" applyBorder="1" applyAlignment="1" applyProtection="1">
      <alignment horizontal="center" vertical="center"/>
      <protection hidden="1"/>
    </xf>
    <xf numFmtId="0" fontId="2" fillId="28" borderId="38" xfId="0" applyFont="1" applyFill="1" applyBorder="1" applyAlignment="1" applyProtection="1">
      <alignment horizontal="center" vertical="center"/>
      <protection hidden="1"/>
    </xf>
    <xf numFmtId="0" fontId="0" fillId="25" borderId="80" xfId="0" applyFill="1" applyBorder="1" applyProtection="1">
      <protection hidden="1"/>
    </xf>
    <xf numFmtId="0" fontId="5" fillId="0" borderId="42" xfId="0" applyFont="1" applyBorder="1" applyAlignment="1" applyProtection="1">
      <protection hidden="1"/>
    </xf>
    <xf numFmtId="0" fontId="5" fillId="0" borderId="85" xfId="0" applyFont="1" applyBorder="1" applyAlignment="1" applyProtection="1">
      <protection hidden="1"/>
    </xf>
    <xf numFmtId="0" fontId="5" fillId="25" borderId="82" xfId="0" applyFont="1" applyFill="1" applyBorder="1" applyAlignment="1" applyProtection="1">
      <alignment horizontal="center"/>
      <protection hidden="1"/>
    </xf>
    <xf numFmtId="0" fontId="5" fillId="0" borderId="90" xfId="0" applyFont="1" applyBorder="1" applyAlignment="1" applyProtection="1">
      <protection hidden="1"/>
    </xf>
    <xf numFmtId="0" fontId="5" fillId="0" borderId="3" xfId="0" applyFont="1" applyFill="1" applyBorder="1" applyAlignment="1" applyProtection="1">
      <protection hidden="1"/>
    </xf>
    <xf numFmtId="0" fontId="5" fillId="0" borderId="89" xfId="0" applyFont="1" applyFill="1" applyBorder="1" applyAlignment="1" applyProtection="1">
      <protection hidden="1"/>
    </xf>
    <xf numFmtId="0" fontId="2" fillId="0" borderId="105" xfId="0" applyFont="1" applyBorder="1" applyAlignment="1" applyProtection="1">
      <protection hidden="1"/>
    </xf>
    <xf numFmtId="0" fontId="2" fillId="0" borderId="97" xfId="0" applyFont="1" applyBorder="1" applyAlignment="1" applyProtection="1">
      <protection hidden="1"/>
    </xf>
    <xf numFmtId="0" fontId="5" fillId="0" borderId="91" xfId="0" applyFont="1" applyFill="1" applyBorder="1" applyAlignment="1" applyProtection="1">
      <protection hidden="1"/>
    </xf>
    <xf numFmtId="0" fontId="5" fillId="0" borderId="92" xfId="0" applyFont="1" applyFill="1" applyBorder="1" applyAlignment="1" applyProtection="1">
      <protection hidden="1"/>
    </xf>
    <xf numFmtId="0" fontId="2" fillId="0" borderId="40" xfId="0" applyFont="1" applyBorder="1" applyAlignment="1" applyProtection="1">
      <protection hidden="1"/>
    </xf>
    <xf numFmtId="0" fontId="5" fillId="0" borderId="4" xfId="0" applyFont="1" applyFill="1" applyBorder="1" applyAlignment="1" applyProtection="1">
      <protection hidden="1"/>
    </xf>
    <xf numFmtId="0" fontId="5" fillId="0" borderId="85" xfId="0" applyFont="1" applyFill="1" applyBorder="1" applyAlignment="1" applyProtection="1">
      <protection hidden="1"/>
    </xf>
    <xf numFmtId="0" fontId="2" fillId="0" borderId="104" xfId="0" applyFont="1" applyBorder="1" applyAlignment="1" applyProtection="1">
      <protection hidden="1"/>
    </xf>
    <xf numFmtId="0" fontId="2" fillId="0" borderId="117" xfId="0" applyFont="1" applyBorder="1" applyAlignment="1" applyProtection="1">
      <protection hidden="1"/>
    </xf>
    <xf numFmtId="0" fontId="5" fillId="0" borderId="87" xfId="0" applyFont="1" applyFill="1" applyBorder="1" applyAlignment="1" applyProtection="1">
      <protection hidden="1"/>
    </xf>
    <xf numFmtId="0" fontId="5" fillId="0" borderId="84" xfId="0" applyFont="1" applyFill="1" applyBorder="1" applyAlignment="1" applyProtection="1">
      <protection hidden="1"/>
    </xf>
    <xf numFmtId="0" fontId="0" fillId="0" borderId="3" xfId="0" applyFill="1" applyBorder="1" applyAlignment="1" applyProtection="1">
      <alignment vertical="center"/>
      <protection hidden="1"/>
    </xf>
    <xf numFmtId="0" fontId="0" fillId="0" borderId="89" xfId="0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2" fillId="26" borderId="44" xfId="0" applyFont="1" applyFill="1" applyBorder="1" applyAlignment="1" applyProtection="1">
      <protection hidden="1"/>
    </xf>
    <xf numFmtId="0" fontId="0" fillId="0" borderId="23" xfId="0" applyBorder="1" applyAlignment="1" applyProtection="1">
      <protection hidden="1"/>
    </xf>
    <xf numFmtId="0" fontId="2" fillId="0" borderId="3" xfId="0" applyFont="1" applyBorder="1" applyAlignment="1" applyProtection="1">
      <alignment horizontal="right"/>
      <protection locked="0"/>
    </xf>
    <xf numFmtId="0" fontId="0" fillId="0" borderId="24" xfId="0" applyBorder="1" applyAlignment="1" applyProtection="1">
      <protection locked="0"/>
    </xf>
    <xf numFmtId="164" fontId="10" fillId="26" borderId="13" xfId="0" applyNumberFormat="1" applyFont="1" applyFill="1" applyBorder="1" applyProtection="1">
      <protection locked="0"/>
    </xf>
    <xf numFmtId="164" fontId="10" fillId="0" borderId="33" xfId="0" applyNumberFormat="1" applyFont="1" applyFill="1" applyBorder="1" applyProtection="1">
      <protection locked="0"/>
    </xf>
    <xf numFmtId="164" fontId="10" fillId="0" borderId="17" xfId="0" applyNumberFormat="1" applyFont="1" applyFill="1" applyBorder="1" applyAlignment="1" applyProtection="1">
      <alignment horizontal="right" vertical="center"/>
      <protection locked="0"/>
    </xf>
    <xf numFmtId="164" fontId="10" fillId="0" borderId="19" xfId="0" applyNumberFormat="1" applyFont="1" applyFill="1" applyBorder="1" applyProtection="1">
      <protection locked="0"/>
    </xf>
    <xf numFmtId="164" fontId="44" fillId="26" borderId="20" xfId="0" applyNumberFormat="1" applyFont="1" applyFill="1" applyBorder="1" applyProtection="1">
      <protection locked="0"/>
    </xf>
    <xf numFmtId="164" fontId="10" fillId="26" borderId="118" xfId="0" applyNumberFormat="1" applyFont="1" applyFill="1" applyBorder="1" applyProtection="1">
      <protection locked="0"/>
    </xf>
    <xf numFmtId="0" fontId="10" fillId="0" borderId="40" xfId="0" applyFont="1" applyFill="1" applyBorder="1" applyAlignment="1" applyProtection="1">
      <alignment vertical="center"/>
      <protection locked="0"/>
    </xf>
    <xf numFmtId="0" fontId="10" fillId="0" borderId="117" xfId="0" applyFont="1" applyFill="1" applyBorder="1" applyAlignment="1" applyProtection="1">
      <alignment vertical="center"/>
      <protection locked="0"/>
    </xf>
    <xf numFmtId="164" fontId="10" fillId="26" borderId="35" xfId="0" applyNumberFormat="1" applyFont="1" applyFill="1" applyBorder="1" applyProtection="1">
      <protection locked="0"/>
    </xf>
    <xf numFmtId="9" fontId="16" fillId="27" borderId="82" xfId="464" applyFont="1" applyFill="1" applyBorder="1" applyProtection="1">
      <protection hidden="1"/>
    </xf>
    <xf numFmtId="9" fontId="16" fillId="27" borderId="64" xfId="464" applyFont="1" applyFill="1" applyBorder="1" applyProtection="1">
      <protection hidden="1"/>
    </xf>
    <xf numFmtId="165" fontId="0" fillId="0" borderId="24" xfId="273" applyNumberFormat="1" applyFont="1" applyBorder="1" applyAlignment="1" applyProtection="1">
      <protection locked="0"/>
    </xf>
    <xf numFmtId="9" fontId="5" fillId="0" borderId="80" xfId="464" applyFont="1" applyBorder="1" applyAlignment="1" applyProtection="1">
      <alignment horizontal="right"/>
      <protection hidden="1"/>
    </xf>
    <xf numFmtId="9" fontId="5" fillId="0" borderId="80" xfId="0" applyNumberFormat="1" applyFont="1" applyBorder="1" applyAlignment="1" applyProtection="1">
      <alignment horizontal="right"/>
      <protection hidden="1"/>
    </xf>
    <xf numFmtId="9" fontId="5" fillId="0" borderId="28" xfId="464" applyFont="1" applyBorder="1" applyAlignment="1" applyProtection="1">
      <alignment horizontal="right"/>
      <protection hidden="1"/>
    </xf>
    <xf numFmtId="9" fontId="0" fillId="0" borderId="51" xfId="464" applyFont="1" applyBorder="1" applyAlignment="1" applyProtection="1">
      <alignment horizontal="right"/>
      <protection hidden="1"/>
    </xf>
    <xf numFmtId="9" fontId="5" fillId="27" borderId="83" xfId="464" applyFont="1" applyFill="1" applyBorder="1" applyProtection="1">
      <protection hidden="1"/>
    </xf>
    <xf numFmtId="0" fontId="5" fillId="0" borderId="24" xfId="362" applyBorder="1" applyAlignment="1" applyProtection="1">
      <protection locked="0"/>
    </xf>
    <xf numFmtId="0" fontId="5" fillId="0" borderId="24" xfId="0" applyFont="1" applyBorder="1" applyAlignment="1" applyProtection="1">
      <protection locked="0"/>
    </xf>
    <xf numFmtId="0" fontId="5" fillId="0" borderId="103" xfId="0" applyFont="1" applyBorder="1" applyAlignment="1" applyProtection="1">
      <alignment horizontal="center"/>
      <protection locked="0"/>
    </xf>
    <xf numFmtId="0" fontId="0" fillId="0" borderId="103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5" fillId="0" borderId="38" xfId="0" applyFont="1" applyBorder="1" applyAlignment="1" applyProtection="1">
      <alignment horizontal="center"/>
      <protection locked="0"/>
    </xf>
    <xf numFmtId="0" fontId="5" fillId="0" borderId="119" xfId="0" applyFont="1" applyBorder="1" applyAlignment="1" applyProtection="1">
      <alignment horizontal="center"/>
      <protection locked="0"/>
    </xf>
    <xf numFmtId="164" fontId="0" fillId="0" borderId="51" xfId="273" applyNumberFormat="1" applyFont="1" applyBorder="1" applyProtection="1">
      <protection locked="0"/>
    </xf>
    <xf numFmtId="164" fontId="5" fillId="0" borderId="51" xfId="273" applyNumberFormat="1" applyFont="1" applyBorder="1" applyProtection="1">
      <protection locked="0"/>
    </xf>
    <xf numFmtId="164" fontId="5" fillId="0" borderId="80" xfId="273" applyNumberFormat="1" applyFont="1" applyBorder="1" applyAlignment="1" applyProtection="1">
      <alignment horizontal="right"/>
      <protection hidden="1"/>
    </xf>
    <xf numFmtId="164" fontId="5" fillId="0" borderId="64" xfId="273" applyNumberFormat="1" applyFont="1" applyBorder="1" applyAlignment="1" applyProtection="1">
      <alignment horizontal="right" indent="1"/>
      <protection hidden="1"/>
    </xf>
    <xf numFmtId="164" fontId="5" fillId="0" borderId="82" xfId="0" applyNumberFormat="1" applyFont="1" applyBorder="1" applyAlignment="1" applyProtection="1">
      <alignment horizontal="right"/>
      <protection hidden="1"/>
    </xf>
    <xf numFmtId="164" fontId="5" fillId="0" borderId="80" xfId="0" applyNumberFormat="1" applyFont="1" applyBorder="1" applyAlignment="1" applyProtection="1">
      <alignment horizontal="right"/>
      <protection locked="0"/>
    </xf>
    <xf numFmtId="164" fontId="5" fillId="0" borderId="83" xfId="0" applyNumberFormat="1" applyFont="1" applyBorder="1" applyAlignment="1" applyProtection="1">
      <alignment horizontal="right"/>
      <protection locked="0"/>
    </xf>
    <xf numFmtId="164" fontId="0" fillId="0" borderId="64" xfId="0" applyNumberFormat="1" applyBorder="1" applyAlignment="1" applyProtection="1">
      <alignment horizontal="right" vertical="center"/>
      <protection hidden="1"/>
    </xf>
    <xf numFmtId="0" fontId="0" fillId="0" borderId="15" xfId="0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protection hidden="1"/>
    </xf>
    <xf numFmtId="0" fontId="5" fillId="0" borderId="0" xfId="362" applyBorder="1" applyAlignment="1" applyProtection="1">
      <protection hidden="1"/>
    </xf>
    <xf numFmtId="164" fontId="0" fillId="0" borderId="80" xfId="0" applyNumberFormat="1" applyBorder="1" applyAlignment="1" applyProtection="1">
      <protection locked="0"/>
    </xf>
    <xf numFmtId="14" fontId="0" fillId="0" borderId="64" xfId="0" applyNumberForma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 vertical="center"/>
      <protection locked="0"/>
    </xf>
    <xf numFmtId="14" fontId="2" fillId="0" borderId="64" xfId="0" applyNumberFormat="1" applyFont="1" applyBorder="1" applyAlignment="1" applyProtection="1">
      <alignment horizontal="center" vertical="center"/>
      <protection locked="0"/>
    </xf>
    <xf numFmtId="0" fontId="5" fillId="0" borderId="3" xfId="0" quotePrefix="1" applyFont="1" applyBorder="1" applyAlignment="1" applyProtection="1">
      <alignment horizontal="center"/>
      <protection hidden="1"/>
    </xf>
    <xf numFmtId="14" fontId="0" fillId="0" borderId="3" xfId="0" applyNumberForma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hidden="1"/>
    </xf>
    <xf numFmtId="0" fontId="9" fillId="26" borderId="4" xfId="0" applyFont="1" applyFill="1" applyBorder="1" applyAlignment="1" applyProtection="1">
      <alignment horizontal="center" vertical="center"/>
      <protection locked="0"/>
    </xf>
    <xf numFmtId="0" fontId="9" fillId="26" borderId="4" xfId="0" applyFont="1" applyFill="1" applyBorder="1" applyAlignment="1" applyProtection="1">
      <alignment horizontal="center" vertical="center" wrapText="1"/>
      <protection locked="0"/>
    </xf>
    <xf numFmtId="164" fontId="5" fillId="0" borderId="51" xfId="273" applyNumberFormat="1" applyFont="1" applyBorder="1" applyAlignment="1" applyProtection="1">
      <alignment horizontal="right" indent="1"/>
      <protection locked="0"/>
    </xf>
    <xf numFmtId="0" fontId="9" fillId="26" borderId="42" xfId="0" applyFont="1" applyFill="1" applyBorder="1" applyAlignment="1" applyProtection="1">
      <alignment horizontal="left" vertical="center"/>
      <protection locked="0"/>
    </xf>
    <xf numFmtId="0" fontId="9" fillId="26" borderId="42" xfId="0" applyFont="1" applyFill="1" applyBorder="1" applyAlignment="1" applyProtection="1">
      <alignment horizontal="left" vertical="center" wrapText="1"/>
      <protection locked="0"/>
    </xf>
    <xf numFmtId="0" fontId="9" fillId="26" borderId="106" xfId="0" applyFont="1" applyFill="1" applyBorder="1" applyAlignment="1" applyProtection="1">
      <alignment horizontal="left" vertical="center"/>
      <protection locked="0"/>
    </xf>
    <xf numFmtId="0" fontId="9" fillId="26" borderId="44" xfId="0" applyFont="1" applyFill="1" applyBorder="1" applyAlignment="1" applyProtection="1">
      <alignment horizontal="center" vertical="center"/>
      <protection locked="0"/>
    </xf>
    <xf numFmtId="0" fontId="13" fillId="0" borderId="114" xfId="0" applyFont="1" applyBorder="1" applyAlignment="1" applyProtection="1">
      <alignment vertical="center"/>
      <protection hidden="1"/>
    </xf>
    <xf numFmtId="0" fontId="13" fillId="0" borderId="51" xfId="0" applyFont="1" applyBorder="1" applyAlignment="1" applyProtection="1">
      <alignment vertical="center"/>
      <protection hidden="1"/>
    </xf>
    <xf numFmtId="0" fontId="13" fillId="0" borderId="76" xfId="0" applyFont="1" applyBorder="1" applyAlignment="1" applyProtection="1">
      <alignment vertical="center"/>
      <protection hidden="1"/>
    </xf>
    <xf numFmtId="14" fontId="10" fillId="0" borderId="76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43" fillId="0" borderId="0" xfId="0" applyFont="1" applyAlignment="1" applyProtection="1">
      <alignment horizontal="left" vertical="center"/>
      <protection hidden="1"/>
    </xf>
    <xf numFmtId="0" fontId="9" fillId="25" borderId="94" xfId="0" applyFont="1" applyFill="1" applyBorder="1" applyAlignment="1" applyProtection="1">
      <alignment horizontal="left" vertical="center"/>
      <protection hidden="1"/>
    </xf>
    <xf numFmtId="0" fontId="9" fillId="25" borderId="94" xfId="0" applyFont="1" applyFill="1" applyBorder="1" applyAlignment="1" applyProtection="1">
      <alignment horizontal="center" vertical="center"/>
      <protection hidden="1"/>
    </xf>
    <xf numFmtId="0" fontId="9" fillId="25" borderId="120" xfId="0" applyFont="1" applyFill="1" applyBorder="1" applyAlignment="1" applyProtection="1">
      <alignment horizontal="center" vertical="center"/>
      <protection hidden="1"/>
    </xf>
    <xf numFmtId="0" fontId="9" fillId="25" borderId="114" xfId="0" applyFont="1" applyFill="1" applyBorder="1" applyAlignment="1" applyProtection="1">
      <alignment horizontal="center" vertical="center"/>
      <protection hidden="1"/>
    </xf>
    <xf numFmtId="0" fontId="9" fillId="25" borderId="114" xfId="0" applyFont="1" applyFill="1" applyBorder="1" applyAlignment="1" applyProtection="1">
      <alignment horizontal="left" vertical="center"/>
      <protection hidden="1"/>
    </xf>
    <xf numFmtId="0" fontId="9" fillId="0" borderId="38" xfId="0" applyFont="1" applyBorder="1" applyAlignment="1" applyProtection="1">
      <alignment horizontal="center" vertical="center" wrapText="1"/>
      <protection locked="0"/>
    </xf>
    <xf numFmtId="164" fontId="10" fillId="0" borderId="38" xfId="0" applyNumberFormat="1" applyFont="1" applyBorder="1" applyAlignment="1" applyProtection="1">
      <alignment horizontal="center" vertical="center"/>
      <protection locked="0"/>
    </xf>
    <xf numFmtId="0" fontId="9" fillId="26" borderId="4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164" fontId="2" fillId="0" borderId="38" xfId="0" applyNumberFormat="1" applyFont="1" applyFill="1" applyBorder="1" applyAlignment="1" applyProtection="1">
      <alignment horizontal="center"/>
      <protection locked="0"/>
    </xf>
    <xf numFmtId="164" fontId="0" fillId="0" borderId="38" xfId="0" applyNumberFormat="1" applyFill="1" applyBorder="1" applyProtection="1">
      <protection locked="0"/>
    </xf>
    <xf numFmtId="0" fontId="10" fillId="0" borderId="38" xfId="0" applyFont="1" applyFill="1" applyBorder="1" applyProtection="1">
      <protection hidden="1"/>
    </xf>
    <xf numFmtId="0" fontId="9" fillId="0" borderId="38" xfId="0" applyFont="1" applyFill="1" applyBorder="1" applyAlignment="1" applyProtection="1">
      <alignment horizontal="center"/>
      <protection hidden="1"/>
    </xf>
    <xf numFmtId="0" fontId="10" fillId="0" borderId="38" xfId="0" applyFont="1" applyBorder="1" applyProtection="1">
      <protection hidden="1"/>
    </xf>
    <xf numFmtId="164" fontId="2" fillId="0" borderId="65" xfId="0" applyNumberFormat="1" applyFont="1" applyFill="1" applyBorder="1" applyProtection="1">
      <protection locked="0"/>
    </xf>
    <xf numFmtId="0" fontId="9" fillId="0" borderId="65" xfId="0" applyFont="1" applyBorder="1" applyProtection="1">
      <protection hidden="1"/>
    </xf>
    <xf numFmtId="167" fontId="0" fillId="0" borderId="38" xfId="165" applyNumberFormat="1" applyFont="1" applyFill="1" applyBorder="1" applyProtection="1">
      <protection locked="0"/>
    </xf>
    <xf numFmtId="167" fontId="10" fillId="0" borderId="38" xfId="165" applyNumberFormat="1" applyFont="1" applyBorder="1" applyProtection="1">
      <protection hidden="1"/>
    </xf>
    <xf numFmtId="0" fontId="5" fillId="0" borderId="15" xfId="0" applyFont="1" applyBorder="1" applyAlignment="1" applyProtection="1">
      <alignment horizontal="center"/>
      <protection locked="0"/>
    </xf>
    <xf numFmtId="0" fontId="9" fillId="26" borderId="40" xfId="0" applyFont="1" applyFill="1" applyBorder="1" applyAlignment="1" applyProtection="1">
      <alignment horizontal="center" vertical="center"/>
      <protection locked="0"/>
    </xf>
    <xf numFmtId="164" fontId="10" fillId="27" borderId="76" xfId="0" applyNumberFormat="1" applyFont="1" applyFill="1" applyBorder="1" applyAlignment="1" applyProtection="1">
      <alignment vertical="center"/>
      <protection hidden="1"/>
    </xf>
    <xf numFmtId="16" fontId="9" fillId="0" borderId="38" xfId="0" quotePrefix="1" applyNumberFormat="1" applyFont="1" applyBorder="1" applyAlignment="1" applyProtection="1">
      <alignment horizontal="center" vertical="center" wrapText="1"/>
      <protection locked="0"/>
    </xf>
    <xf numFmtId="0" fontId="9" fillId="0" borderId="38" xfId="0" quotePrefix="1" applyFont="1" applyBorder="1" applyAlignment="1" applyProtection="1">
      <alignment horizontal="center" vertical="center" wrapText="1"/>
      <protection locked="0"/>
    </xf>
    <xf numFmtId="0" fontId="9" fillId="26" borderId="85" xfId="0" applyFont="1" applyFill="1" applyBorder="1" applyAlignment="1" applyProtection="1">
      <alignment horizontal="center" vertical="center"/>
      <protection locked="0"/>
    </xf>
    <xf numFmtId="0" fontId="9" fillId="26" borderId="121" xfId="0" applyFont="1" applyFill="1" applyBorder="1" applyAlignment="1" applyProtection="1">
      <alignment horizontal="left" vertical="center"/>
      <protection locked="0"/>
    </xf>
    <xf numFmtId="0" fontId="9" fillId="26" borderId="97" xfId="0" applyFont="1" applyFill="1" applyBorder="1" applyAlignment="1" applyProtection="1">
      <alignment horizontal="center" vertical="center"/>
      <protection locked="0"/>
    </xf>
    <xf numFmtId="0" fontId="9" fillId="0" borderId="88" xfId="0" applyFont="1" applyBorder="1" applyAlignment="1" applyProtection="1">
      <alignment horizontal="center" vertical="center" wrapText="1"/>
      <protection locked="0"/>
    </xf>
    <xf numFmtId="164" fontId="10" fillId="0" borderId="88" xfId="0" applyNumberFormat="1" applyFont="1" applyBorder="1" applyAlignment="1" applyProtection="1">
      <alignment horizontal="center" vertical="center"/>
      <protection locked="0"/>
    </xf>
    <xf numFmtId="0" fontId="10" fillId="0" borderId="62" xfId="0" applyFont="1" applyBorder="1" applyAlignment="1" applyProtection="1">
      <alignment vertical="center" wrapText="1"/>
      <protection locked="0"/>
    </xf>
    <xf numFmtId="0" fontId="9" fillId="26" borderId="111" xfId="0" applyFont="1" applyFill="1" applyBorder="1" applyAlignment="1" applyProtection="1">
      <alignment horizontal="left" vertical="center"/>
      <protection locked="0"/>
    </xf>
    <xf numFmtId="0" fontId="10" fillId="0" borderId="35" xfId="0" applyFont="1" applyBorder="1" applyAlignment="1" applyProtection="1">
      <alignment vertical="center" wrapText="1"/>
      <protection locked="0"/>
    </xf>
    <xf numFmtId="0" fontId="10" fillId="0" borderId="35" xfId="0" applyFont="1" applyBorder="1" applyAlignment="1" applyProtection="1">
      <alignment vertical="center"/>
      <protection locked="0"/>
    </xf>
    <xf numFmtId="0" fontId="2" fillId="0" borderId="23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164" fontId="5" fillId="0" borderId="102" xfId="274" applyNumberFormat="1" applyFont="1" applyBorder="1" applyAlignment="1" applyProtection="1">
      <alignment horizontal="center"/>
    </xf>
    <xf numFmtId="164" fontId="5" fillId="0" borderId="23" xfId="274" applyNumberFormat="1" applyFont="1" applyBorder="1" applyAlignment="1" applyProtection="1">
      <alignment horizontal="center"/>
    </xf>
    <xf numFmtId="164" fontId="5" fillId="0" borderId="22" xfId="274" applyNumberFormat="1" applyFont="1" applyBorder="1" applyAlignment="1" applyProtection="1">
      <alignment horizontal="right"/>
    </xf>
    <xf numFmtId="164" fontId="5" fillId="0" borderId="44" xfId="274" applyNumberFormat="1" applyFont="1" applyBorder="1" applyAlignment="1" applyProtection="1">
      <alignment horizontal="right"/>
    </xf>
    <xf numFmtId="0" fontId="5" fillId="0" borderId="4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164" fontId="0" fillId="0" borderId="40" xfId="273" applyNumberFormat="1" applyFont="1" applyBorder="1" applyAlignment="1" applyProtection="1">
      <alignment horizontal="right"/>
      <protection hidden="1"/>
    </xf>
    <xf numFmtId="164" fontId="0" fillId="0" borderId="4" xfId="273" applyNumberFormat="1" applyFont="1" applyBorder="1" applyAlignment="1" applyProtection="1">
      <alignment horizontal="right"/>
      <protection hidden="1"/>
    </xf>
    <xf numFmtId="0" fontId="14" fillId="0" borderId="120" xfId="0" applyFont="1" applyBorder="1" applyAlignment="1">
      <alignment horizontal="center" wrapText="1"/>
    </xf>
    <xf numFmtId="0" fontId="14" fillId="0" borderId="12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left"/>
    </xf>
    <xf numFmtId="0" fontId="5" fillId="0" borderId="85" xfId="0" applyFont="1" applyBorder="1" applyAlignment="1">
      <alignment horizontal="left"/>
    </xf>
    <xf numFmtId="164" fontId="0" fillId="0" borderId="40" xfId="274" applyNumberFormat="1" applyFont="1" applyBorder="1" applyAlignment="1" applyProtection="1">
      <alignment horizontal="right"/>
    </xf>
    <xf numFmtId="164" fontId="0" fillId="0" borderId="4" xfId="274" applyNumberFormat="1" applyFont="1" applyBorder="1" applyAlignment="1" applyProtection="1">
      <alignment horizontal="right"/>
    </xf>
    <xf numFmtId="0" fontId="2" fillId="0" borderId="106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78" xfId="0" applyFont="1" applyBorder="1" applyAlignment="1">
      <alignment horizontal="left"/>
    </xf>
    <xf numFmtId="164" fontId="5" fillId="0" borderId="13" xfId="274" applyNumberFormat="1" applyFont="1" applyBorder="1" applyAlignment="1" applyProtection="1">
      <alignment horizontal="right"/>
      <protection locked="0"/>
    </xf>
    <xf numFmtId="164" fontId="5" fillId="0" borderId="0" xfId="274" applyNumberFormat="1" applyFont="1" applyBorder="1" applyAlignment="1" applyProtection="1">
      <alignment horizontal="right"/>
      <protection locked="0"/>
    </xf>
    <xf numFmtId="0" fontId="2" fillId="0" borderId="4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90" xfId="0" applyFont="1" applyBorder="1"/>
    <xf numFmtId="0" fontId="2" fillId="0" borderId="3" xfId="0" applyFont="1" applyBorder="1"/>
    <xf numFmtId="0" fontId="2" fillId="0" borderId="64" xfId="0" applyFont="1" applyBorder="1"/>
    <xf numFmtId="164" fontId="0" fillId="0" borderId="90" xfId="273" applyNumberFormat="1" applyFont="1" applyBorder="1" applyAlignment="1" applyProtection="1">
      <alignment horizontal="right"/>
      <protection hidden="1"/>
    </xf>
    <xf numFmtId="164" fontId="0" fillId="0" borderId="3" xfId="273" applyNumberFormat="1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5" fillId="0" borderId="0" xfId="362" applyFont="1" applyBorder="1" applyAlignment="1" applyProtection="1">
      <alignment horizontal="left"/>
      <protection locked="0"/>
    </xf>
    <xf numFmtId="0" fontId="5" fillId="0" borderId="24" xfId="362" applyFont="1" applyBorder="1" applyAlignment="1" applyProtection="1">
      <alignment horizontal="left"/>
      <protection locked="0"/>
    </xf>
    <xf numFmtId="164" fontId="0" fillId="0" borderId="40" xfId="274" applyNumberFormat="1" applyFont="1" applyBorder="1" applyAlignment="1" applyProtection="1">
      <alignment horizontal="right"/>
      <protection hidden="1"/>
    </xf>
    <xf numFmtId="164" fontId="0" fillId="0" borderId="4" xfId="274" applyNumberFormat="1" applyFont="1" applyBorder="1" applyAlignment="1" applyProtection="1">
      <alignment horizontal="right"/>
      <protection hidden="1"/>
    </xf>
    <xf numFmtId="164" fontId="5" fillId="0" borderId="13" xfId="274" applyNumberFormat="1" applyFont="1" applyBorder="1" applyAlignment="1" applyProtection="1">
      <alignment horizontal="right"/>
      <protection hidden="1"/>
    </xf>
    <xf numFmtId="164" fontId="5" fillId="0" borderId="0" xfId="274" applyNumberFormat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164" fontId="5" fillId="0" borderId="13" xfId="274" applyNumberFormat="1" applyFont="1" applyBorder="1" applyAlignment="1" applyProtection="1">
      <alignment horizontal="center"/>
      <protection locked="0"/>
    </xf>
    <xf numFmtId="164" fontId="5" fillId="0" borderId="0" xfId="274" applyNumberFormat="1" applyFont="1" applyBorder="1" applyAlignment="1" applyProtection="1">
      <alignment horizontal="center"/>
      <protection locked="0"/>
    </xf>
    <xf numFmtId="0" fontId="5" fillId="0" borderId="0" xfId="362" applyBorder="1" applyAlignment="1" applyProtection="1">
      <alignment horizontal="left"/>
      <protection locked="0"/>
    </xf>
    <xf numFmtId="0" fontId="5" fillId="0" borderId="24" xfId="362" applyBorder="1" applyAlignment="1" applyProtection="1">
      <alignment horizontal="left"/>
      <protection locked="0"/>
    </xf>
    <xf numFmtId="0" fontId="2" fillId="0" borderId="44" xfId="0" applyFont="1" applyBorder="1"/>
    <xf numFmtId="0" fontId="2" fillId="0" borderId="78" xfId="0" applyFont="1" applyBorder="1"/>
    <xf numFmtId="0" fontId="2" fillId="0" borderId="22" xfId="0" applyFont="1" applyBorder="1" applyAlignment="1" applyProtection="1">
      <alignment horizontal="right"/>
      <protection hidden="1"/>
    </xf>
    <xf numFmtId="0" fontId="2" fillId="0" borderId="44" xfId="0" applyFont="1" applyBorder="1" applyAlignment="1" applyProtection="1">
      <alignment horizontal="right"/>
      <protection hidden="1"/>
    </xf>
    <xf numFmtId="0" fontId="5" fillId="0" borderId="23" xfId="0" applyFont="1" applyBorder="1" applyAlignment="1" applyProtection="1">
      <alignment horizontal="left"/>
    </xf>
    <xf numFmtId="0" fontId="2" fillId="0" borderId="44" xfId="0" applyFont="1" applyBorder="1" applyAlignment="1">
      <alignment horizontal="center"/>
    </xf>
    <xf numFmtId="0" fontId="2" fillId="0" borderId="94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/>
    </xf>
    <xf numFmtId="0" fontId="2" fillId="0" borderId="95" xfId="0" applyFont="1" applyBorder="1" applyAlignment="1">
      <alignment horizontal="center"/>
    </xf>
    <xf numFmtId="0" fontId="2" fillId="0" borderId="10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4" fontId="0" fillId="0" borderId="23" xfId="0" applyNumberFormat="1" applyBorder="1" applyAlignment="1" applyProtection="1">
      <alignment horizontal="right"/>
    </xf>
    <xf numFmtId="0" fontId="2" fillId="0" borderId="0" xfId="0" applyFont="1" applyBorder="1"/>
    <xf numFmtId="0" fontId="2" fillId="0" borderId="9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5" fillId="0" borderId="87" xfId="0" applyFont="1" applyBorder="1" applyAlignment="1">
      <alignment horizontal="left"/>
    </xf>
    <xf numFmtId="0" fontId="5" fillId="0" borderId="84" xfId="0" applyFont="1" applyBorder="1" applyAlignment="1">
      <alignment horizontal="left"/>
    </xf>
  </cellXfs>
  <cellStyles count="709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3 2" xfId="4" xr:uid="{00000000-0005-0000-0000-000003000000}"/>
    <cellStyle name="20% - Accent1 4" xfId="5" xr:uid="{00000000-0005-0000-0000-000004000000}"/>
    <cellStyle name="20% - Accent1 4 2" xfId="6" xr:uid="{00000000-0005-0000-0000-000005000000}"/>
    <cellStyle name="20% - Accent2 2" xfId="7" xr:uid="{00000000-0005-0000-0000-000006000000}"/>
    <cellStyle name="20% - Accent2 2 2" xfId="8" xr:uid="{00000000-0005-0000-0000-000007000000}"/>
    <cellStyle name="20% - Accent2 3" xfId="9" xr:uid="{00000000-0005-0000-0000-000008000000}"/>
    <cellStyle name="20% - Accent2 3 2" xfId="10" xr:uid="{00000000-0005-0000-0000-000009000000}"/>
    <cellStyle name="20% - Accent2 4" xfId="11" xr:uid="{00000000-0005-0000-0000-00000A000000}"/>
    <cellStyle name="20% - Accent2 4 2" xfId="12" xr:uid="{00000000-0005-0000-0000-00000B000000}"/>
    <cellStyle name="20% - Accent3 2" xfId="13" xr:uid="{00000000-0005-0000-0000-00000C000000}"/>
    <cellStyle name="20% - Accent3 2 2" xfId="14" xr:uid="{00000000-0005-0000-0000-00000D000000}"/>
    <cellStyle name="20% - Accent3 3" xfId="15" xr:uid="{00000000-0005-0000-0000-00000E000000}"/>
    <cellStyle name="20% - Accent3 3 2" xfId="16" xr:uid="{00000000-0005-0000-0000-00000F000000}"/>
    <cellStyle name="20% - Accent3 4" xfId="17" xr:uid="{00000000-0005-0000-0000-000010000000}"/>
    <cellStyle name="20% - Accent3 4 2" xfId="18" xr:uid="{00000000-0005-0000-0000-000011000000}"/>
    <cellStyle name="20% - Accent4 2" xfId="19" xr:uid="{00000000-0005-0000-0000-000012000000}"/>
    <cellStyle name="20% - Accent4 2 2" xfId="20" xr:uid="{00000000-0005-0000-0000-000013000000}"/>
    <cellStyle name="20% - Accent4 3" xfId="21" xr:uid="{00000000-0005-0000-0000-000014000000}"/>
    <cellStyle name="20% - Accent4 3 2" xfId="22" xr:uid="{00000000-0005-0000-0000-000015000000}"/>
    <cellStyle name="20% - Accent4 4" xfId="23" xr:uid="{00000000-0005-0000-0000-000016000000}"/>
    <cellStyle name="20% - Accent4 4 2" xfId="24" xr:uid="{00000000-0005-0000-0000-000017000000}"/>
    <cellStyle name="20% - Accent5 2" xfId="25" xr:uid="{00000000-0005-0000-0000-000018000000}"/>
    <cellStyle name="20% - Accent5 2 2" xfId="26" xr:uid="{00000000-0005-0000-0000-000019000000}"/>
    <cellStyle name="20% - Accent5 3" xfId="27" xr:uid="{00000000-0005-0000-0000-00001A000000}"/>
    <cellStyle name="20% - Accent5 3 2" xfId="28" xr:uid="{00000000-0005-0000-0000-00001B000000}"/>
    <cellStyle name="20% - Accent5 4" xfId="29" xr:uid="{00000000-0005-0000-0000-00001C000000}"/>
    <cellStyle name="20% - Accent5 4 2" xfId="30" xr:uid="{00000000-0005-0000-0000-00001D000000}"/>
    <cellStyle name="20% - Accent6 2" xfId="31" xr:uid="{00000000-0005-0000-0000-00001E000000}"/>
    <cellStyle name="20% - Accent6 2 2" xfId="32" xr:uid="{00000000-0005-0000-0000-00001F000000}"/>
    <cellStyle name="20% - Accent6 3" xfId="33" xr:uid="{00000000-0005-0000-0000-000020000000}"/>
    <cellStyle name="20% - Accent6 3 2" xfId="34" xr:uid="{00000000-0005-0000-0000-000021000000}"/>
    <cellStyle name="20% - Accent6 4" xfId="35" xr:uid="{00000000-0005-0000-0000-000022000000}"/>
    <cellStyle name="20% - Accent6 4 2" xfId="36" xr:uid="{00000000-0005-0000-0000-000023000000}"/>
    <cellStyle name="40% - Accent1 2" xfId="37" xr:uid="{00000000-0005-0000-0000-000024000000}"/>
    <cellStyle name="40% - Accent1 2 2" xfId="38" xr:uid="{00000000-0005-0000-0000-000025000000}"/>
    <cellStyle name="40% - Accent1 3" xfId="39" xr:uid="{00000000-0005-0000-0000-000026000000}"/>
    <cellStyle name="40% - Accent1 3 2" xfId="40" xr:uid="{00000000-0005-0000-0000-000027000000}"/>
    <cellStyle name="40% - Accent1 4" xfId="41" xr:uid="{00000000-0005-0000-0000-000028000000}"/>
    <cellStyle name="40% - Accent1 4 2" xfId="42" xr:uid="{00000000-0005-0000-0000-000029000000}"/>
    <cellStyle name="40% - Accent2 2" xfId="43" xr:uid="{00000000-0005-0000-0000-00002A000000}"/>
    <cellStyle name="40% - Accent2 2 2" xfId="44" xr:uid="{00000000-0005-0000-0000-00002B000000}"/>
    <cellStyle name="40% - Accent2 3" xfId="45" xr:uid="{00000000-0005-0000-0000-00002C000000}"/>
    <cellStyle name="40% - Accent2 3 2" xfId="46" xr:uid="{00000000-0005-0000-0000-00002D000000}"/>
    <cellStyle name="40% - Accent2 4" xfId="47" xr:uid="{00000000-0005-0000-0000-00002E000000}"/>
    <cellStyle name="40% - Accent2 4 2" xfId="48" xr:uid="{00000000-0005-0000-0000-00002F000000}"/>
    <cellStyle name="40% - Accent3 2" xfId="49" xr:uid="{00000000-0005-0000-0000-000030000000}"/>
    <cellStyle name="40% - Accent3 2 2" xfId="50" xr:uid="{00000000-0005-0000-0000-000031000000}"/>
    <cellStyle name="40% - Accent3 3" xfId="51" xr:uid="{00000000-0005-0000-0000-000032000000}"/>
    <cellStyle name="40% - Accent3 3 2" xfId="52" xr:uid="{00000000-0005-0000-0000-000033000000}"/>
    <cellStyle name="40% - Accent3 4" xfId="53" xr:uid="{00000000-0005-0000-0000-000034000000}"/>
    <cellStyle name="40% - Accent3 4 2" xfId="54" xr:uid="{00000000-0005-0000-0000-000035000000}"/>
    <cellStyle name="40% - Accent4 2" xfId="55" xr:uid="{00000000-0005-0000-0000-000036000000}"/>
    <cellStyle name="40% - Accent4 2 2" xfId="56" xr:uid="{00000000-0005-0000-0000-000037000000}"/>
    <cellStyle name="40% - Accent4 3" xfId="57" xr:uid="{00000000-0005-0000-0000-000038000000}"/>
    <cellStyle name="40% - Accent4 3 2" xfId="58" xr:uid="{00000000-0005-0000-0000-000039000000}"/>
    <cellStyle name="40% - Accent4 4" xfId="59" xr:uid="{00000000-0005-0000-0000-00003A000000}"/>
    <cellStyle name="40% - Accent4 4 2" xfId="60" xr:uid="{00000000-0005-0000-0000-00003B000000}"/>
    <cellStyle name="40% - Accent5 2" xfId="61" xr:uid="{00000000-0005-0000-0000-00003C000000}"/>
    <cellStyle name="40% - Accent5 2 2" xfId="62" xr:uid="{00000000-0005-0000-0000-00003D000000}"/>
    <cellStyle name="40% - Accent5 3" xfId="63" xr:uid="{00000000-0005-0000-0000-00003E000000}"/>
    <cellStyle name="40% - Accent5 3 2" xfId="64" xr:uid="{00000000-0005-0000-0000-00003F000000}"/>
    <cellStyle name="40% - Accent5 4" xfId="65" xr:uid="{00000000-0005-0000-0000-000040000000}"/>
    <cellStyle name="40% - Accent5 4 2" xfId="66" xr:uid="{00000000-0005-0000-0000-000041000000}"/>
    <cellStyle name="40% - Accent6 2" xfId="67" xr:uid="{00000000-0005-0000-0000-000042000000}"/>
    <cellStyle name="40% - Accent6 2 2" xfId="68" xr:uid="{00000000-0005-0000-0000-000043000000}"/>
    <cellStyle name="40% - Accent6 3" xfId="69" xr:uid="{00000000-0005-0000-0000-000044000000}"/>
    <cellStyle name="40% - Accent6 3 2" xfId="70" xr:uid="{00000000-0005-0000-0000-000045000000}"/>
    <cellStyle name="40% - Accent6 4" xfId="71" xr:uid="{00000000-0005-0000-0000-000046000000}"/>
    <cellStyle name="40% - Accent6 4 2" xfId="72" xr:uid="{00000000-0005-0000-0000-000047000000}"/>
    <cellStyle name="60% - Accent1 2" xfId="73" xr:uid="{00000000-0005-0000-0000-000048000000}"/>
    <cellStyle name="60% - Accent1 2 2" xfId="74" xr:uid="{00000000-0005-0000-0000-000049000000}"/>
    <cellStyle name="60% - Accent1 3" xfId="75" xr:uid="{00000000-0005-0000-0000-00004A000000}"/>
    <cellStyle name="60% - Accent1 3 2" xfId="76" xr:uid="{00000000-0005-0000-0000-00004B000000}"/>
    <cellStyle name="60% - Accent1 4" xfId="77" xr:uid="{00000000-0005-0000-0000-00004C000000}"/>
    <cellStyle name="60% - Accent1 4 2" xfId="78" xr:uid="{00000000-0005-0000-0000-00004D000000}"/>
    <cellStyle name="60% - Accent2 2" xfId="79" xr:uid="{00000000-0005-0000-0000-00004E000000}"/>
    <cellStyle name="60% - Accent2 2 2" xfId="80" xr:uid="{00000000-0005-0000-0000-00004F000000}"/>
    <cellStyle name="60% - Accent2 3" xfId="81" xr:uid="{00000000-0005-0000-0000-000050000000}"/>
    <cellStyle name="60% - Accent2 3 2" xfId="82" xr:uid="{00000000-0005-0000-0000-000051000000}"/>
    <cellStyle name="60% - Accent2 4" xfId="83" xr:uid="{00000000-0005-0000-0000-000052000000}"/>
    <cellStyle name="60% - Accent2 4 2" xfId="84" xr:uid="{00000000-0005-0000-0000-000053000000}"/>
    <cellStyle name="60% - Accent3 2" xfId="85" xr:uid="{00000000-0005-0000-0000-000054000000}"/>
    <cellStyle name="60% - Accent3 2 2" xfId="86" xr:uid="{00000000-0005-0000-0000-000055000000}"/>
    <cellStyle name="60% - Accent3 3" xfId="87" xr:uid="{00000000-0005-0000-0000-000056000000}"/>
    <cellStyle name="60% - Accent3 3 2" xfId="88" xr:uid="{00000000-0005-0000-0000-000057000000}"/>
    <cellStyle name="60% - Accent3 4" xfId="89" xr:uid="{00000000-0005-0000-0000-000058000000}"/>
    <cellStyle name="60% - Accent3 4 2" xfId="90" xr:uid="{00000000-0005-0000-0000-000059000000}"/>
    <cellStyle name="60% - Accent4 2" xfId="91" xr:uid="{00000000-0005-0000-0000-00005A000000}"/>
    <cellStyle name="60% - Accent4 2 2" xfId="92" xr:uid="{00000000-0005-0000-0000-00005B000000}"/>
    <cellStyle name="60% - Accent4 3" xfId="93" xr:uid="{00000000-0005-0000-0000-00005C000000}"/>
    <cellStyle name="60% - Accent4 3 2" xfId="94" xr:uid="{00000000-0005-0000-0000-00005D000000}"/>
    <cellStyle name="60% - Accent4 4" xfId="95" xr:uid="{00000000-0005-0000-0000-00005E000000}"/>
    <cellStyle name="60% - Accent4 4 2" xfId="96" xr:uid="{00000000-0005-0000-0000-00005F000000}"/>
    <cellStyle name="60% - Accent5 2" xfId="97" xr:uid="{00000000-0005-0000-0000-000060000000}"/>
    <cellStyle name="60% - Accent5 2 2" xfId="98" xr:uid="{00000000-0005-0000-0000-000061000000}"/>
    <cellStyle name="60% - Accent5 3" xfId="99" xr:uid="{00000000-0005-0000-0000-000062000000}"/>
    <cellStyle name="60% - Accent5 3 2" xfId="100" xr:uid="{00000000-0005-0000-0000-000063000000}"/>
    <cellStyle name="60% - Accent5 4" xfId="101" xr:uid="{00000000-0005-0000-0000-000064000000}"/>
    <cellStyle name="60% - Accent5 4 2" xfId="102" xr:uid="{00000000-0005-0000-0000-000065000000}"/>
    <cellStyle name="60% - Accent6 2" xfId="103" xr:uid="{00000000-0005-0000-0000-000066000000}"/>
    <cellStyle name="60% - Accent6 2 2" xfId="104" xr:uid="{00000000-0005-0000-0000-000067000000}"/>
    <cellStyle name="60% - Accent6 3" xfId="105" xr:uid="{00000000-0005-0000-0000-000068000000}"/>
    <cellStyle name="60% - Accent6 3 2" xfId="106" xr:uid="{00000000-0005-0000-0000-000069000000}"/>
    <cellStyle name="60% - Accent6 4" xfId="107" xr:uid="{00000000-0005-0000-0000-00006A000000}"/>
    <cellStyle name="60% - Accent6 4 2" xfId="108" xr:uid="{00000000-0005-0000-0000-00006B000000}"/>
    <cellStyle name="Accent1 2" xfId="109" xr:uid="{00000000-0005-0000-0000-00006C000000}"/>
    <cellStyle name="Accent1 2 2" xfId="110" xr:uid="{00000000-0005-0000-0000-00006D000000}"/>
    <cellStyle name="Accent1 3" xfId="111" xr:uid="{00000000-0005-0000-0000-00006E000000}"/>
    <cellStyle name="Accent1 3 2" xfId="112" xr:uid="{00000000-0005-0000-0000-00006F000000}"/>
    <cellStyle name="Accent1 4" xfId="113" xr:uid="{00000000-0005-0000-0000-000070000000}"/>
    <cellStyle name="Accent1 4 2" xfId="114" xr:uid="{00000000-0005-0000-0000-000071000000}"/>
    <cellStyle name="Accent2 2" xfId="115" xr:uid="{00000000-0005-0000-0000-000072000000}"/>
    <cellStyle name="Accent2 2 2" xfId="116" xr:uid="{00000000-0005-0000-0000-000073000000}"/>
    <cellStyle name="Accent2 3" xfId="117" xr:uid="{00000000-0005-0000-0000-000074000000}"/>
    <cellStyle name="Accent2 3 2" xfId="118" xr:uid="{00000000-0005-0000-0000-000075000000}"/>
    <cellStyle name="Accent2 4" xfId="119" xr:uid="{00000000-0005-0000-0000-000076000000}"/>
    <cellStyle name="Accent2 4 2" xfId="120" xr:uid="{00000000-0005-0000-0000-000077000000}"/>
    <cellStyle name="Accent3 2" xfId="121" xr:uid="{00000000-0005-0000-0000-000078000000}"/>
    <cellStyle name="Accent3 2 2" xfId="122" xr:uid="{00000000-0005-0000-0000-000079000000}"/>
    <cellStyle name="Accent3 3" xfId="123" xr:uid="{00000000-0005-0000-0000-00007A000000}"/>
    <cellStyle name="Accent3 3 2" xfId="124" xr:uid="{00000000-0005-0000-0000-00007B000000}"/>
    <cellStyle name="Accent3 4" xfId="125" xr:uid="{00000000-0005-0000-0000-00007C000000}"/>
    <cellStyle name="Accent3 4 2" xfId="126" xr:uid="{00000000-0005-0000-0000-00007D000000}"/>
    <cellStyle name="Accent4 2" xfId="127" xr:uid="{00000000-0005-0000-0000-00007E000000}"/>
    <cellStyle name="Accent4 2 2" xfId="128" xr:uid="{00000000-0005-0000-0000-00007F000000}"/>
    <cellStyle name="Accent4 3" xfId="129" xr:uid="{00000000-0005-0000-0000-000080000000}"/>
    <cellStyle name="Accent4 3 2" xfId="130" xr:uid="{00000000-0005-0000-0000-000081000000}"/>
    <cellStyle name="Accent4 4" xfId="131" xr:uid="{00000000-0005-0000-0000-000082000000}"/>
    <cellStyle name="Accent4 4 2" xfId="132" xr:uid="{00000000-0005-0000-0000-000083000000}"/>
    <cellStyle name="Accent5 2" xfId="133" xr:uid="{00000000-0005-0000-0000-000084000000}"/>
    <cellStyle name="Accent5 2 2" xfId="134" xr:uid="{00000000-0005-0000-0000-000085000000}"/>
    <cellStyle name="Accent5 3" xfId="135" xr:uid="{00000000-0005-0000-0000-000086000000}"/>
    <cellStyle name="Accent5 3 2" xfId="136" xr:uid="{00000000-0005-0000-0000-000087000000}"/>
    <cellStyle name="Accent5 4" xfId="137" xr:uid="{00000000-0005-0000-0000-000088000000}"/>
    <cellStyle name="Accent5 4 2" xfId="138" xr:uid="{00000000-0005-0000-0000-000089000000}"/>
    <cellStyle name="Accent6 2" xfId="139" xr:uid="{00000000-0005-0000-0000-00008A000000}"/>
    <cellStyle name="Accent6 2 2" xfId="140" xr:uid="{00000000-0005-0000-0000-00008B000000}"/>
    <cellStyle name="Accent6 3" xfId="141" xr:uid="{00000000-0005-0000-0000-00008C000000}"/>
    <cellStyle name="Accent6 3 2" xfId="142" xr:uid="{00000000-0005-0000-0000-00008D000000}"/>
    <cellStyle name="Accent6 4" xfId="143" xr:uid="{00000000-0005-0000-0000-00008E000000}"/>
    <cellStyle name="Accent6 4 2" xfId="144" xr:uid="{00000000-0005-0000-0000-00008F000000}"/>
    <cellStyle name="Bad 2" xfId="145" xr:uid="{00000000-0005-0000-0000-000090000000}"/>
    <cellStyle name="Bad 2 2" xfId="146" xr:uid="{00000000-0005-0000-0000-000091000000}"/>
    <cellStyle name="Bad 3" xfId="147" xr:uid="{00000000-0005-0000-0000-000092000000}"/>
    <cellStyle name="Bad 3 2" xfId="148" xr:uid="{00000000-0005-0000-0000-000093000000}"/>
    <cellStyle name="Bad 4" xfId="149" xr:uid="{00000000-0005-0000-0000-000094000000}"/>
    <cellStyle name="Bad 4 2" xfId="150" xr:uid="{00000000-0005-0000-0000-000095000000}"/>
    <cellStyle name="Calc Currency (0)" xfId="151" xr:uid="{00000000-0005-0000-0000-000096000000}"/>
    <cellStyle name="Calculation 2" xfId="152" xr:uid="{00000000-0005-0000-0000-000097000000}"/>
    <cellStyle name="Calculation 2 2" xfId="153" xr:uid="{00000000-0005-0000-0000-000098000000}"/>
    <cellStyle name="Calculation 2 3" xfId="154" xr:uid="{00000000-0005-0000-0000-000099000000}"/>
    <cellStyle name="Calculation 2 4" xfId="155" xr:uid="{00000000-0005-0000-0000-00009A000000}"/>
    <cellStyle name="Calculation 2 5" xfId="156" xr:uid="{00000000-0005-0000-0000-00009B000000}"/>
    <cellStyle name="Calculation 3" xfId="157" xr:uid="{00000000-0005-0000-0000-00009C000000}"/>
    <cellStyle name="Calculation 4" xfId="158" xr:uid="{00000000-0005-0000-0000-00009D000000}"/>
    <cellStyle name="Check Cell 2" xfId="159" xr:uid="{00000000-0005-0000-0000-00009E000000}"/>
    <cellStyle name="Check Cell 2 2" xfId="160" xr:uid="{00000000-0005-0000-0000-00009F000000}"/>
    <cellStyle name="Check Cell 3" xfId="161" xr:uid="{00000000-0005-0000-0000-0000A0000000}"/>
    <cellStyle name="Check Cell 3 2" xfId="162" xr:uid="{00000000-0005-0000-0000-0000A1000000}"/>
    <cellStyle name="Check Cell 4" xfId="163" xr:uid="{00000000-0005-0000-0000-0000A2000000}"/>
    <cellStyle name="Check Cell 4 2" xfId="164" xr:uid="{00000000-0005-0000-0000-0000A3000000}"/>
    <cellStyle name="Comma" xfId="165" builtinId="3"/>
    <cellStyle name="Comma 10" xfId="166" xr:uid="{00000000-0005-0000-0000-0000A5000000}"/>
    <cellStyle name="Comma 10 2" xfId="167" xr:uid="{00000000-0005-0000-0000-0000A6000000}"/>
    <cellStyle name="Comma 10 2 2" xfId="168" xr:uid="{00000000-0005-0000-0000-0000A7000000}"/>
    <cellStyle name="Comma 10 3" xfId="169" xr:uid="{00000000-0005-0000-0000-0000A8000000}"/>
    <cellStyle name="Comma 10 3 2" xfId="170" xr:uid="{00000000-0005-0000-0000-0000A9000000}"/>
    <cellStyle name="Comma 10 4" xfId="171" xr:uid="{00000000-0005-0000-0000-0000AA000000}"/>
    <cellStyle name="Comma 10 4 2" xfId="172" xr:uid="{00000000-0005-0000-0000-0000AB000000}"/>
    <cellStyle name="Comma 11" xfId="173" xr:uid="{00000000-0005-0000-0000-0000AC000000}"/>
    <cellStyle name="Comma 11 2" xfId="174" xr:uid="{00000000-0005-0000-0000-0000AD000000}"/>
    <cellStyle name="Comma 12" xfId="175" xr:uid="{00000000-0005-0000-0000-0000AE000000}"/>
    <cellStyle name="Comma 12 2" xfId="176" xr:uid="{00000000-0005-0000-0000-0000AF000000}"/>
    <cellStyle name="Comma 12 2 2" xfId="177" xr:uid="{00000000-0005-0000-0000-0000B0000000}"/>
    <cellStyle name="Comma 12 3" xfId="178" xr:uid="{00000000-0005-0000-0000-0000B1000000}"/>
    <cellStyle name="Comma 12 3 2" xfId="179" xr:uid="{00000000-0005-0000-0000-0000B2000000}"/>
    <cellStyle name="Comma 12 4" xfId="180" xr:uid="{00000000-0005-0000-0000-0000B3000000}"/>
    <cellStyle name="Comma 13" xfId="181" xr:uid="{00000000-0005-0000-0000-0000B4000000}"/>
    <cellStyle name="Comma 13 2" xfId="182" xr:uid="{00000000-0005-0000-0000-0000B5000000}"/>
    <cellStyle name="Comma 13 2 2" xfId="183" xr:uid="{00000000-0005-0000-0000-0000B6000000}"/>
    <cellStyle name="Comma 13 3" xfId="184" xr:uid="{00000000-0005-0000-0000-0000B7000000}"/>
    <cellStyle name="Comma 13 3 2" xfId="185" xr:uid="{00000000-0005-0000-0000-0000B8000000}"/>
    <cellStyle name="Comma 13 4" xfId="186" xr:uid="{00000000-0005-0000-0000-0000B9000000}"/>
    <cellStyle name="Comma 14" xfId="187" xr:uid="{00000000-0005-0000-0000-0000BA000000}"/>
    <cellStyle name="Comma 14 2" xfId="188" xr:uid="{00000000-0005-0000-0000-0000BB000000}"/>
    <cellStyle name="Comma 14 2 2" xfId="189" xr:uid="{00000000-0005-0000-0000-0000BC000000}"/>
    <cellStyle name="Comma 14 3" xfId="190" xr:uid="{00000000-0005-0000-0000-0000BD000000}"/>
    <cellStyle name="Comma 15" xfId="191" xr:uid="{00000000-0005-0000-0000-0000BE000000}"/>
    <cellStyle name="Comma 15 2" xfId="192" xr:uid="{00000000-0005-0000-0000-0000BF000000}"/>
    <cellStyle name="Comma 15 2 2" xfId="193" xr:uid="{00000000-0005-0000-0000-0000C0000000}"/>
    <cellStyle name="Comma 15 3" xfId="194" xr:uid="{00000000-0005-0000-0000-0000C1000000}"/>
    <cellStyle name="Comma 16" xfId="195" xr:uid="{00000000-0005-0000-0000-0000C2000000}"/>
    <cellStyle name="Comma 16 2" xfId="196" xr:uid="{00000000-0005-0000-0000-0000C3000000}"/>
    <cellStyle name="Comma 16 2 2" xfId="197" xr:uid="{00000000-0005-0000-0000-0000C4000000}"/>
    <cellStyle name="Comma 16 3" xfId="198" xr:uid="{00000000-0005-0000-0000-0000C5000000}"/>
    <cellStyle name="Comma 16 4" xfId="199" xr:uid="{00000000-0005-0000-0000-0000C6000000}"/>
    <cellStyle name="Comma 17" xfId="200" xr:uid="{00000000-0005-0000-0000-0000C7000000}"/>
    <cellStyle name="Comma 17 2" xfId="201" xr:uid="{00000000-0005-0000-0000-0000C8000000}"/>
    <cellStyle name="Comma 17 3" xfId="202" xr:uid="{00000000-0005-0000-0000-0000C9000000}"/>
    <cellStyle name="Comma 18" xfId="203" xr:uid="{00000000-0005-0000-0000-0000CA000000}"/>
    <cellStyle name="Comma 18 2" xfId="204" xr:uid="{00000000-0005-0000-0000-0000CB000000}"/>
    <cellStyle name="Comma 19" xfId="205" xr:uid="{00000000-0005-0000-0000-0000CC000000}"/>
    <cellStyle name="Comma 2" xfId="206" xr:uid="{00000000-0005-0000-0000-0000CD000000}"/>
    <cellStyle name="Comma 2 2" xfId="207" xr:uid="{00000000-0005-0000-0000-0000CE000000}"/>
    <cellStyle name="Comma 2 2 2" xfId="208" xr:uid="{00000000-0005-0000-0000-0000CF000000}"/>
    <cellStyle name="Comma 2 2 2 2" xfId="209" xr:uid="{00000000-0005-0000-0000-0000D0000000}"/>
    <cellStyle name="Comma 2 2 2 3" xfId="210" xr:uid="{00000000-0005-0000-0000-0000D1000000}"/>
    <cellStyle name="Comma 2 2 3" xfId="211" xr:uid="{00000000-0005-0000-0000-0000D2000000}"/>
    <cellStyle name="Comma 2 3" xfId="212" xr:uid="{00000000-0005-0000-0000-0000D3000000}"/>
    <cellStyle name="Comma 2 3 2" xfId="213" xr:uid="{00000000-0005-0000-0000-0000D4000000}"/>
    <cellStyle name="Comma 2 3 2 2" xfId="214" xr:uid="{00000000-0005-0000-0000-0000D5000000}"/>
    <cellStyle name="Comma 2 3 3" xfId="215" xr:uid="{00000000-0005-0000-0000-0000D6000000}"/>
    <cellStyle name="Comma 2 3 3 2" xfId="216" xr:uid="{00000000-0005-0000-0000-0000D7000000}"/>
    <cellStyle name="Comma 2 3 4" xfId="217" xr:uid="{00000000-0005-0000-0000-0000D8000000}"/>
    <cellStyle name="Comma 2 3 5" xfId="218" xr:uid="{00000000-0005-0000-0000-0000D9000000}"/>
    <cellStyle name="Comma 2 4" xfId="219" xr:uid="{00000000-0005-0000-0000-0000DA000000}"/>
    <cellStyle name="Comma 2 5" xfId="220" xr:uid="{00000000-0005-0000-0000-0000DB000000}"/>
    <cellStyle name="Comma 2 5 2" xfId="221" xr:uid="{00000000-0005-0000-0000-0000DC000000}"/>
    <cellStyle name="Comma 2 6" xfId="222" xr:uid="{00000000-0005-0000-0000-0000DD000000}"/>
    <cellStyle name="Comma 2 7" xfId="223" xr:uid="{00000000-0005-0000-0000-0000DE000000}"/>
    <cellStyle name="Comma 20" xfId="224" xr:uid="{00000000-0005-0000-0000-0000DF000000}"/>
    <cellStyle name="Comma 21" xfId="225" xr:uid="{00000000-0005-0000-0000-0000E0000000}"/>
    <cellStyle name="Comma 22" xfId="226" xr:uid="{00000000-0005-0000-0000-0000E1000000}"/>
    <cellStyle name="Comma 3" xfId="227" xr:uid="{00000000-0005-0000-0000-0000E2000000}"/>
    <cellStyle name="Comma 3 2" xfId="228" xr:uid="{00000000-0005-0000-0000-0000E3000000}"/>
    <cellStyle name="Comma 3 2 2" xfId="229" xr:uid="{00000000-0005-0000-0000-0000E4000000}"/>
    <cellStyle name="Comma 3 2 2 2" xfId="230" xr:uid="{00000000-0005-0000-0000-0000E5000000}"/>
    <cellStyle name="Comma 3 2 3" xfId="231" xr:uid="{00000000-0005-0000-0000-0000E6000000}"/>
    <cellStyle name="Comma 3 3" xfId="232" xr:uid="{00000000-0005-0000-0000-0000E7000000}"/>
    <cellStyle name="Comma 3 3 2" xfId="233" xr:uid="{00000000-0005-0000-0000-0000E8000000}"/>
    <cellStyle name="Comma 3 4" xfId="234" xr:uid="{00000000-0005-0000-0000-0000E9000000}"/>
    <cellStyle name="Comma 3 4 2" xfId="235" xr:uid="{00000000-0005-0000-0000-0000EA000000}"/>
    <cellStyle name="Comma 3 5" xfId="236" xr:uid="{00000000-0005-0000-0000-0000EB000000}"/>
    <cellStyle name="Comma 3 6" xfId="237" xr:uid="{00000000-0005-0000-0000-0000EC000000}"/>
    <cellStyle name="Comma 4" xfId="238" xr:uid="{00000000-0005-0000-0000-0000ED000000}"/>
    <cellStyle name="Comma 4 2" xfId="239" xr:uid="{00000000-0005-0000-0000-0000EE000000}"/>
    <cellStyle name="Comma 4 2 2" xfId="240" xr:uid="{00000000-0005-0000-0000-0000EF000000}"/>
    <cellStyle name="Comma 4 2 2 2" xfId="241" xr:uid="{00000000-0005-0000-0000-0000F0000000}"/>
    <cellStyle name="Comma 4 2 3" xfId="242" xr:uid="{00000000-0005-0000-0000-0000F1000000}"/>
    <cellStyle name="Comma 4 2 3 2" xfId="243" xr:uid="{00000000-0005-0000-0000-0000F2000000}"/>
    <cellStyle name="Comma 4 2 4" xfId="244" xr:uid="{00000000-0005-0000-0000-0000F3000000}"/>
    <cellStyle name="Comma 4 3" xfId="245" xr:uid="{00000000-0005-0000-0000-0000F4000000}"/>
    <cellStyle name="Comma 4 3 2" xfId="246" xr:uid="{00000000-0005-0000-0000-0000F5000000}"/>
    <cellStyle name="Comma 4 4" xfId="247" xr:uid="{00000000-0005-0000-0000-0000F6000000}"/>
    <cellStyle name="Comma 4 4 2" xfId="248" xr:uid="{00000000-0005-0000-0000-0000F7000000}"/>
    <cellStyle name="Comma 4 5" xfId="249" xr:uid="{00000000-0005-0000-0000-0000F8000000}"/>
    <cellStyle name="Comma 5" xfId="250" xr:uid="{00000000-0005-0000-0000-0000F9000000}"/>
    <cellStyle name="Comma 5 2" xfId="251" xr:uid="{00000000-0005-0000-0000-0000FA000000}"/>
    <cellStyle name="Comma 5 2 2" xfId="252" xr:uid="{00000000-0005-0000-0000-0000FB000000}"/>
    <cellStyle name="Comma 5 3" xfId="253" xr:uid="{00000000-0005-0000-0000-0000FC000000}"/>
    <cellStyle name="Comma 5 3 2" xfId="254" xr:uid="{00000000-0005-0000-0000-0000FD000000}"/>
    <cellStyle name="Comma 5 4" xfId="255" xr:uid="{00000000-0005-0000-0000-0000FE000000}"/>
    <cellStyle name="Comma 6" xfId="256" xr:uid="{00000000-0005-0000-0000-0000FF000000}"/>
    <cellStyle name="Comma 6 2" xfId="257" xr:uid="{00000000-0005-0000-0000-000000010000}"/>
    <cellStyle name="Comma 6 2 2" xfId="258" xr:uid="{00000000-0005-0000-0000-000001010000}"/>
    <cellStyle name="Comma 6 3" xfId="259" xr:uid="{00000000-0005-0000-0000-000002010000}"/>
    <cellStyle name="Comma 6 3 2" xfId="260" xr:uid="{00000000-0005-0000-0000-000003010000}"/>
    <cellStyle name="Comma 6 4" xfId="261" xr:uid="{00000000-0005-0000-0000-000004010000}"/>
    <cellStyle name="Comma 7" xfId="262" xr:uid="{00000000-0005-0000-0000-000005010000}"/>
    <cellStyle name="Comma 7 2" xfId="263" xr:uid="{00000000-0005-0000-0000-000006010000}"/>
    <cellStyle name="Comma 7 3" xfId="264" xr:uid="{00000000-0005-0000-0000-000007010000}"/>
    <cellStyle name="Comma 8" xfId="265" xr:uid="{00000000-0005-0000-0000-000008010000}"/>
    <cellStyle name="Comma 8 2" xfId="266" xr:uid="{00000000-0005-0000-0000-000009010000}"/>
    <cellStyle name="Comma 8 2 2" xfId="267" xr:uid="{00000000-0005-0000-0000-00000A010000}"/>
    <cellStyle name="Comma 8 3" xfId="268" xr:uid="{00000000-0005-0000-0000-00000B010000}"/>
    <cellStyle name="Comma 8 3 2" xfId="269" xr:uid="{00000000-0005-0000-0000-00000C010000}"/>
    <cellStyle name="Comma 8 4" xfId="270" xr:uid="{00000000-0005-0000-0000-00000D010000}"/>
    <cellStyle name="Comma 9" xfId="271" xr:uid="{00000000-0005-0000-0000-00000E010000}"/>
    <cellStyle name="Comma 9 2" xfId="272" xr:uid="{00000000-0005-0000-0000-00000F010000}"/>
    <cellStyle name="Currency" xfId="273" builtinId="4"/>
    <cellStyle name="Currency 2" xfId="274" xr:uid="{00000000-0005-0000-0000-000011010000}"/>
    <cellStyle name="Currency 2 2" xfId="275" xr:uid="{00000000-0005-0000-0000-000012010000}"/>
    <cellStyle name="Currency 2 2 2" xfId="276" xr:uid="{00000000-0005-0000-0000-000013010000}"/>
    <cellStyle name="Currency 2 2 2 2" xfId="277" xr:uid="{00000000-0005-0000-0000-000014010000}"/>
    <cellStyle name="Currency 2 2 3" xfId="278" xr:uid="{00000000-0005-0000-0000-000015010000}"/>
    <cellStyle name="Currency 2 3" xfId="279" xr:uid="{00000000-0005-0000-0000-000016010000}"/>
    <cellStyle name="Currency 2 3 2" xfId="280" xr:uid="{00000000-0005-0000-0000-000017010000}"/>
    <cellStyle name="Currency 2 4" xfId="281" xr:uid="{00000000-0005-0000-0000-000018010000}"/>
    <cellStyle name="Currency 2 4 2" xfId="282" xr:uid="{00000000-0005-0000-0000-000019010000}"/>
    <cellStyle name="Currency 3" xfId="283" xr:uid="{00000000-0005-0000-0000-00001A010000}"/>
    <cellStyle name="Currency 3 2" xfId="284" xr:uid="{00000000-0005-0000-0000-00001B010000}"/>
    <cellStyle name="Currency 3 2 2" xfId="285" xr:uid="{00000000-0005-0000-0000-00001C010000}"/>
    <cellStyle name="Currency 3 2 2 2" xfId="286" xr:uid="{00000000-0005-0000-0000-00001D010000}"/>
    <cellStyle name="Currency 3 2 3" xfId="287" xr:uid="{00000000-0005-0000-0000-00001E010000}"/>
    <cellStyle name="Currency 3 3" xfId="288" xr:uid="{00000000-0005-0000-0000-00001F010000}"/>
    <cellStyle name="Currency 3 3 2" xfId="289" xr:uid="{00000000-0005-0000-0000-000020010000}"/>
    <cellStyle name="Currency 3 3 3" xfId="290" xr:uid="{00000000-0005-0000-0000-000021010000}"/>
    <cellStyle name="Currency 3 4" xfId="291" xr:uid="{00000000-0005-0000-0000-000022010000}"/>
    <cellStyle name="Currency 4" xfId="292" xr:uid="{00000000-0005-0000-0000-000023010000}"/>
    <cellStyle name="Currency 4 2" xfId="293" xr:uid="{00000000-0005-0000-0000-000024010000}"/>
    <cellStyle name="Currency 5" xfId="294" xr:uid="{00000000-0005-0000-0000-000025010000}"/>
    <cellStyle name="Currency 5 2" xfId="295" xr:uid="{00000000-0005-0000-0000-000026010000}"/>
    <cellStyle name="Currency 6" xfId="296" xr:uid="{00000000-0005-0000-0000-000027010000}"/>
    <cellStyle name="Currency 6 2" xfId="297" xr:uid="{00000000-0005-0000-0000-000028010000}"/>
    <cellStyle name="Currency 7" xfId="298" xr:uid="{00000000-0005-0000-0000-000029010000}"/>
    <cellStyle name="Currency 7 2" xfId="299" xr:uid="{00000000-0005-0000-0000-00002A010000}"/>
    <cellStyle name="Currency 8" xfId="300" xr:uid="{00000000-0005-0000-0000-00002B010000}"/>
    <cellStyle name="Currency 8 2" xfId="301" xr:uid="{00000000-0005-0000-0000-00002C010000}"/>
    <cellStyle name="Explanatory Text 2" xfId="302" xr:uid="{00000000-0005-0000-0000-00002D010000}"/>
    <cellStyle name="Explanatory Text 2 2" xfId="303" xr:uid="{00000000-0005-0000-0000-00002E010000}"/>
    <cellStyle name="Explanatory Text 3" xfId="304" xr:uid="{00000000-0005-0000-0000-00002F010000}"/>
    <cellStyle name="Explanatory Text 3 2" xfId="305" xr:uid="{00000000-0005-0000-0000-000030010000}"/>
    <cellStyle name="Explanatory Text 4" xfId="306" xr:uid="{00000000-0005-0000-0000-000031010000}"/>
    <cellStyle name="Explanatory Text 4 2" xfId="307" xr:uid="{00000000-0005-0000-0000-000032010000}"/>
    <cellStyle name="Good 2" xfId="308" xr:uid="{00000000-0005-0000-0000-000033010000}"/>
    <cellStyle name="Good 2 2" xfId="309" xr:uid="{00000000-0005-0000-0000-000034010000}"/>
    <cellStyle name="Good 3" xfId="310" xr:uid="{00000000-0005-0000-0000-000035010000}"/>
    <cellStyle name="Good 3 2" xfId="311" xr:uid="{00000000-0005-0000-0000-000036010000}"/>
    <cellStyle name="Good 4" xfId="312" xr:uid="{00000000-0005-0000-0000-000037010000}"/>
    <cellStyle name="Good 4 2" xfId="313" xr:uid="{00000000-0005-0000-0000-000038010000}"/>
    <cellStyle name="Header1" xfId="314" xr:uid="{00000000-0005-0000-0000-000039010000}"/>
    <cellStyle name="Header2" xfId="315" xr:uid="{00000000-0005-0000-0000-00003A010000}"/>
    <cellStyle name="Heading 1 2" xfId="316" xr:uid="{00000000-0005-0000-0000-00003B010000}"/>
    <cellStyle name="Heading 1 3" xfId="317" xr:uid="{00000000-0005-0000-0000-00003C010000}"/>
    <cellStyle name="Heading 1 4" xfId="318" xr:uid="{00000000-0005-0000-0000-00003D010000}"/>
    <cellStyle name="Heading 2 2" xfId="319" xr:uid="{00000000-0005-0000-0000-00003E010000}"/>
    <cellStyle name="Heading 2 3" xfId="320" xr:uid="{00000000-0005-0000-0000-00003F010000}"/>
    <cellStyle name="Heading 2 4" xfId="321" xr:uid="{00000000-0005-0000-0000-000040010000}"/>
    <cellStyle name="Heading 3 2" xfId="322" xr:uid="{00000000-0005-0000-0000-000041010000}"/>
    <cellStyle name="Heading 3 3" xfId="323" xr:uid="{00000000-0005-0000-0000-000042010000}"/>
    <cellStyle name="Heading 3 4" xfId="324" xr:uid="{00000000-0005-0000-0000-000043010000}"/>
    <cellStyle name="Heading 4 2" xfId="325" xr:uid="{00000000-0005-0000-0000-000044010000}"/>
    <cellStyle name="Heading 4 3" xfId="326" xr:uid="{00000000-0005-0000-0000-000045010000}"/>
    <cellStyle name="Heading 4 4" xfId="327" xr:uid="{00000000-0005-0000-0000-000046010000}"/>
    <cellStyle name="Input 2" xfId="328" xr:uid="{00000000-0005-0000-0000-000047010000}"/>
    <cellStyle name="Input 2 2" xfId="329" xr:uid="{00000000-0005-0000-0000-000048010000}"/>
    <cellStyle name="Input 2 3" xfId="330" xr:uid="{00000000-0005-0000-0000-000049010000}"/>
    <cellStyle name="Input 2 4" xfId="331" xr:uid="{00000000-0005-0000-0000-00004A010000}"/>
    <cellStyle name="Input 2 5" xfId="332" xr:uid="{00000000-0005-0000-0000-00004B010000}"/>
    <cellStyle name="Input 3" xfId="333" xr:uid="{00000000-0005-0000-0000-00004C010000}"/>
    <cellStyle name="Input 4" xfId="334" xr:uid="{00000000-0005-0000-0000-00004D010000}"/>
    <cellStyle name="Linked Cell 2" xfId="335" xr:uid="{00000000-0005-0000-0000-00004E010000}"/>
    <cellStyle name="Linked Cell 3" xfId="336" xr:uid="{00000000-0005-0000-0000-00004F010000}"/>
    <cellStyle name="Linked Cell 4" xfId="337" xr:uid="{00000000-0005-0000-0000-000050010000}"/>
    <cellStyle name="Neutral 2" xfId="338" xr:uid="{00000000-0005-0000-0000-000051010000}"/>
    <cellStyle name="Neutral 3" xfId="339" xr:uid="{00000000-0005-0000-0000-000052010000}"/>
    <cellStyle name="Neutral 4" xfId="340" xr:uid="{00000000-0005-0000-0000-000053010000}"/>
    <cellStyle name="Normal" xfId="0" builtinId="0"/>
    <cellStyle name="Normal 10" xfId="341" xr:uid="{00000000-0005-0000-0000-000055010000}"/>
    <cellStyle name="Normal 10 2" xfId="342" xr:uid="{00000000-0005-0000-0000-000056010000}"/>
    <cellStyle name="Normal 10 2 2" xfId="343" xr:uid="{00000000-0005-0000-0000-000057010000}"/>
    <cellStyle name="Normal 11" xfId="344" xr:uid="{00000000-0005-0000-0000-000058010000}"/>
    <cellStyle name="Normal 11 2" xfId="345" xr:uid="{00000000-0005-0000-0000-000059010000}"/>
    <cellStyle name="Normal 11 2 2" xfId="346" xr:uid="{00000000-0005-0000-0000-00005A010000}"/>
    <cellStyle name="Normal 11 2 3" xfId="347" xr:uid="{00000000-0005-0000-0000-00005B010000}"/>
    <cellStyle name="Normal 11 3" xfId="348" xr:uid="{00000000-0005-0000-0000-00005C010000}"/>
    <cellStyle name="Normal 11 4" xfId="349" xr:uid="{00000000-0005-0000-0000-00005D010000}"/>
    <cellStyle name="Normal 12" xfId="350" xr:uid="{00000000-0005-0000-0000-00005E010000}"/>
    <cellStyle name="Normal 12 2" xfId="351" xr:uid="{00000000-0005-0000-0000-00005F010000}"/>
    <cellStyle name="Normal 12 2 2" xfId="352" xr:uid="{00000000-0005-0000-0000-000060010000}"/>
    <cellStyle name="Normal 12 3" xfId="353" xr:uid="{00000000-0005-0000-0000-000061010000}"/>
    <cellStyle name="Normal 12 4" xfId="354" xr:uid="{00000000-0005-0000-0000-000062010000}"/>
    <cellStyle name="Normal 12 5" xfId="355" xr:uid="{00000000-0005-0000-0000-000063010000}"/>
    <cellStyle name="Normal 13" xfId="356" xr:uid="{00000000-0005-0000-0000-000064010000}"/>
    <cellStyle name="Normal 14" xfId="357" xr:uid="{00000000-0005-0000-0000-000065010000}"/>
    <cellStyle name="Normal 15" xfId="358" xr:uid="{00000000-0005-0000-0000-000066010000}"/>
    <cellStyle name="Normal 16" xfId="359" xr:uid="{00000000-0005-0000-0000-000067010000}"/>
    <cellStyle name="Normal 17" xfId="360" xr:uid="{00000000-0005-0000-0000-000068010000}"/>
    <cellStyle name="Normal 18" xfId="361" xr:uid="{00000000-0005-0000-0000-000069010000}"/>
    <cellStyle name="Normal 2" xfId="362" xr:uid="{00000000-0005-0000-0000-00006A010000}"/>
    <cellStyle name="Normal 2 10" xfId="363" xr:uid="{00000000-0005-0000-0000-00006B010000}"/>
    <cellStyle name="Normal 2 10 2" xfId="364" xr:uid="{00000000-0005-0000-0000-00006C010000}"/>
    <cellStyle name="Normal 2 11" xfId="365" xr:uid="{00000000-0005-0000-0000-00006D010000}"/>
    <cellStyle name="Normal 2 11 2" xfId="366" xr:uid="{00000000-0005-0000-0000-00006E010000}"/>
    <cellStyle name="Normal 2 11 3" xfId="367" xr:uid="{00000000-0005-0000-0000-00006F010000}"/>
    <cellStyle name="Normal 2 12" xfId="368" xr:uid="{00000000-0005-0000-0000-000070010000}"/>
    <cellStyle name="Normal 2 12 2" xfId="369" xr:uid="{00000000-0005-0000-0000-000071010000}"/>
    <cellStyle name="Normal 2 13" xfId="370" xr:uid="{00000000-0005-0000-0000-000072010000}"/>
    <cellStyle name="Normal 2 13 2" xfId="371" xr:uid="{00000000-0005-0000-0000-000073010000}"/>
    <cellStyle name="Normal 2 14" xfId="372" xr:uid="{00000000-0005-0000-0000-000074010000}"/>
    <cellStyle name="Normal 2 2" xfId="373" xr:uid="{00000000-0005-0000-0000-000075010000}"/>
    <cellStyle name="Normal 2 2 2" xfId="374" xr:uid="{00000000-0005-0000-0000-000076010000}"/>
    <cellStyle name="Normal 2 2 2 2" xfId="375" xr:uid="{00000000-0005-0000-0000-000077010000}"/>
    <cellStyle name="Normal 2 2 3" xfId="376" xr:uid="{00000000-0005-0000-0000-000078010000}"/>
    <cellStyle name="Normal 2 3" xfId="377" xr:uid="{00000000-0005-0000-0000-000079010000}"/>
    <cellStyle name="Normal 2 3 2" xfId="378" xr:uid="{00000000-0005-0000-0000-00007A010000}"/>
    <cellStyle name="Normal 2 3 3" xfId="379" xr:uid="{00000000-0005-0000-0000-00007B010000}"/>
    <cellStyle name="Normal 2 3 3 2" xfId="380" xr:uid="{00000000-0005-0000-0000-00007C010000}"/>
    <cellStyle name="Normal 2 3 4" xfId="381" xr:uid="{00000000-0005-0000-0000-00007D010000}"/>
    <cellStyle name="Normal 2 3 5" xfId="382" xr:uid="{00000000-0005-0000-0000-00007E010000}"/>
    <cellStyle name="Normal 2 4" xfId="383" xr:uid="{00000000-0005-0000-0000-00007F010000}"/>
    <cellStyle name="Normal 2 4 2" xfId="384" xr:uid="{00000000-0005-0000-0000-000080010000}"/>
    <cellStyle name="Normal 2 4 3" xfId="385" xr:uid="{00000000-0005-0000-0000-000081010000}"/>
    <cellStyle name="Normal 2 5" xfId="386" xr:uid="{00000000-0005-0000-0000-000082010000}"/>
    <cellStyle name="Normal 2 5 2" xfId="387" xr:uid="{00000000-0005-0000-0000-000083010000}"/>
    <cellStyle name="Normal 2 6" xfId="388" xr:uid="{00000000-0005-0000-0000-000084010000}"/>
    <cellStyle name="Normal 2 6 2" xfId="389" xr:uid="{00000000-0005-0000-0000-000085010000}"/>
    <cellStyle name="Normal 2 6 2 2" xfId="390" xr:uid="{00000000-0005-0000-0000-000086010000}"/>
    <cellStyle name="Normal 2 6 3" xfId="391" xr:uid="{00000000-0005-0000-0000-000087010000}"/>
    <cellStyle name="Normal 2 7" xfId="392" xr:uid="{00000000-0005-0000-0000-000088010000}"/>
    <cellStyle name="Normal 2 8" xfId="393" xr:uid="{00000000-0005-0000-0000-000089010000}"/>
    <cellStyle name="Normal 2 8 2" xfId="394" xr:uid="{00000000-0005-0000-0000-00008A010000}"/>
    <cellStyle name="Normal 2 9" xfId="395" xr:uid="{00000000-0005-0000-0000-00008B010000}"/>
    <cellStyle name="Normal 2 9 2" xfId="396" xr:uid="{00000000-0005-0000-0000-00008C010000}"/>
    <cellStyle name="Normal 2 9 3" xfId="397" xr:uid="{00000000-0005-0000-0000-00008D010000}"/>
    <cellStyle name="Normal 3" xfId="398" xr:uid="{00000000-0005-0000-0000-00008E010000}"/>
    <cellStyle name="Normal 3 2" xfId="399" xr:uid="{00000000-0005-0000-0000-00008F010000}"/>
    <cellStyle name="Normal 3 2 2" xfId="400" xr:uid="{00000000-0005-0000-0000-000090010000}"/>
    <cellStyle name="Normal 3 2 2 2" xfId="401" xr:uid="{00000000-0005-0000-0000-000091010000}"/>
    <cellStyle name="Normal 3 2 3" xfId="402" xr:uid="{00000000-0005-0000-0000-000092010000}"/>
    <cellStyle name="Normal 3 2 3 2" xfId="403" xr:uid="{00000000-0005-0000-0000-000093010000}"/>
    <cellStyle name="Normal 3 2 4" xfId="404" xr:uid="{00000000-0005-0000-0000-000094010000}"/>
    <cellStyle name="Normal 3 3" xfId="405" xr:uid="{00000000-0005-0000-0000-000095010000}"/>
    <cellStyle name="Normal 3 3 2" xfId="406" xr:uid="{00000000-0005-0000-0000-000096010000}"/>
    <cellStyle name="Normal 3 4" xfId="407" xr:uid="{00000000-0005-0000-0000-000097010000}"/>
    <cellStyle name="Normal 3 4 2" xfId="408" xr:uid="{00000000-0005-0000-0000-000098010000}"/>
    <cellStyle name="Normal 3 5" xfId="409" xr:uid="{00000000-0005-0000-0000-000099010000}"/>
    <cellStyle name="Normal 4" xfId="410" xr:uid="{00000000-0005-0000-0000-00009A010000}"/>
    <cellStyle name="Normal 4 2" xfId="411" xr:uid="{00000000-0005-0000-0000-00009B010000}"/>
    <cellStyle name="Normal 4 2 2" xfId="412" xr:uid="{00000000-0005-0000-0000-00009C010000}"/>
    <cellStyle name="Normal 4 2 2 2" xfId="413" xr:uid="{00000000-0005-0000-0000-00009D010000}"/>
    <cellStyle name="Normal 4 2 3" xfId="414" xr:uid="{00000000-0005-0000-0000-00009E010000}"/>
    <cellStyle name="Normal 4 3" xfId="415" xr:uid="{00000000-0005-0000-0000-00009F010000}"/>
    <cellStyle name="Normal 4 3 2" xfId="416" xr:uid="{00000000-0005-0000-0000-0000A0010000}"/>
    <cellStyle name="Normal 4 3 2 2" xfId="417" xr:uid="{00000000-0005-0000-0000-0000A1010000}"/>
    <cellStyle name="Normal 4 4" xfId="418" xr:uid="{00000000-0005-0000-0000-0000A2010000}"/>
    <cellStyle name="Normal 4 4 2" xfId="419" xr:uid="{00000000-0005-0000-0000-0000A3010000}"/>
    <cellStyle name="Normal 4 4 3" xfId="420" xr:uid="{00000000-0005-0000-0000-0000A4010000}"/>
    <cellStyle name="Normal 5" xfId="421" xr:uid="{00000000-0005-0000-0000-0000A5010000}"/>
    <cellStyle name="Normal 5 2" xfId="422" xr:uid="{00000000-0005-0000-0000-0000A6010000}"/>
    <cellStyle name="Normal 5 2 2" xfId="423" xr:uid="{00000000-0005-0000-0000-0000A7010000}"/>
    <cellStyle name="Normal 5 2 2 2" xfId="424" xr:uid="{00000000-0005-0000-0000-0000A8010000}"/>
    <cellStyle name="Normal 5 2 3" xfId="425" xr:uid="{00000000-0005-0000-0000-0000A9010000}"/>
    <cellStyle name="Normal 5 2 3 2" xfId="426" xr:uid="{00000000-0005-0000-0000-0000AA010000}"/>
    <cellStyle name="Normal 5 2 4" xfId="427" xr:uid="{00000000-0005-0000-0000-0000AB010000}"/>
    <cellStyle name="Normal 5 3" xfId="428" xr:uid="{00000000-0005-0000-0000-0000AC010000}"/>
    <cellStyle name="Normal 6" xfId="429" xr:uid="{00000000-0005-0000-0000-0000AD010000}"/>
    <cellStyle name="Normal 6 2" xfId="430" xr:uid="{00000000-0005-0000-0000-0000AE010000}"/>
    <cellStyle name="Normal 6 2 2" xfId="431" xr:uid="{00000000-0005-0000-0000-0000AF010000}"/>
    <cellStyle name="Normal 6 2 3" xfId="432" xr:uid="{00000000-0005-0000-0000-0000B0010000}"/>
    <cellStyle name="Normal 6 3" xfId="433" xr:uid="{00000000-0005-0000-0000-0000B1010000}"/>
    <cellStyle name="Normal 6 3 2" xfId="434" xr:uid="{00000000-0005-0000-0000-0000B2010000}"/>
    <cellStyle name="Normal 6 3 3" xfId="435" xr:uid="{00000000-0005-0000-0000-0000B3010000}"/>
    <cellStyle name="Normal 7" xfId="436" xr:uid="{00000000-0005-0000-0000-0000B4010000}"/>
    <cellStyle name="Normal 7 2" xfId="437" xr:uid="{00000000-0005-0000-0000-0000B5010000}"/>
    <cellStyle name="Normal 7 2 2" xfId="438" xr:uid="{00000000-0005-0000-0000-0000B6010000}"/>
    <cellStyle name="Normal 7 2 3" xfId="439" xr:uid="{00000000-0005-0000-0000-0000B7010000}"/>
    <cellStyle name="Normal 7 3" xfId="440" xr:uid="{00000000-0005-0000-0000-0000B8010000}"/>
    <cellStyle name="Normal 8" xfId="441" xr:uid="{00000000-0005-0000-0000-0000B9010000}"/>
    <cellStyle name="Normal 8 2" xfId="442" xr:uid="{00000000-0005-0000-0000-0000BA010000}"/>
    <cellStyle name="Normal 8 2 2" xfId="443" xr:uid="{00000000-0005-0000-0000-0000BB010000}"/>
    <cellStyle name="Normal 8 3" xfId="444" xr:uid="{00000000-0005-0000-0000-0000BC010000}"/>
    <cellStyle name="Normal 9" xfId="445" xr:uid="{00000000-0005-0000-0000-0000BD010000}"/>
    <cellStyle name="Normal 9 2" xfId="446" xr:uid="{00000000-0005-0000-0000-0000BE010000}"/>
    <cellStyle name="Normal 9 2 2" xfId="447" xr:uid="{00000000-0005-0000-0000-0000BF010000}"/>
    <cellStyle name="Normal 9 2 3" xfId="448" xr:uid="{00000000-0005-0000-0000-0000C0010000}"/>
    <cellStyle name="Normal 9 3" xfId="449" xr:uid="{00000000-0005-0000-0000-0000C1010000}"/>
    <cellStyle name="Note 2" xfId="450" xr:uid="{00000000-0005-0000-0000-0000C2010000}"/>
    <cellStyle name="Note 2 2" xfId="451" xr:uid="{00000000-0005-0000-0000-0000C3010000}"/>
    <cellStyle name="Note 2 3" xfId="452" xr:uid="{00000000-0005-0000-0000-0000C4010000}"/>
    <cellStyle name="Note 2 4" xfId="453" xr:uid="{00000000-0005-0000-0000-0000C5010000}"/>
    <cellStyle name="Note 2 5" xfId="454" xr:uid="{00000000-0005-0000-0000-0000C6010000}"/>
    <cellStyle name="Note 3" xfId="455" xr:uid="{00000000-0005-0000-0000-0000C7010000}"/>
    <cellStyle name="Note 4" xfId="456" xr:uid="{00000000-0005-0000-0000-0000C8010000}"/>
    <cellStyle name="Output 2" xfId="457" xr:uid="{00000000-0005-0000-0000-0000C9010000}"/>
    <cellStyle name="Output 2 2" xfId="458" xr:uid="{00000000-0005-0000-0000-0000CA010000}"/>
    <cellStyle name="Output 2 3" xfId="459" xr:uid="{00000000-0005-0000-0000-0000CB010000}"/>
    <cellStyle name="Output 2 4" xfId="460" xr:uid="{00000000-0005-0000-0000-0000CC010000}"/>
    <cellStyle name="Output 2 5" xfId="461" xr:uid="{00000000-0005-0000-0000-0000CD010000}"/>
    <cellStyle name="Output 3" xfId="462" xr:uid="{00000000-0005-0000-0000-0000CE010000}"/>
    <cellStyle name="Output 4" xfId="463" xr:uid="{00000000-0005-0000-0000-0000CF010000}"/>
    <cellStyle name="Percent" xfId="464" builtinId="5"/>
    <cellStyle name="Percent 2" xfId="465" xr:uid="{00000000-0005-0000-0000-0000D1010000}"/>
    <cellStyle name="Percent 2 2" xfId="466" xr:uid="{00000000-0005-0000-0000-0000D2010000}"/>
    <cellStyle name="Percent 2 2 2" xfId="467" xr:uid="{00000000-0005-0000-0000-0000D3010000}"/>
    <cellStyle name="Percent 2 2 2 2" xfId="468" xr:uid="{00000000-0005-0000-0000-0000D4010000}"/>
    <cellStyle name="Percent 2 2 3" xfId="469" xr:uid="{00000000-0005-0000-0000-0000D5010000}"/>
    <cellStyle name="Percent 2 3" xfId="470" xr:uid="{00000000-0005-0000-0000-0000D6010000}"/>
    <cellStyle name="Percent 2 3 2" xfId="471" xr:uid="{00000000-0005-0000-0000-0000D7010000}"/>
    <cellStyle name="Percent 2 3 2 2" xfId="472" xr:uid="{00000000-0005-0000-0000-0000D8010000}"/>
    <cellStyle name="Percent 2 4" xfId="473" xr:uid="{00000000-0005-0000-0000-0000D9010000}"/>
    <cellStyle name="Percent 3" xfId="474" xr:uid="{00000000-0005-0000-0000-0000DA010000}"/>
    <cellStyle name="Percent 3 2" xfId="475" xr:uid="{00000000-0005-0000-0000-0000DB010000}"/>
    <cellStyle name="Percent 3 2 2" xfId="476" xr:uid="{00000000-0005-0000-0000-0000DC010000}"/>
    <cellStyle name="Percent 3 2 2 2" xfId="477" xr:uid="{00000000-0005-0000-0000-0000DD010000}"/>
    <cellStyle name="Percent 3 3" xfId="478" xr:uid="{00000000-0005-0000-0000-0000DE010000}"/>
    <cellStyle name="Percent 3 3 2" xfId="479" xr:uid="{00000000-0005-0000-0000-0000DF010000}"/>
    <cellStyle name="Percent 3 4" xfId="480" xr:uid="{00000000-0005-0000-0000-0000E0010000}"/>
    <cellStyle name="Percent 4" xfId="481" xr:uid="{00000000-0005-0000-0000-0000E1010000}"/>
    <cellStyle name="Percent 4 2" xfId="482" xr:uid="{00000000-0005-0000-0000-0000E2010000}"/>
    <cellStyle name="Percent 4 2 2" xfId="483" xr:uid="{00000000-0005-0000-0000-0000E3010000}"/>
    <cellStyle name="Percent 4 3" xfId="484" xr:uid="{00000000-0005-0000-0000-0000E4010000}"/>
    <cellStyle name="Percent 5" xfId="485" xr:uid="{00000000-0005-0000-0000-0000E5010000}"/>
    <cellStyle name="Percent 5 2" xfId="486" xr:uid="{00000000-0005-0000-0000-0000E6010000}"/>
    <cellStyle name="Percent 5 2 2" xfId="487" xr:uid="{00000000-0005-0000-0000-0000E7010000}"/>
    <cellStyle name="Percent 5 3" xfId="488" xr:uid="{00000000-0005-0000-0000-0000E8010000}"/>
    <cellStyle name="Percent 5 3 2" xfId="489" xr:uid="{00000000-0005-0000-0000-0000E9010000}"/>
    <cellStyle name="Percent 5 4" xfId="490" xr:uid="{00000000-0005-0000-0000-0000EA010000}"/>
    <cellStyle name="Percent 5 5" xfId="491" xr:uid="{00000000-0005-0000-0000-0000EB010000}"/>
    <cellStyle name="Percent 6" xfId="492" xr:uid="{00000000-0005-0000-0000-0000EC010000}"/>
    <cellStyle name="Percent 6 2" xfId="493" xr:uid="{00000000-0005-0000-0000-0000ED010000}"/>
    <cellStyle name="Percent 6 2 2" xfId="494" xr:uid="{00000000-0005-0000-0000-0000EE010000}"/>
    <cellStyle name="Percent 6 3" xfId="495" xr:uid="{00000000-0005-0000-0000-0000EF010000}"/>
    <cellStyle name="Percent 6 4" xfId="496" xr:uid="{00000000-0005-0000-0000-0000F0010000}"/>
    <cellStyle name="Percent 6 5" xfId="497" xr:uid="{00000000-0005-0000-0000-0000F1010000}"/>
    <cellStyle name="Percent 7" xfId="498" xr:uid="{00000000-0005-0000-0000-0000F2010000}"/>
    <cellStyle name="Percent 7 2" xfId="499" xr:uid="{00000000-0005-0000-0000-0000F3010000}"/>
    <cellStyle name="Percent 7 2 2" xfId="500" xr:uid="{00000000-0005-0000-0000-0000F4010000}"/>
    <cellStyle name="Percent 7 3" xfId="501" xr:uid="{00000000-0005-0000-0000-0000F5010000}"/>
    <cellStyle name="Percent 7 4" xfId="502" xr:uid="{00000000-0005-0000-0000-0000F6010000}"/>
    <cellStyle name="Percent 8" xfId="503" xr:uid="{00000000-0005-0000-0000-0000F7010000}"/>
    <cellStyle name="Percent 9" xfId="504" xr:uid="{00000000-0005-0000-0000-0000F8010000}"/>
    <cellStyle name="PSChar" xfId="505" xr:uid="{00000000-0005-0000-0000-0000F9010000}"/>
    <cellStyle name="PSChar 10" xfId="506" xr:uid="{00000000-0005-0000-0000-0000FA010000}"/>
    <cellStyle name="PSChar 10 2" xfId="507" xr:uid="{00000000-0005-0000-0000-0000FB010000}"/>
    <cellStyle name="PSChar 10 3" xfId="508" xr:uid="{00000000-0005-0000-0000-0000FC010000}"/>
    <cellStyle name="PSChar 11" xfId="509" xr:uid="{00000000-0005-0000-0000-0000FD010000}"/>
    <cellStyle name="PSChar 11 2" xfId="510" xr:uid="{00000000-0005-0000-0000-0000FE010000}"/>
    <cellStyle name="PSChar 12" xfId="511" xr:uid="{00000000-0005-0000-0000-0000FF010000}"/>
    <cellStyle name="PSChar 12 2" xfId="512" xr:uid="{00000000-0005-0000-0000-000000020000}"/>
    <cellStyle name="PSChar 13" xfId="513" xr:uid="{00000000-0005-0000-0000-000001020000}"/>
    <cellStyle name="PSChar 2" xfId="514" xr:uid="{00000000-0005-0000-0000-000002020000}"/>
    <cellStyle name="PSChar 2 2" xfId="515" xr:uid="{00000000-0005-0000-0000-000003020000}"/>
    <cellStyle name="PSChar 3" xfId="516" xr:uid="{00000000-0005-0000-0000-000004020000}"/>
    <cellStyle name="PSChar 3 2" xfId="517" xr:uid="{00000000-0005-0000-0000-000005020000}"/>
    <cellStyle name="PSChar 3 2 2" xfId="518" xr:uid="{00000000-0005-0000-0000-000006020000}"/>
    <cellStyle name="PSChar 3 3" xfId="519" xr:uid="{00000000-0005-0000-0000-000007020000}"/>
    <cellStyle name="PSChar 3 3 2" xfId="520" xr:uid="{00000000-0005-0000-0000-000008020000}"/>
    <cellStyle name="PSChar 3 4" xfId="521" xr:uid="{00000000-0005-0000-0000-000009020000}"/>
    <cellStyle name="PSChar 4" xfId="522" xr:uid="{00000000-0005-0000-0000-00000A020000}"/>
    <cellStyle name="PSChar 4 2" xfId="523" xr:uid="{00000000-0005-0000-0000-00000B020000}"/>
    <cellStyle name="PSChar 4 3" xfId="524" xr:uid="{00000000-0005-0000-0000-00000C020000}"/>
    <cellStyle name="PSChar 5" xfId="525" xr:uid="{00000000-0005-0000-0000-00000D020000}"/>
    <cellStyle name="PSChar 5 2" xfId="526" xr:uid="{00000000-0005-0000-0000-00000E020000}"/>
    <cellStyle name="PSChar 6" xfId="527" xr:uid="{00000000-0005-0000-0000-00000F020000}"/>
    <cellStyle name="PSChar 6 2" xfId="528" xr:uid="{00000000-0005-0000-0000-000010020000}"/>
    <cellStyle name="PSChar 7" xfId="529" xr:uid="{00000000-0005-0000-0000-000011020000}"/>
    <cellStyle name="PSChar 7 2" xfId="530" xr:uid="{00000000-0005-0000-0000-000012020000}"/>
    <cellStyle name="PSChar 8" xfId="531" xr:uid="{00000000-0005-0000-0000-000013020000}"/>
    <cellStyle name="PSChar 8 2" xfId="532" xr:uid="{00000000-0005-0000-0000-000014020000}"/>
    <cellStyle name="PSChar 8 3" xfId="533" xr:uid="{00000000-0005-0000-0000-000015020000}"/>
    <cellStyle name="PSChar 9" xfId="534" xr:uid="{00000000-0005-0000-0000-000016020000}"/>
    <cellStyle name="PSChar 9 2" xfId="535" xr:uid="{00000000-0005-0000-0000-000017020000}"/>
    <cellStyle name="PSDate" xfId="536" xr:uid="{00000000-0005-0000-0000-000018020000}"/>
    <cellStyle name="PSDate 10" xfId="537" xr:uid="{00000000-0005-0000-0000-000019020000}"/>
    <cellStyle name="PSDate 10 2" xfId="538" xr:uid="{00000000-0005-0000-0000-00001A020000}"/>
    <cellStyle name="PSDate 10 3" xfId="539" xr:uid="{00000000-0005-0000-0000-00001B020000}"/>
    <cellStyle name="PSDate 11" xfId="540" xr:uid="{00000000-0005-0000-0000-00001C020000}"/>
    <cellStyle name="PSDate 11 2" xfId="541" xr:uid="{00000000-0005-0000-0000-00001D020000}"/>
    <cellStyle name="PSDate 12" xfId="542" xr:uid="{00000000-0005-0000-0000-00001E020000}"/>
    <cellStyle name="PSDate 12 2" xfId="543" xr:uid="{00000000-0005-0000-0000-00001F020000}"/>
    <cellStyle name="PSDate 13" xfId="544" xr:uid="{00000000-0005-0000-0000-000020020000}"/>
    <cellStyle name="PSDate 2" xfId="545" xr:uid="{00000000-0005-0000-0000-000021020000}"/>
    <cellStyle name="PSDate 2 2" xfId="546" xr:uid="{00000000-0005-0000-0000-000022020000}"/>
    <cellStyle name="PSDate 3" xfId="547" xr:uid="{00000000-0005-0000-0000-000023020000}"/>
    <cellStyle name="PSDate 3 2" xfId="548" xr:uid="{00000000-0005-0000-0000-000024020000}"/>
    <cellStyle name="PSDate 3 2 2" xfId="549" xr:uid="{00000000-0005-0000-0000-000025020000}"/>
    <cellStyle name="PSDate 3 3" xfId="550" xr:uid="{00000000-0005-0000-0000-000026020000}"/>
    <cellStyle name="PSDate 3 3 2" xfId="551" xr:uid="{00000000-0005-0000-0000-000027020000}"/>
    <cellStyle name="PSDate 3 4" xfId="552" xr:uid="{00000000-0005-0000-0000-000028020000}"/>
    <cellStyle name="PSDate 4" xfId="553" xr:uid="{00000000-0005-0000-0000-000029020000}"/>
    <cellStyle name="PSDate 4 2" xfId="554" xr:uid="{00000000-0005-0000-0000-00002A020000}"/>
    <cellStyle name="PSDate 4 3" xfId="555" xr:uid="{00000000-0005-0000-0000-00002B020000}"/>
    <cellStyle name="PSDate 5" xfId="556" xr:uid="{00000000-0005-0000-0000-00002C020000}"/>
    <cellStyle name="PSDate 5 2" xfId="557" xr:uid="{00000000-0005-0000-0000-00002D020000}"/>
    <cellStyle name="PSDate 6" xfId="558" xr:uid="{00000000-0005-0000-0000-00002E020000}"/>
    <cellStyle name="PSDate 6 2" xfId="559" xr:uid="{00000000-0005-0000-0000-00002F020000}"/>
    <cellStyle name="PSDate 7" xfId="560" xr:uid="{00000000-0005-0000-0000-000030020000}"/>
    <cellStyle name="PSDate 7 2" xfId="561" xr:uid="{00000000-0005-0000-0000-000031020000}"/>
    <cellStyle name="PSDate 8" xfId="562" xr:uid="{00000000-0005-0000-0000-000032020000}"/>
    <cellStyle name="PSDate 8 2" xfId="563" xr:uid="{00000000-0005-0000-0000-000033020000}"/>
    <cellStyle name="PSDate 8 3" xfId="564" xr:uid="{00000000-0005-0000-0000-000034020000}"/>
    <cellStyle name="PSDate 9" xfId="565" xr:uid="{00000000-0005-0000-0000-000035020000}"/>
    <cellStyle name="PSDate 9 2" xfId="566" xr:uid="{00000000-0005-0000-0000-000036020000}"/>
    <cellStyle name="PSDec" xfId="567" xr:uid="{00000000-0005-0000-0000-000037020000}"/>
    <cellStyle name="PSDec 10" xfId="568" xr:uid="{00000000-0005-0000-0000-000038020000}"/>
    <cellStyle name="PSDec 10 2" xfId="569" xr:uid="{00000000-0005-0000-0000-000039020000}"/>
    <cellStyle name="PSDec 10 3" xfId="570" xr:uid="{00000000-0005-0000-0000-00003A020000}"/>
    <cellStyle name="PSDec 11" xfId="571" xr:uid="{00000000-0005-0000-0000-00003B020000}"/>
    <cellStyle name="PSDec 11 2" xfId="572" xr:uid="{00000000-0005-0000-0000-00003C020000}"/>
    <cellStyle name="PSDec 12" xfId="573" xr:uid="{00000000-0005-0000-0000-00003D020000}"/>
    <cellStyle name="PSDec 12 2" xfId="574" xr:uid="{00000000-0005-0000-0000-00003E020000}"/>
    <cellStyle name="PSDec 13" xfId="575" xr:uid="{00000000-0005-0000-0000-00003F020000}"/>
    <cellStyle name="PSDec 2" xfId="576" xr:uid="{00000000-0005-0000-0000-000040020000}"/>
    <cellStyle name="PSDec 2 2" xfId="577" xr:uid="{00000000-0005-0000-0000-000041020000}"/>
    <cellStyle name="PSDec 3" xfId="578" xr:uid="{00000000-0005-0000-0000-000042020000}"/>
    <cellStyle name="PSDec 3 2" xfId="579" xr:uid="{00000000-0005-0000-0000-000043020000}"/>
    <cellStyle name="PSDec 3 2 2" xfId="580" xr:uid="{00000000-0005-0000-0000-000044020000}"/>
    <cellStyle name="PSDec 3 3" xfId="581" xr:uid="{00000000-0005-0000-0000-000045020000}"/>
    <cellStyle name="PSDec 3 3 2" xfId="582" xr:uid="{00000000-0005-0000-0000-000046020000}"/>
    <cellStyle name="PSDec 3 4" xfId="583" xr:uid="{00000000-0005-0000-0000-000047020000}"/>
    <cellStyle name="PSDec 4" xfId="584" xr:uid="{00000000-0005-0000-0000-000048020000}"/>
    <cellStyle name="PSDec 4 2" xfId="585" xr:uid="{00000000-0005-0000-0000-000049020000}"/>
    <cellStyle name="PSDec 4 3" xfId="586" xr:uid="{00000000-0005-0000-0000-00004A020000}"/>
    <cellStyle name="PSDec 5" xfId="587" xr:uid="{00000000-0005-0000-0000-00004B020000}"/>
    <cellStyle name="PSDec 5 2" xfId="588" xr:uid="{00000000-0005-0000-0000-00004C020000}"/>
    <cellStyle name="PSDec 6" xfId="589" xr:uid="{00000000-0005-0000-0000-00004D020000}"/>
    <cellStyle name="PSDec 6 2" xfId="590" xr:uid="{00000000-0005-0000-0000-00004E020000}"/>
    <cellStyle name="PSDec 7" xfId="591" xr:uid="{00000000-0005-0000-0000-00004F020000}"/>
    <cellStyle name="PSDec 7 2" xfId="592" xr:uid="{00000000-0005-0000-0000-000050020000}"/>
    <cellStyle name="PSDec 8" xfId="593" xr:uid="{00000000-0005-0000-0000-000051020000}"/>
    <cellStyle name="PSDec 8 2" xfId="594" xr:uid="{00000000-0005-0000-0000-000052020000}"/>
    <cellStyle name="PSDec 8 3" xfId="595" xr:uid="{00000000-0005-0000-0000-000053020000}"/>
    <cellStyle name="PSDec 9" xfId="596" xr:uid="{00000000-0005-0000-0000-000054020000}"/>
    <cellStyle name="PSDec 9 2" xfId="597" xr:uid="{00000000-0005-0000-0000-000055020000}"/>
    <cellStyle name="PSHeading" xfId="598" xr:uid="{00000000-0005-0000-0000-000056020000}"/>
    <cellStyle name="PSHeading 10" xfId="599" xr:uid="{00000000-0005-0000-0000-000057020000}"/>
    <cellStyle name="PSHeading 10 2" xfId="600" xr:uid="{00000000-0005-0000-0000-000058020000}"/>
    <cellStyle name="PSHeading 10 3" xfId="601" xr:uid="{00000000-0005-0000-0000-000059020000}"/>
    <cellStyle name="PSHeading 11" xfId="602" xr:uid="{00000000-0005-0000-0000-00005A020000}"/>
    <cellStyle name="PSHeading 11 2" xfId="603" xr:uid="{00000000-0005-0000-0000-00005B020000}"/>
    <cellStyle name="PSHeading 12" xfId="604" xr:uid="{00000000-0005-0000-0000-00005C020000}"/>
    <cellStyle name="PSHeading 12 2" xfId="605" xr:uid="{00000000-0005-0000-0000-00005D020000}"/>
    <cellStyle name="PSHeading 13" xfId="606" xr:uid="{00000000-0005-0000-0000-00005E020000}"/>
    <cellStyle name="PSHeading 2" xfId="607" xr:uid="{00000000-0005-0000-0000-00005F020000}"/>
    <cellStyle name="PSHeading 2 2" xfId="608" xr:uid="{00000000-0005-0000-0000-000060020000}"/>
    <cellStyle name="PSHeading 3" xfId="609" xr:uid="{00000000-0005-0000-0000-000061020000}"/>
    <cellStyle name="PSHeading 3 2" xfId="610" xr:uid="{00000000-0005-0000-0000-000062020000}"/>
    <cellStyle name="PSHeading 3 2 2" xfId="611" xr:uid="{00000000-0005-0000-0000-000063020000}"/>
    <cellStyle name="PSHeading 3 3" xfId="612" xr:uid="{00000000-0005-0000-0000-000064020000}"/>
    <cellStyle name="PSHeading 3 3 2" xfId="613" xr:uid="{00000000-0005-0000-0000-000065020000}"/>
    <cellStyle name="PSHeading 3 4" xfId="614" xr:uid="{00000000-0005-0000-0000-000066020000}"/>
    <cellStyle name="PSHeading 4" xfId="615" xr:uid="{00000000-0005-0000-0000-000067020000}"/>
    <cellStyle name="PSHeading 4 2" xfId="616" xr:uid="{00000000-0005-0000-0000-000068020000}"/>
    <cellStyle name="PSHeading 4 3" xfId="617" xr:uid="{00000000-0005-0000-0000-000069020000}"/>
    <cellStyle name="PSHeading 5" xfId="618" xr:uid="{00000000-0005-0000-0000-00006A020000}"/>
    <cellStyle name="PSHeading 5 2" xfId="619" xr:uid="{00000000-0005-0000-0000-00006B020000}"/>
    <cellStyle name="PSHeading 6" xfId="620" xr:uid="{00000000-0005-0000-0000-00006C020000}"/>
    <cellStyle name="PSHeading 6 2" xfId="621" xr:uid="{00000000-0005-0000-0000-00006D020000}"/>
    <cellStyle name="PSHeading 7" xfId="622" xr:uid="{00000000-0005-0000-0000-00006E020000}"/>
    <cellStyle name="PSHeading 7 2" xfId="623" xr:uid="{00000000-0005-0000-0000-00006F020000}"/>
    <cellStyle name="PSHeading 8" xfId="624" xr:uid="{00000000-0005-0000-0000-000070020000}"/>
    <cellStyle name="PSHeading 8 2" xfId="625" xr:uid="{00000000-0005-0000-0000-000071020000}"/>
    <cellStyle name="PSHeading 8 3" xfId="626" xr:uid="{00000000-0005-0000-0000-000072020000}"/>
    <cellStyle name="PSHeading 9" xfId="627" xr:uid="{00000000-0005-0000-0000-000073020000}"/>
    <cellStyle name="PSHeading 9 2" xfId="628" xr:uid="{00000000-0005-0000-0000-000074020000}"/>
    <cellStyle name="PSInt" xfId="629" xr:uid="{00000000-0005-0000-0000-000075020000}"/>
    <cellStyle name="PSInt 10" xfId="630" xr:uid="{00000000-0005-0000-0000-000076020000}"/>
    <cellStyle name="PSInt 10 2" xfId="631" xr:uid="{00000000-0005-0000-0000-000077020000}"/>
    <cellStyle name="PSInt 10 3" xfId="632" xr:uid="{00000000-0005-0000-0000-000078020000}"/>
    <cellStyle name="PSInt 11" xfId="633" xr:uid="{00000000-0005-0000-0000-000079020000}"/>
    <cellStyle name="PSInt 11 2" xfId="634" xr:uid="{00000000-0005-0000-0000-00007A020000}"/>
    <cellStyle name="PSInt 12" xfId="635" xr:uid="{00000000-0005-0000-0000-00007B020000}"/>
    <cellStyle name="PSInt 12 2" xfId="636" xr:uid="{00000000-0005-0000-0000-00007C020000}"/>
    <cellStyle name="PSInt 13" xfId="637" xr:uid="{00000000-0005-0000-0000-00007D020000}"/>
    <cellStyle name="PSInt 2" xfId="638" xr:uid="{00000000-0005-0000-0000-00007E020000}"/>
    <cellStyle name="PSInt 2 2" xfId="639" xr:uid="{00000000-0005-0000-0000-00007F020000}"/>
    <cellStyle name="PSInt 3" xfId="640" xr:uid="{00000000-0005-0000-0000-000080020000}"/>
    <cellStyle name="PSInt 3 2" xfId="641" xr:uid="{00000000-0005-0000-0000-000081020000}"/>
    <cellStyle name="PSInt 3 2 2" xfId="642" xr:uid="{00000000-0005-0000-0000-000082020000}"/>
    <cellStyle name="PSInt 3 3" xfId="643" xr:uid="{00000000-0005-0000-0000-000083020000}"/>
    <cellStyle name="PSInt 3 3 2" xfId="644" xr:uid="{00000000-0005-0000-0000-000084020000}"/>
    <cellStyle name="PSInt 3 4" xfId="645" xr:uid="{00000000-0005-0000-0000-000085020000}"/>
    <cellStyle name="PSInt 4" xfId="646" xr:uid="{00000000-0005-0000-0000-000086020000}"/>
    <cellStyle name="PSInt 4 2" xfId="647" xr:uid="{00000000-0005-0000-0000-000087020000}"/>
    <cellStyle name="PSInt 4 3" xfId="648" xr:uid="{00000000-0005-0000-0000-000088020000}"/>
    <cellStyle name="PSInt 5" xfId="649" xr:uid="{00000000-0005-0000-0000-000089020000}"/>
    <cellStyle name="PSInt 5 2" xfId="650" xr:uid="{00000000-0005-0000-0000-00008A020000}"/>
    <cellStyle name="PSInt 6" xfId="651" xr:uid="{00000000-0005-0000-0000-00008B020000}"/>
    <cellStyle name="PSInt 6 2" xfId="652" xr:uid="{00000000-0005-0000-0000-00008C020000}"/>
    <cellStyle name="PSInt 7" xfId="653" xr:uid="{00000000-0005-0000-0000-00008D020000}"/>
    <cellStyle name="PSInt 7 2" xfId="654" xr:uid="{00000000-0005-0000-0000-00008E020000}"/>
    <cellStyle name="PSInt 8" xfId="655" xr:uid="{00000000-0005-0000-0000-00008F020000}"/>
    <cellStyle name="PSInt 8 2" xfId="656" xr:uid="{00000000-0005-0000-0000-000090020000}"/>
    <cellStyle name="PSInt 8 3" xfId="657" xr:uid="{00000000-0005-0000-0000-000091020000}"/>
    <cellStyle name="PSInt 9" xfId="658" xr:uid="{00000000-0005-0000-0000-000092020000}"/>
    <cellStyle name="PSInt 9 2" xfId="659" xr:uid="{00000000-0005-0000-0000-000093020000}"/>
    <cellStyle name="PSSpacer" xfId="660" xr:uid="{00000000-0005-0000-0000-000094020000}"/>
    <cellStyle name="PSSpacer 10" xfId="661" xr:uid="{00000000-0005-0000-0000-000095020000}"/>
    <cellStyle name="PSSpacer 10 2" xfId="662" xr:uid="{00000000-0005-0000-0000-000096020000}"/>
    <cellStyle name="PSSpacer 10 3" xfId="663" xr:uid="{00000000-0005-0000-0000-000097020000}"/>
    <cellStyle name="PSSpacer 11" xfId="664" xr:uid="{00000000-0005-0000-0000-000098020000}"/>
    <cellStyle name="PSSpacer 11 2" xfId="665" xr:uid="{00000000-0005-0000-0000-000099020000}"/>
    <cellStyle name="PSSpacer 12" xfId="666" xr:uid="{00000000-0005-0000-0000-00009A020000}"/>
    <cellStyle name="PSSpacer 12 2" xfId="667" xr:uid="{00000000-0005-0000-0000-00009B020000}"/>
    <cellStyle name="PSSpacer 13" xfId="668" xr:uid="{00000000-0005-0000-0000-00009C020000}"/>
    <cellStyle name="PSSpacer 2" xfId="669" xr:uid="{00000000-0005-0000-0000-00009D020000}"/>
    <cellStyle name="PSSpacer 2 2" xfId="670" xr:uid="{00000000-0005-0000-0000-00009E020000}"/>
    <cellStyle name="PSSpacer 3" xfId="671" xr:uid="{00000000-0005-0000-0000-00009F020000}"/>
    <cellStyle name="PSSpacer 3 2" xfId="672" xr:uid="{00000000-0005-0000-0000-0000A0020000}"/>
    <cellStyle name="PSSpacer 3 2 2" xfId="673" xr:uid="{00000000-0005-0000-0000-0000A1020000}"/>
    <cellStyle name="PSSpacer 3 3" xfId="674" xr:uid="{00000000-0005-0000-0000-0000A2020000}"/>
    <cellStyle name="PSSpacer 3 3 2" xfId="675" xr:uid="{00000000-0005-0000-0000-0000A3020000}"/>
    <cellStyle name="PSSpacer 3 4" xfId="676" xr:uid="{00000000-0005-0000-0000-0000A4020000}"/>
    <cellStyle name="PSSpacer 4" xfId="677" xr:uid="{00000000-0005-0000-0000-0000A5020000}"/>
    <cellStyle name="PSSpacer 4 2" xfId="678" xr:uid="{00000000-0005-0000-0000-0000A6020000}"/>
    <cellStyle name="PSSpacer 4 3" xfId="679" xr:uid="{00000000-0005-0000-0000-0000A7020000}"/>
    <cellStyle name="PSSpacer 5" xfId="680" xr:uid="{00000000-0005-0000-0000-0000A8020000}"/>
    <cellStyle name="PSSpacer 5 2" xfId="681" xr:uid="{00000000-0005-0000-0000-0000A9020000}"/>
    <cellStyle name="PSSpacer 6" xfId="682" xr:uid="{00000000-0005-0000-0000-0000AA020000}"/>
    <cellStyle name="PSSpacer 6 2" xfId="683" xr:uid="{00000000-0005-0000-0000-0000AB020000}"/>
    <cellStyle name="PSSpacer 7" xfId="684" xr:uid="{00000000-0005-0000-0000-0000AC020000}"/>
    <cellStyle name="PSSpacer 7 2" xfId="685" xr:uid="{00000000-0005-0000-0000-0000AD020000}"/>
    <cellStyle name="PSSpacer 8" xfId="686" xr:uid="{00000000-0005-0000-0000-0000AE020000}"/>
    <cellStyle name="PSSpacer 8 2" xfId="687" xr:uid="{00000000-0005-0000-0000-0000AF020000}"/>
    <cellStyle name="PSSpacer 8 3" xfId="688" xr:uid="{00000000-0005-0000-0000-0000B0020000}"/>
    <cellStyle name="PSSpacer 9" xfId="689" xr:uid="{00000000-0005-0000-0000-0000B1020000}"/>
    <cellStyle name="PSSpacer 9 2" xfId="690" xr:uid="{00000000-0005-0000-0000-0000B2020000}"/>
    <cellStyle name="Title 2" xfId="691" xr:uid="{00000000-0005-0000-0000-0000B3020000}"/>
    <cellStyle name="Title 3" xfId="692" xr:uid="{00000000-0005-0000-0000-0000B4020000}"/>
    <cellStyle name="Title 4" xfId="693" xr:uid="{00000000-0005-0000-0000-0000B5020000}"/>
    <cellStyle name="Total 2" xfId="694" xr:uid="{00000000-0005-0000-0000-0000B6020000}"/>
    <cellStyle name="Total 2 2" xfId="695" xr:uid="{00000000-0005-0000-0000-0000B7020000}"/>
    <cellStyle name="Total 2 3" xfId="696" xr:uid="{00000000-0005-0000-0000-0000B8020000}"/>
    <cellStyle name="Total 2 4" xfId="697" xr:uid="{00000000-0005-0000-0000-0000B9020000}"/>
    <cellStyle name="Total 2 5" xfId="698" xr:uid="{00000000-0005-0000-0000-0000BA020000}"/>
    <cellStyle name="Total 3" xfId="699" xr:uid="{00000000-0005-0000-0000-0000BB020000}"/>
    <cellStyle name="Total 3 2" xfId="700" xr:uid="{00000000-0005-0000-0000-0000BC020000}"/>
    <cellStyle name="Total 4" xfId="701" xr:uid="{00000000-0005-0000-0000-0000BD020000}"/>
    <cellStyle name="Total 4 2" xfId="702" xr:uid="{00000000-0005-0000-0000-0000BE020000}"/>
    <cellStyle name="Warning Text 2" xfId="703" xr:uid="{00000000-0005-0000-0000-0000BF020000}"/>
    <cellStyle name="Warning Text 2 2" xfId="704" xr:uid="{00000000-0005-0000-0000-0000C0020000}"/>
    <cellStyle name="Warning Text 3" xfId="705" xr:uid="{00000000-0005-0000-0000-0000C1020000}"/>
    <cellStyle name="Warning Text 3 2" xfId="706" xr:uid="{00000000-0005-0000-0000-0000C2020000}"/>
    <cellStyle name="Warning Text 4" xfId="707" xr:uid="{00000000-0005-0000-0000-0000C3020000}"/>
    <cellStyle name="Warning Text 4 2" xfId="708" xr:uid="{00000000-0005-0000-0000-0000C402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7"/>
  <sheetViews>
    <sheetView topLeftCell="B34" zoomScaleNormal="100" zoomScaleSheetLayoutView="100" zoomScalePageLayoutView="84" workbookViewId="0">
      <selection activeCell="B4" sqref="B4"/>
    </sheetView>
  </sheetViews>
  <sheetFormatPr defaultColWidth="0" defaultRowHeight="12.75" zeroHeight="1"/>
  <cols>
    <col min="1" max="1" width="7.7109375" style="364" customWidth="1"/>
    <col min="2" max="2" width="39.42578125" style="364" customWidth="1"/>
    <col min="3" max="6" width="6.7109375" style="364" customWidth="1"/>
    <col min="7" max="7" width="37.5703125" style="364" customWidth="1"/>
    <col min="8" max="8" width="12.5703125" style="364" hidden="1" customWidth="1"/>
    <col min="9" max="16384" width="8.7109375" style="364" hidden="1"/>
  </cols>
  <sheetData>
    <row r="1" spans="1:7" ht="19.899999999999999" customHeight="1">
      <c r="A1" s="486"/>
      <c r="B1" s="487" t="s">
        <v>178</v>
      </c>
      <c r="C1" s="488"/>
      <c r="D1" s="488"/>
      <c r="E1" s="488"/>
      <c r="F1" s="488"/>
      <c r="G1" s="489"/>
    </row>
    <row r="2" spans="1:7" ht="19.899999999999999" customHeight="1">
      <c r="A2" s="414"/>
      <c r="B2" s="490" t="s">
        <v>179</v>
      </c>
      <c r="C2" s="401"/>
      <c r="D2" s="401"/>
      <c r="E2" s="401"/>
      <c r="F2" s="401"/>
      <c r="G2" s="491"/>
    </row>
    <row r="3" spans="1:7" ht="19.899999999999999" customHeight="1" thickBot="1">
      <c r="A3" s="492"/>
      <c r="B3" s="493" t="s">
        <v>180</v>
      </c>
      <c r="C3" s="494"/>
      <c r="D3" s="494"/>
      <c r="E3" s="494"/>
      <c r="F3" s="494"/>
      <c r="G3" s="495"/>
    </row>
    <row r="4" spans="1:7" ht="20.100000000000001" customHeight="1" thickBot="1">
      <c r="A4" s="448" t="s">
        <v>8</v>
      </c>
      <c r="B4" s="571" t="s">
        <v>289</v>
      </c>
      <c r="C4" s="174"/>
      <c r="D4" s="174"/>
      <c r="E4" s="174"/>
      <c r="F4" s="496" t="s">
        <v>9</v>
      </c>
      <c r="G4" s="572">
        <v>42794</v>
      </c>
    </row>
    <row r="5" spans="1:7" s="410" customFormat="1" ht="40.15" customHeight="1">
      <c r="A5" s="497" t="s">
        <v>232</v>
      </c>
      <c r="B5" s="498"/>
      <c r="C5" s="499" t="s">
        <v>181</v>
      </c>
      <c r="D5" s="500"/>
      <c r="E5" s="501"/>
      <c r="F5" s="502"/>
      <c r="G5" s="503" t="s">
        <v>55</v>
      </c>
    </row>
    <row r="6" spans="1:7" ht="15" customHeight="1">
      <c r="A6" s="504" t="s">
        <v>103</v>
      </c>
      <c r="B6" s="505"/>
      <c r="C6" s="506" t="s">
        <v>158</v>
      </c>
      <c r="D6" s="507" t="s">
        <v>159</v>
      </c>
      <c r="E6" s="507" t="s">
        <v>98</v>
      </c>
      <c r="F6" s="507" t="s">
        <v>160</v>
      </c>
      <c r="G6" s="508"/>
    </row>
    <row r="7" spans="1:7" ht="15" customHeight="1">
      <c r="A7" s="414">
        <v>1</v>
      </c>
      <c r="B7" s="171" t="s">
        <v>237</v>
      </c>
      <c r="C7" s="552" t="s">
        <v>290</v>
      </c>
      <c r="D7" s="553" t="s">
        <v>290</v>
      </c>
      <c r="E7" s="553"/>
      <c r="F7" s="553"/>
      <c r="G7" s="557">
        <v>2511614</v>
      </c>
    </row>
    <row r="8" spans="1:7" ht="15" customHeight="1">
      <c r="A8" s="414">
        <v>2</v>
      </c>
      <c r="B8" s="171" t="s">
        <v>238</v>
      </c>
      <c r="C8" s="554"/>
      <c r="D8" s="555" t="s">
        <v>290</v>
      </c>
      <c r="E8" s="554"/>
      <c r="F8" s="554"/>
      <c r="G8" s="557">
        <v>396658</v>
      </c>
    </row>
    <row r="9" spans="1:7" ht="15" customHeight="1">
      <c r="A9" s="414">
        <v>3</v>
      </c>
      <c r="B9" s="171" t="s">
        <v>239</v>
      </c>
      <c r="C9" s="554"/>
      <c r="D9" s="554" t="s">
        <v>290</v>
      </c>
      <c r="E9" s="555" t="s">
        <v>290</v>
      </c>
      <c r="F9" s="554"/>
      <c r="G9" s="557">
        <v>725823</v>
      </c>
    </row>
    <row r="10" spans="1:7" ht="15" customHeight="1">
      <c r="A10" s="414">
        <v>4</v>
      </c>
      <c r="B10" s="171" t="s">
        <v>240</v>
      </c>
      <c r="C10" s="554"/>
      <c r="D10" s="554" t="s">
        <v>290</v>
      </c>
      <c r="E10" s="555" t="s">
        <v>290</v>
      </c>
      <c r="F10" s="554"/>
      <c r="G10" s="557">
        <v>1640326</v>
      </c>
    </row>
    <row r="11" spans="1:7" ht="15" customHeight="1">
      <c r="A11" s="414">
        <v>5</v>
      </c>
      <c r="B11" s="171" t="s">
        <v>235</v>
      </c>
      <c r="C11" s="554"/>
      <c r="D11" s="555" t="s">
        <v>290</v>
      </c>
      <c r="E11" s="555" t="s">
        <v>290</v>
      </c>
      <c r="F11" s="555" t="s">
        <v>290</v>
      </c>
      <c r="G11" s="557">
        <v>1550503</v>
      </c>
    </row>
    <row r="12" spans="1:7" ht="15" customHeight="1">
      <c r="A12" s="414">
        <v>6</v>
      </c>
      <c r="B12" s="169" t="s">
        <v>241</v>
      </c>
      <c r="C12" s="554"/>
      <c r="D12" s="554"/>
      <c r="E12" s="554"/>
      <c r="F12" s="555" t="s">
        <v>290</v>
      </c>
      <c r="G12" s="557">
        <v>281426</v>
      </c>
    </row>
    <row r="13" spans="1:7" ht="15" customHeight="1">
      <c r="A13" s="414">
        <v>7</v>
      </c>
      <c r="B13" s="169" t="s">
        <v>242</v>
      </c>
      <c r="C13" s="554"/>
      <c r="D13" s="554"/>
      <c r="E13" s="554"/>
      <c r="F13" s="555" t="s">
        <v>290</v>
      </c>
      <c r="G13" s="557">
        <v>32617</v>
      </c>
    </row>
    <row r="14" spans="1:7" ht="15" customHeight="1">
      <c r="A14" s="414">
        <v>8</v>
      </c>
      <c r="B14" s="169"/>
      <c r="C14" s="554"/>
      <c r="D14" s="554"/>
      <c r="E14" s="554"/>
      <c r="F14" s="554"/>
      <c r="G14" s="557"/>
    </row>
    <row r="15" spans="1:7" ht="15" customHeight="1">
      <c r="A15" s="414">
        <v>9</v>
      </c>
      <c r="B15" s="169"/>
      <c r="C15" s="554"/>
      <c r="D15" s="554"/>
      <c r="E15" s="554"/>
      <c r="F15" s="554"/>
      <c r="G15" s="557"/>
    </row>
    <row r="16" spans="1:7" ht="15" customHeight="1">
      <c r="A16" s="414">
        <v>10</v>
      </c>
      <c r="B16" s="169"/>
      <c r="C16" s="554"/>
      <c r="D16" s="554"/>
      <c r="E16" s="554"/>
      <c r="F16" s="554"/>
      <c r="G16" s="557"/>
    </row>
    <row r="17" spans="1:7" ht="15" customHeight="1">
      <c r="A17" s="414">
        <v>11</v>
      </c>
      <c r="B17" s="169"/>
      <c r="C17" s="554"/>
      <c r="D17" s="554"/>
      <c r="E17" s="554"/>
      <c r="F17" s="554"/>
      <c r="G17" s="557"/>
    </row>
    <row r="18" spans="1:7" ht="15" customHeight="1">
      <c r="A18" s="414">
        <v>12</v>
      </c>
      <c r="B18" s="169"/>
      <c r="C18" s="554"/>
      <c r="D18" s="554"/>
      <c r="E18" s="554"/>
      <c r="F18" s="554"/>
      <c r="G18" s="557"/>
    </row>
    <row r="19" spans="1:7" ht="15" customHeight="1">
      <c r="A19" s="414">
        <v>13</v>
      </c>
      <c r="B19" s="169"/>
      <c r="C19" s="554"/>
      <c r="D19" s="554"/>
      <c r="E19" s="554"/>
      <c r="F19" s="554"/>
      <c r="G19" s="557"/>
    </row>
    <row r="20" spans="1:7" ht="15" customHeight="1">
      <c r="A20" s="414">
        <v>14</v>
      </c>
      <c r="B20" s="169"/>
      <c r="C20" s="554"/>
      <c r="D20" s="554"/>
      <c r="E20" s="554"/>
      <c r="F20" s="554"/>
      <c r="G20" s="557"/>
    </row>
    <row r="21" spans="1:7" ht="15" customHeight="1">
      <c r="A21" s="414">
        <v>15</v>
      </c>
      <c r="B21" s="169"/>
      <c r="C21" s="554"/>
      <c r="D21" s="554"/>
      <c r="E21" s="554"/>
      <c r="F21" s="554"/>
      <c r="G21" s="557"/>
    </row>
    <row r="22" spans="1:7" ht="15" customHeight="1">
      <c r="A22" s="414">
        <v>16</v>
      </c>
      <c r="B22" s="169"/>
      <c r="C22" s="554"/>
      <c r="D22" s="554"/>
      <c r="E22" s="554"/>
      <c r="F22" s="554"/>
      <c r="G22" s="557"/>
    </row>
    <row r="23" spans="1:7" ht="15" customHeight="1">
      <c r="A23" s="414">
        <v>17</v>
      </c>
      <c r="B23" s="169"/>
      <c r="C23" s="554"/>
      <c r="D23" s="554"/>
      <c r="E23" s="554"/>
      <c r="F23" s="554"/>
      <c r="G23" s="557"/>
    </row>
    <row r="24" spans="1:7" ht="15" customHeight="1">
      <c r="A24" s="414">
        <v>18</v>
      </c>
      <c r="B24" s="169"/>
      <c r="C24" s="554"/>
      <c r="D24" s="554"/>
      <c r="E24" s="554"/>
      <c r="F24" s="554"/>
      <c r="G24" s="557"/>
    </row>
    <row r="25" spans="1:7" ht="15" customHeight="1">
      <c r="A25" s="414">
        <v>16</v>
      </c>
      <c r="B25" s="169"/>
      <c r="C25" s="554"/>
      <c r="D25" s="554"/>
      <c r="E25" s="554"/>
      <c r="F25" s="554"/>
      <c r="G25" s="557"/>
    </row>
    <row r="26" spans="1:7" ht="15" customHeight="1">
      <c r="A26" s="414">
        <v>20</v>
      </c>
      <c r="B26" s="137"/>
      <c r="C26" s="554"/>
      <c r="D26" s="554"/>
      <c r="E26" s="554"/>
      <c r="F26" s="554"/>
      <c r="G26" s="557"/>
    </row>
    <row r="27" spans="1:7" ht="15" customHeight="1">
      <c r="A27" s="414">
        <v>21</v>
      </c>
      <c r="B27" s="169"/>
      <c r="C27" s="554"/>
      <c r="D27" s="554"/>
      <c r="E27" s="554"/>
      <c r="F27" s="554"/>
      <c r="G27" s="557"/>
    </row>
    <row r="28" spans="1:7" ht="15" customHeight="1">
      <c r="A28" s="414">
        <v>22</v>
      </c>
      <c r="B28" s="169"/>
      <c r="C28" s="554"/>
      <c r="D28" s="554"/>
      <c r="E28" s="554"/>
      <c r="F28" s="554"/>
      <c r="G28" s="557"/>
    </row>
    <row r="29" spans="1:7" ht="15" customHeight="1">
      <c r="A29" s="414">
        <v>23</v>
      </c>
      <c r="B29" s="169"/>
      <c r="C29" s="554"/>
      <c r="D29" s="554"/>
      <c r="E29" s="554"/>
      <c r="F29" s="554"/>
      <c r="G29" s="557"/>
    </row>
    <row r="30" spans="1:7" ht="15" customHeight="1">
      <c r="A30" s="414">
        <v>24</v>
      </c>
      <c r="B30" s="169"/>
      <c r="C30" s="554"/>
      <c r="D30" s="554"/>
      <c r="E30" s="554"/>
      <c r="F30" s="554"/>
      <c r="G30" s="557"/>
    </row>
    <row r="31" spans="1:7" s="424" customFormat="1" ht="15" customHeight="1">
      <c r="A31" s="414">
        <v>25</v>
      </c>
      <c r="B31" s="138"/>
      <c r="C31" s="555"/>
      <c r="D31" s="555"/>
      <c r="E31" s="555"/>
      <c r="F31" s="555"/>
      <c r="G31" s="558"/>
    </row>
    <row r="32" spans="1:7" s="424" customFormat="1" ht="15" customHeight="1">
      <c r="A32" s="509" t="s">
        <v>183</v>
      </c>
      <c r="B32" s="481" t="s">
        <v>184</v>
      </c>
      <c r="C32" s="481"/>
      <c r="D32" s="481"/>
      <c r="E32" s="481"/>
      <c r="F32" s="510"/>
      <c r="G32" s="559">
        <f>SUM(G7:G31)</f>
        <v>7138967</v>
      </c>
    </row>
    <row r="33" spans="1:7" s="424" customFormat="1" ht="15" customHeight="1">
      <c r="A33" s="195" t="s">
        <v>104</v>
      </c>
      <c r="B33" s="196"/>
      <c r="C33" s="507" t="s">
        <v>158</v>
      </c>
      <c r="D33" s="507" t="s">
        <v>159</v>
      </c>
      <c r="E33" s="507" t="s">
        <v>98</v>
      </c>
      <c r="F33" s="507" t="s">
        <v>160</v>
      </c>
      <c r="G33" s="511"/>
    </row>
    <row r="34" spans="1:7" s="424" customFormat="1" ht="15" customHeight="1">
      <c r="A34" s="461">
        <v>1</v>
      </c>
      <c r="B34" s="139" t="s">
        <v>236</v>
      </c>
      <c r="C34" s="552" t="s">
        <v>290</v>
      </c>
      <c r="D34" s="552" t="s">
        <v>290</v>
      </c>
      <c r="E34" s="552" t="s">
        <v>290</v>
      </c>
      <c r="F34" s="552" t="s">
        <v>290</v>
      </c>
      <c r="G34" s="579">
        <v>3588236</v>
      </c>
    </row>
    <row r="35" spans="1:7" s="424" customFormat="1" ht="15" customHeight="1">
      <c r="A35" s="461">
        <v>2</v>
      </c>
      <c r="B35" s="171" t="s">
        <v>243</v>
      </c>
      <c r="C35" s="555" t="s">
        <v>290</v>
      </c>
      <c r="D35" s="555" t="s">
        <v>290</v>
      </c>
      <c r="E35" s="555" t="s">
        <v>290</v>
      </c>
      <c r="F35" s="555" t="s">
        <v>290</v>
      </c>
      <c r="G35" s="579">
        <v>648985</v>
      </c>
    </row>
    <row r="36" spans="1:7" s="424" customFormat="1" ht="15" customHeight="1">
      <c r="A36" s="461">
        <v>3</v>
      </c>
      <c r="B36" s="171" t="s">
        <v>244</v>
      </c>
      <c r="C36" s="555"/>
      <c r="D36" s="555" t="s">
        <v>290</v>
      </c>
      <c r="E36" s="555" t="s">
        <v>290</v>
      </c>
      <c r="F36" s="555" t="s">
        <v>290</v>
      </c>
      <c r="G36" s="579">
        <v>670104</v>
      </c>
    </row>
    <row r="37" spans="1:7" s="424" customFormat="1" ht="15" customHeight="1">
      <c r="A37" s="461">
        <v>4</v>
      </c>
      <c r="B37" s="169" t="s">
        <v>245</v>
      </c>
      <c r="C37" s="555"/>
      <c r="D37" s="555" t="s">
        <v>290</v>
      </c>
      <c r="E37" s="555" t="s">
        <v>290</v>
      </c>
      <c r="F37" s="555" t="s">
        <v>290</v>
      </c>
      <c r="G37" s="579">
        <v>256776</v>
      </c>
    </row>
    <row r="38" spans="1:7" s="424" customFormat="1" ht="15" customHeight="1">
      <c r="A38" s="461">
        <v>5</v>
      </c>
      <c r="B38" s="169" t="s">
        <v>246</v>
      </c>
      <c r="C38" s="555" t="s">
        <v>290</v>
      </c>
      <c r="D38" s="555" t="s">
        <v>290</v>
      </c>
      <c r="E38" s="555" t="s">
        <v>290</v>
      </c>
      <c r="F38" s="555" t="s">
        <v>290</v>
      </c>
      <c r="G38" s="579">
        <v>489008</v>
      </c>
    </row>
    <row r="39" spans="1:7" s="424" customFormat="1" ht="15" customHeight="1">
      <c r="A39" s="461">
        <v>6</v>
      </c>
      <c r="B39" s="169" t="s">
        <v>247</v>
      </c>
      <c r="C39" s="555" t="s">
        <v>290</v>
      </c>
      <c r="D39" s="555" t="s">
        <v>290</v>
      </c>
      <c r="E39" s="555"/>
      <c r="F39" s="555"/>
      <c r="G39" s="579">
        <v>283167</v>
      </c>
    </row>
    <row r="40" spans="1:7" s="424" customFormat="1" ht="15" customHeight="1">
      <c r="A40" s="461">
        <v>7</v>
      </c>
      <c r="B40" s="171" t="s">
        <v>248</v>
      </c>
      <c r="C40" s="555" t="s">
        <v>290</v>
      </c>
      <c r="D40" s="555" t="s">
        <v>290</v>
      </c>
      <c r="E40" s="555"/>
      <c r="F40" s="555"/>
      <c r="G40" s="579">
        <v>162224</v>
      </c>
    </row>
    <row r="41" spans="1:7" s="424" customFormat="1" ht="15" customHeight="1">
      <c r="A41" s="461">
        <v>8</v>
      </c>
      <c r="B41" s="171" t="s">
        <v>249</v>
      </c>
      <c r="C41" s="555" t="s">
        <v>290</v>
      </c>
      <c r="D41" s="555" t="s">
        <v>290</v>
      </c>
      <c r="E41" s="555" t="s">
        <v>290</v>
      </c>
      <c r="F41" s="555" t="s">
        <v>290</v>
      </c>
      <c r="G41" s="579">
        <v>7714</v>
      </c>
    </row>
    <row r="42" spans="1:7" s="424" customFormat="1" ht="15" customHeight="1">
      <c r="A42" s="461">
        <v>9</v>
      </c>
      <c r="B42" s="171" t="s">
        <v>250</v>
      </c>
      <c r="C42" s="555"/>
      <c r="D42" s="555" t="s">
        <v>290</v>
      </c>
      <c r="E42" s="555" t="s">
        <v>290</v>
      </c>
      <c r="F42" s="555" t="s">
        <v>290</v>
      </c>
      <c r="G42" s="579">
        <v>279407</v>
      </c>
    </row>
    <row r="43" spans="1:7" s="424" customFormat="1" ht="15" customHeight="1">
      <c r="A43" s="461">
        <v>10</v>
      </c>
      <c r="B43" s="169" t="s">
        <v>251</v>
      </c>
      <c r="C43" s="555"/>
      <c r="D43" s="555" t="s">
        <v>290</v>
      </c>
      <c r="E43" s="555" t="s">
        <v>290</v>
      </c>
      <c r="F43" s="555" t="s">
        <v>290</v>
      </c>
      <c r="G43" s="579">
        <v>937236</v>
      </c>
    </row>
    <row r="44" spans="1:7" s="424" customFormat="1" ht="15" customHeight="1">
      <c r="A44" s="461">
        <v>11</v>
      </c>
      <c r="B44" s="171"/>
      <c r="C44" s="555"/>
      <c r="D44" s="555"/>
      <c r="E44" s="555"/>
      <c r="F44" s="555"/>
      <c r="G44" s="579"/>
    </row>
    <row r="45" spans="1:7" s="424" customFormat="1" ht="15" customHeight="1">
      <c r="A45" s="461">
        <v>12</v>
      </c>
      <c r="B45" s="169"/>
      <c r="C45" s="555"/>
      <c r="D45" s="555"/>
      <c r="E45" s="555"/>
      <c r="F45" s="555"/>
      <c r="G45" s="579"/>
    </row>
    <row r="46" spans="1:7" s="424" customFormat="1" ht="15" customHeight="1">
      <c r="A46" s="461">
        <v>13</v>
      </c>
      <c r="B46" s="169"/>
      <c r="C46" s="555"/>
      <c r="D46" s="555"/>
      <c r="E46" s="555"/>
      <c r="F46" s="555"/>
      <c r="G46" s="579"/>
    </row>
    <row r="47" spans="1:7" s="424" customFormat="1" ht="15" customHeight="1">
      <c r="A47" s="461">
        <v>14</v>
      </c>
      <c r="B47" s="169"/>
      <c r="C47" s="555"/>
      <c r="D47" s="555"/>
      <c r="E47" s="555"/>
      <c r="F47" s="555"/>
      <c r="G47" s="579"/>
    </row>
    <row r="48" spans="1:7" s="424" customFormat="1" ht="15" customHeight="1" thickBot="1">
      <c r="A48" s="461">
        <v>15</v>
      </c>
      <c r="B48" s="140"/>
      <c r="C48" s="556"/>
      <c r="D48" s="556"/>
      <c r="E48" s="556"/>
      <c r="F48" s="556"/>
      <c r="G48" s="579"/>
    </row>
    <row r="49" spans="1:7" s="424" customFormat="1" ht="15" customHeight="1" thickBot="1">
      <c r="A49" s="512"/>
      <c r="B49" s="380" t="s">
        <v>185</v>
      </c>
      <c r="C49" s="513"/>
      <c r="D49" s="513"/>
      <c r="E49" s="513"/>
      <c r="F49" s="514"/>
      <c r="G49" s="560">
        <f>SUM(G34:G48)</f>
        <v>7322857</v>
      </c>
    </row>
    <row r="50" spans="1:7" s="424" customFormat="1" ht="15" customHeight="1">
      <c r="A50" s="515" t="s">
        <v>105</v>
      </c>
      <c r="B50" s="516"/>
      <c r="C50" s="517"/>
      <c r="D50" s="517"/>
      <c r="E50" s="517"/>
      <c r="F50" s="518"/>
      <c r="G50" s="561">
        <f>G32+G49</f>
        <v>14461824</v>
      </c>
    </row>
    <row r="51" spans="1:7" s="424" customFormat="1" ht="15" customHeight="1">
      <c r="A51" s="425" t="s">
        <v>50</v>
      </c>
      <c r="B51" s="519"/>
      <c r="C51" s="520"/>
      <c r="D51" s="520"/>
      <c r="E51" s="520"/>
      <c r="F51" s="521"/>
      <c r="G51" s="562"/>
    </row>
    <row r="52" spans="1:7" s="424" customFormat="1" ht="15" customHeight="1">
      <c r="A52" s="425" t="s">
        <v>17</v>
      </c>
      <c r="B52" s="519"/>
      <c r="C52" s="520"/>
      <c r="D52" s="520"/>
      <c r="E52" s="520"/>
      <c r="F52" s="521"/>
      <c r="G52" s="562">
        <v>1046011</v>
      </c>
    </row>
    <row r="53" spans="1:7" s="424" customFormat="1" ht="15" customHeight="1" thickBot="1">
      <c r="A53" s="522" t="s">
        <v>37</v>
      </c>
      <c r="B53" s="523"/>
      <c r="C53" s="524"/>
      <c r="D53" s="524"/>
      <c r="E53" s="524"/>
      <c r="F53" s="525"/>
      <c r="G53" s="563"/>
    </row>
    <row r="54" spans="1:7" ht="20.100000000000001" customHeight="1" thickBot="1">
      <c r="A54" s="448" t="s">
        <v>20</v>
      </c>
      <c r="B54" s="449"/>
      <c r="C54" s="526"/>
      <c r="D54" s="526"/>
      <c r="E54" s="526"/>
      <c r="F54" s="527"/>
      <c r="G54" s="564">
        <f>SUM(G50:G53)</f>
        <v>15507835</v>
      </c>
    </row>
    <row r="55" spans="1:7"/>
    <row r="56" spans="1:7" ht="28.5" customHeight="1">
      <c r="A56" s="465" t="s">
        <v>225</v>
      </c>
      <c r="B56" s="465"/>
      <c r="C56" s="465"/>
      <c r="D56" s="465"/>
      <c r="E56" s="465"/>
      <c r="F56" s="465"/>
      <c r="G56" s="465"/>
    </row>
    <row r="57" spans="1:7">
      <c r="A57" s="465"/>
      <c r="B57" s="528"/>
      <c r="C57" s="528"/>
      <c r="D57" s="528"/>
      <c r="E57" s="528"/>
      <c r="F57" s="528"/>
      <c r="G57" s="528"/>
    </row>
  </sheetData>
  <sheetProtection sheet="1" selectLockedCells="1"/>
  <customSheetViews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4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topLeftCell="B31" zoomScaleNormal="100" zoomScaleSheetLayoutView="100" workbookViewId="0">
      <selection activeCell="B7" sqref="B7"/>
    </sheetView>
  </sheetViews>
  <sheetFormatPr defaultColWidth="0" defaultRowHeight="12.75" zeroHeight="1"/>
  <cols>
    <col min="1" max="1" width="8" style="364" customWidth="1"/>
    <col min="2" max="2" width="55.7109375" style="364" customWidth="1"/>
    <col min="3" max="6" width="6.7109375" style="364" customWidth="1"/>
    <col min="7" max="7" width="30.7109375" style="364" customWidth="1"/>
    <col min="8" max="8" width="12.7109375" style="364" customWidth="1"/>
    <col min="9" max="9" width="0" style="364" hidden="1" customWidth="1"/>
    <col min="10" max="16384" width="8.7109375" style="364" hidden="1"/>
  </cols>
  <sheetData>
    <row r="1" spans="1:8" ht="19.899999999999999" customHeight="1">
      <c r="A1" s="467" t="s">
        <v>182</v>
      </c>
      <c r="B1" s="468" t="s">
        <v>186</v>
      </c>
      <c r="C1" s="468"/>
      <c r="D1" s="468"/>
      <c r="E1" s="468"/>
      <c r="F1" s="468"/>
      <c r="G1" s="468"/>
      <c r="H1" s="469"/>
    </row>
    <row r="2" spans="1:8" ht="19.899999999999999" customHeight="1">
      <c r="A2" s="470"/>
      <c r="B2" s="471" t="s">
        <v>187</v>
      </c>
      <c r="C2" s="471"/>
      <c r="D2" s="471"/>
      <c r="E2" s="471"/>
      <c r="F2" s="471"/>
      <c r="G2" s="471"/>
      <c r="H2" s="472"/>
    </row>
    <row r="3" spans="1:8" ht="19.899999999999999" customHeight="1" thickBot="1">
      <c r="A3" s="470"/>
      <c r="B3" s="471" t="s">
        <v>188</v>
      </c>
      <c r="C3" s="471"/>
      <c r="D3" s="471"/>
      <c r="E3" s="471"/>
      <c r="F3" s="471"/>
      <c r="G3" s="471"/>
      <c r="H3" s="472"/>
    </row>
    <row r="4" spans="1:8" ht="20.100000000000001" customHeight="1" thickBot="1">
      <c r="A4" s="205" t="s">
        <v>8</v>
      </c>
      <c r="B4" s="573" t="str">
        <f>'CSS '!B4</f>
        <v>Solano</v>
      </c>
      <c r="C4" s="175"/>
      <c r="D4" s="175"/>
      <c r="E4" s="175"/>
      <c r="F4" s="473" t="s">
        <v>9</v>
      </c>
      <c r="G4" s="574">
        <f>'CSS '!G4</f>
        <v>42794</v>
      </c>
      <c r="H4" s="176"/>
    </row>
    <row r="5" spans="1:8" s="410" customFormat="1" ht="40.15" customHeight="1">
      <c r="A5" s="436" t="s">
        <v>231</v>
      </c>
      <c r="B5" s="438"/>
      <c r="C5" s="474" t="s">
        <v>192</v>
      </c>
      <c r="D5" s="475"/>
      <c r="E5" s="475"/>
      <c r="F5" s="476"/>
      <c r="G5" s="477" t="s">
        <v>220</v>
      </c>
      <c r="H5" s="478" t="s">
        <v>141</v>
      </c>
    </row>
    <row r="6" spans="1:8" ht="15" customHeight="1">
      <c r="A6" s="188" t="s">
        <v>109</v>
      </c>
      <c r="B6" s="189"/>
      <c r="C6" s="190" t="s">
        <v>158</v>
      </c>
      <c r="D6" s="190" t="s">
        <v>159</v>
      </c>
      <c r="E6" s="190" t="s">
        <v>98</v>
      </c>
      <c r="F6" s="190" t="s">
        <v>160</v>
      </c>
      <c r="G6" s="189"/>
      <c r="H6" s="191"/>
    </row>
    <row r="7" spans="1:8" ht="15" customHeight="1">
      <c r="A7" s="414">
        <v>1</v>
      </c>
      <c r="B7" s="122" t="s">
        <v>252</v>
      </c>
      <c r="C7" s="552" t="s">
        <v>290</v>
      </c>
      <c r="D7" s="552"/>
      <c r="E7" s="553"/>
      <c r="F7" s="553"/>
      <c r="G7" s="544">
        <v>295070</v>
      </c>
      <c r="H7" s="547">
        <f>IF(G7=0,0,G7/$G$22)</f>
        <v>0.17483402114693536</v>
      </c>
    </row>
    <row r="8" spans="1:8" ht="15" customHeight="1">
      <c r="A8" s="414">
        <v>2</v>
      </c>
      <c r="B8" s="122" t="s">
        <v>253</v>
      </c>
      <c r="C8" s="555" t="s">
        <v>290</v>
      </c>
      <c r="D8" s="555" t="s">
        <v>290</v>
      </c>
      <c r="E8" s="554"/>
      <c r="F8" s="554"/>
      <c r="G8" s="544">
        <v>395554</v>
      </c>
      <c r="H8" s="547">
        <f t="shared" ref="H8:H21" si="0">IF(G8=0,0,G8/$G$22)</f>
        <v>0.23437250957655764</v>
      </c>
    </row>
    <row r="9" spans="1:8" ht="15" customHeight="1">
      <c r="A9" s="414">
        <v>3</v>
      </c>
      <c r="B9" s="122" t="s">
        <v>254</v>
      </c>
      <c r="C9" s="554" t="s">
        <v>290</v>
      </c>
      <c r="D9" s="555" t="s">
        <v>290</v>
      </c>
      <c r="E9" s="554"/>
      <c r="F9" s="554"/>
      <c r="G9" s="544">
        <v>220930</v>
      </c>
      <c r="H9" s="547">
        <f t="shared" si="0"/>
        <v>0.13090480323988352</v>
      </c>
    </row>
    <row r="10" spans="1:8" ht="15" customHeight="1">
      <c r="A10" s="414">
        <v>4</v>
      </c>
      <c r="B10" s="122" t="s">
        <v>255</v>
      </c>
      <c r="C10" s="554"/>
      <c r="D10" s="554" t="s">
        <v>290</v>
      </c>
      <c r="E10" s="555" t="s">
        <v>290</v>
      </c>
      <c r="F10" s="555" t="s">
        <v>290</v>
      </c>
      <c r="G10" s="544">
        <v>249944</v>
      </c>
      <c r="H10" s="547">
        <f t="shared" si="0"/>
        <v>0.14809609442352531</v>
      </c>
    </row>
    <row r="11" spans="1:8" ht="15" customHeight="1">
      <c r="A11" s="414">
        <v>5</v>
      </c>
      <c r="B11" s="122" t="s">
        <v>256</v>
      </c>
      <c r="C11" s="554"/>
      <c r="D11" s="554"/>
      <c r="E11" s="554"/>
      <c r="F11" s="555" t="s">
        <v>290</v>
      </c>
      <c r="G11" s="544">
        <v>264246</v>
      </c>
      <c r="H11" s="547">
        <f t="shared" si="0"/>
        <v>0.15657027400953361</v>
      </c>
    </row>
    <row r="12" spans="1:8" ht="15" customHeight="1">
      <c r="A12" s="414">
        <v>6</v>
      </c>
      <c r="B12" s="123" t="s">
        <v>257</v>
      </c>
      <c r="C12" s="555" t="s">
        <v>290</v>
      </c>
      <c r="D12" s="555" t="s">
        <v>290</v>
      </c>
      <c r="E12" s="555" t="s">
        <v>290</v>
      </c>
      <c r="F12" s="555" t="s">
        <v>290</v>
      </c>
      <c r="G12" s="544">
        <v>220023</v>
      </c>
      <c r="H12" s="547">
        <f t="shared" si="0"/>
        <v>0.13036739022880048</v>
      </c>
    </row>
    <row r="13" spans="1:8" ht="15" customHeight="1">
      <c r="A13" s="414">
        <v>7</v>
      </c>
      <c r="B13" s="123" t="s">
        <v>258</v>
      </c>
      <c r="C13" s="555" t="s">
        <v>290</v>
      </c>
      <c r="D13" s="555" t="s">
        <v>290</v>
      </c>
      <c r="E13" s="555" t="s">
        <v>290</v>
      </c>
      <c r="F13" s="555" t="s">
        <v>290</v>
      </c>
      <c r="G13" s="544">
        <v>41948</v>
      </c>
      <c r="H13" s="547">
        <f t="shared" si="0"/>
        <v>2.4854907374764104E-2</v>
      </c>
    </row>
    <row r="14" spans="1:8" ht="15" customHeight="1">
      <c r="A14" s="414">
        <v>8</v>
      </c>
      <c r="B14" s="123"/>
      <c r="C14" s="554"/>
      <c r="D14" s="554"/>
      <c r="E14" s="554"/>
      <c r="F14" s="554"/>
      <c r="G14" s="544"/>
      <c r="H14" s="547">
        <f t="shared" si="0"/>
        <v>0</v>
      </c>
    </row>
    <row r="15" spans="1:8" ht="15" customHeight="1">
      <c r="A15" s="414">
        <v>9</v>
      </c>
      <c r="B15" s="123"/>
      <c r="C15" s="554"/>
      <c r="D15" s="554"/>
      <c r="E15" s="554"/>
      <c r="F15" s="554"/>
      <c r="G15" s="544"/>
      <c r="H15" s="547">
        <f t="shared" si="0"/>
        <v>0</v>
      </c>
    </row>
    <row r="16" spans="1:8" ht="15" customHeight="1">
      <c r="A16" s="414">
        <v>10</v>
      </c>
      <c r="B16" s="123"/>
      <c r="C16" s="554"/>
      <c r="D16" s="554"/>
      <c r="E16" s="554"/>
      <c r="F16" s="554"/>
      <c r="G16" s="544"/>
      <c r="H16" s="547">
        <f t="shared" si="0"/>
        <v>0</v>
      </c>
    </row>
    <row r="17" spans="1:8" ht="15" customHeight="1">
      <c r="A17" s="414">
        <v>11</v>
      </c>
      <c r="B17" s="123"/>
      <c r="C17" s="554"/>
      <c r="D17" s="554"/>
      <c r="E17" s="554"/>
      <c r="F17" s="554"/>
      <c r="G17" s="544"/>
      <c r="H17" s="547">
        <f t="shared" si="0"/>
        <v>0</v>
      </c>
    </row>
    <row r="18" spans="1:8" ht="15" customHeight="1">
      <c r="A18" s="414">
        <v>12</v>
      </c>
      <c r="B18" s="123"/>
      <c r="C18" s="554"/>
      <c r="D18" s="554"/>
      <c r="E18" s="554"/>
      <c r="F18" s="554"/>
      <c r="G18" s="544"/>
      <c r="H18" s="547">
        <f t="shared" si="0"/>
        <v>0</v>
      </c>
    </row>
    <row r="19" spans="1:8" ht="15" customHeight="1">
      <c r="A19" s="414">
        <v>13</v>
      </c>
      <c r="B19" s="123"/>
      <c r="C19" s="554"/>
      <c r="D19" s="554"/>
      <c r="E19" s="554"/>
      <c r="F19" s="554"/>
      <c r="G19" s="544"/>
      <c r="H19" s="547">
        <f t="shared" si="0"/>
        <v>0</v>
      </c>
    </row>
    <row r="20" spans="1:8" ht="15" customHeight="1">
      <c r="A20" s="414">
        <v>14</v>
      </c>
      <c r="B20" s="123"/>
      <c r="C20" s="554"/>
      <c r="D20" s="554"/>
      <c r="E20" s="554"/>
      <c r="F20" s="554"/>
      <c r="G20" s="544"/>
      <c r="H20" s="547">
        <f t="shared" si="0"/>
        <v>0</v>
      </c>
    </row>
    <row r="21" spans="1:8" ht="15" customHeight="1">
      <c r="A21" s="414">
        <v>15</v>
      </c>
      <c r="B21" s="125"/>
      <c r="C21" s="554"/>
      <c r="D21" s="554"/>
      <c r="E21" s="554"/>
      <c r="F21" s="554"/>
      <c r="G21" s="544"/>
      <c r="H21" s="547">
        <f t="shared" si="0"/>
        <v>0</v>
      </c>
    </row>
    <row r="22" spans="1:8" s="424" customFormat="1" ht="15" customHeight="1">
      <c r="A22" s="479"/>
      <c r="B22" s="480" t="s">
        <v>110</v>
      </c>
      <c r="C22" s="178"/>
      <c r="D22" s="178"/>
      <c r="E22" s="178"/>
      <c r="F22" s="179"/>
      <c r="G22" s="177">
        <f>SUM(G7:G21)</f>
        <v>1687715</v>
      </c>
      <c r="H22" s="546">
        <f>SUM(H7:H21)</f>
        <v>1</v>
      </c>
    </row>
    <row r="23" spans="1:8" ht="15" customHeight="1">
      <c r="A23" s="188" t="s">
        <v>108</v>
      </c>
      <c r="B23" s="192"/>
      <c r="C23" s="190" t="s">
        <v>158</v>
      </c>
      <c r="D23" s="190" t="s">
        <v>159</v>
      </c>
      <c r="E23" s="190" t="s">
        <v>98</v>
      </c>
      <c r="F23" s="190" t="s">
        <v>160</v>
      </c>
      <c r="G23" s="193"/>
      <c r="H23" s="194"/>
    </row>
    <row r="24" spans="1:8" ht="15" customHeight="1">
      <c r="A24" s="414">
        <v>1</v>
      </c>
      <c r="B24" s="170" t="s">
        <v>252</v>
      </c>
      <c r="C24" s="552" t="s">
        <v>290</v>
      </c>
      <c r="D24" s="553"/>
      <c r="E24" s="553"/>
      <c r="F24" s="553"/>
      <c r="G24" s="150">
        <v>307114</v>
      </c>
      <c r="H24" s="548">
        <f>IF(G24=0,0,G24/$G$39)</f>
        <v>0.17772163267290178</v>
      </c>
    </row>
    <row r="25" spans="1:8" ht="15" customHeight="1">
      <c r="A25" s="414">
        <v>2</v>
      </c>
      <c r="B25" s="170" t="s">
        <v>253</v>
      </c>
      <c r="C25" s="555" t="s">
        <v>290</v>
      </c>
      <c r="D25" s="555" t="s">
        <v>290</v>
      </c>
      <c r="E25" s="554"/>
      <c r="F25" s="554"/>
      <c r="G25" s="150">
        <v>748625</v>
      </c>
      <c r="H25" s="548">
        <f t="shared" ref="H25:H38" si="1">IF(G25=0,0,G25/$G$39)</f>
        <v>0.43321651653702242</v>
      </c>
    </row>
    <row r="26" spans="1:8" ht="15" customHeight="1">
      <c r="A26" s="414">
        <v>3</v>
      </c>
      <c r="B26" s="170" t="s">
        <v>254</v>
      </c>
      <c r="C26" s="554" t="s">
        <v>290</v>
      </c>
      <c r="D26" s="555" t="s">
        <v>290</v>
      </c>
      <c r="E26" s="554"/>
      <c r="F26" s="554"/>
      <c r="G26" s="150">
        <v>338579</v>
      </c>
      <c r="H26" s="548">
        <f t="shared" si="1"/>
        <v>0.19592989140435935</v>
      </c>
    </row>
    <row r="27" spans="1:8" ht="15" customHeight="1">
      <c r="A27" s="414">
        <v>4</v>
      </c>
      <c r="B27" s="170" t="s">
        <v>256</v>
      </c>
      <c r="C27" s="554"/>
      <c r="D27" s="554"/>
      <c r="E27" s="554"/>
      <c r="F27" s="555" t="s">
        <v>290</v>
      </c>
      <c r="G27" s="150">
        <v>327307</v>
      </c>
      <c r="H27" s="548">
        <f t="shared" si="1"/>
        <v>0.18940697729595349</v>
      </c>
    </row>
    <row r="28" spans="1:8" ht="15" customHeight="1">
      <c r="A28" s="414">
        <v>5</v>
      </c>
      <c r="B28" s="123" t="s">
        <v>257</v>
      </c>
      <c r="C28" s="555" t="s">
        <v>290</v>
      </c>
      <c r="D28" s="555" t="s">
        <v>290</v>
      </c>
      <c r="E28" s="555" t="s">
        <v>290</v>
      </c>
      <c r="F28" s="555" t="s">
        <v>290</v>
      </c>
      <c r="G28" s="150">
        <v>6437</v>
      </c>
      <c r="H28" s="548">
        <f t="shared" si="1"/>
        <v>3.724982089762983E-3</v>
      </c>
    </row>
    <row r="29" spans="1:8" ht="15" customHeight="1">
      <c r="A29" s="414">
        <v>6</v>
      </c>
      <c r="B29" s="168"/>
      <c r="C29" s="554"/>
      <c r="D29" s="554"/>
      <c r="E29" s="554"/>
      <c r="F29" s="554"/>
      <c r="G29" s="150"/>
      <c r="H29" s="548">
        <f t="shared" si="1"/>
        <v>0</v>
      </c>
    </row>
    <row r="30" spans="1:8" ht="15" customHeight="1">
      <c r="A30" s="414">
        <v>7</v>
      </c>
      <c r="B30" s="168"/>
      <c r="C30" s="554"/>
      <c r="D30" s="554"/>
      <c r="E30" s="554"/>
      <c r="F30" s="554"/>
      <c r="G30" s="150"/>
      <c r="H30" s="548">
        <f t="shared" si="1"/>
        <v>0</v>
      </c>
    </row>
    <row r="31" spans="1:8" ht="15" customHeight="1">
      <c r="A31" s="414">
        <v>8</v>
      </c>
      <c r="B31" s="168"/>
      <c r="C31" s="554"/>
      <c r="D31" s="554"/>
      <c r="E31" s="554"/>
      <c r="F31" s="554"/>
      <c r="G31" s="150"/>
      <c r="H31" s="548">
        <f t="shared" si="1"/>
        <v>0</v>
      </c>
    </row>
    <row r="32" spans="1:8" ht="15" customHeight="1">
      <c r="A32" s="414">
        <v>9</v>
      </c>
      <c r="B32" s="168"/>
      <c r="C32" s="554"/>
      <c r="D32" s="554"/>
      <c r="E32" s="554"/>
      <c r="F32" s="554"/>
      <c r="G32" s="150"/>
      <c r="H32" s="548">
        <f t="shared" si="1"/>
        <v>0</v>
      </c>
    </row>
    <row r="33" spans="1:8" ht="15" customHeight="1">
      <c r="A33" s="414">
        <v>10</v>
      </c>
      <c r="B33" s="168"/>
      <c r="C33" s="554"/>
      <c r="D33" s="554"/>
      <c r="E33" s="554"/>
      <c r="F33" s="554"/>
      <c r="G33" s="150"/>
      <c r="H33" s="548">
        <f t="shared" si="1"/>
        <v>0</v>
      </c>
    </row>
    <row r="34" spans="1:8" ht="15" customHeight="1">
      <c r="A34" s="414">
        <v>11</v>
      </c>
      <c r="B34" s="168"/>
      <c r="C34" s="554"/>
      <c r="D34" s="554"/>
      <c r="E34" s="554"/>
      <c r="F34" s="554"/>
      <c r="G34" s="150"/>
      <c r="H34" s="548">
        <f t="shared" si="1"/>
        <v>0</v>
      </c>
    </row>
    <row r="35" spans="1:8" ht="15" customHeight="1">
      <c r="A35" s="414">
        <v>12</v>
      </c>
      <c r="B35" s="168"/>
      <c r="C35" s="554"/>
      <c r="D35" s="554"/>
      <c r="E35" s="554"/>
      <c r="F35" s="554"/>
      <c r="G35" s="150"/>
      <c r="H35" s="548">
        <f t="shared" si="1"/>
        <v>0</v>
      </c>
    </row>
    <row r="36" spans="1:8" ht="15" customHeight="1">
      <c r="A36" s="414">
        <v>13</v>
      </c>
      <c r="B36" s="168"/>
      <c r="C36" s="554"/>
      <c r="D36" s="554"/>
      <c r="E36" s="554"/>
      <c r="F36" s="554"/>
      <c r="G36" s="150"/>
      <c r="H36" s="548">
        <f t="shared" si="1"/>
        <v>0</v>
      </c>
    </row>
    <row r="37" spans="1:8" ht="15" customHeight="1">
      <c r="A37" s="414">
        <v>14</v>
      </c>
      <c r="B37" s="168"/>
      <c r="C37" s="554"/>
      <c r="D37" s="554"/>
      <c r="E37" s="554"/>
      <c r="F37" s="554"/>
      <c r="G37" s="150"/>
      <c r="H37" s="548">
        <f t="shared" si="1"/>
        <v>0</v>
      </c>
    </row>
    <row r="38" spans="1:8" ht="15" customHeight="1">
      <c r="A38" s="414">
        <v>15</v>
      </c>
      <c r="B38" s="168"/>
      <c r="C38" s="554"/>
      <c r="D38" s="554"/>
      <c r="E38" s="554"/>
      <c r="F38" s="554"/>
      <c r="G38" s="151"/>
      <c r="H38" s="548">
        <f t="shared" si="1"/>
        <v>0</v>
      </c>
    </row>
    <row r="39" spans="1:8" s="424" customFormat="1" ht="15" customHeight="1">
      <c r="A39" s="479"/>
      <c r="B39" s="480" t="s">
        <v>161</v>
      </c>
      <c r="C39" s="178"/>
      <c r="D39" s="178"/>
      <c r="E39" s="178"/>
      <c r="F39" s="179"/>
      <c r="G39" s="177">
        <f>SUM(G24:G38)</f>
        <v>1728062</v>
      </c>
      <c r="H39" s="545">
        <f>SUM(H24:H38)</f>
        <v>1</v>
      </c>
    </row>
    <row r="40" spans="1:8" ht="15" customHeight="1">
      <c r="A40" s="188" t="s">
        <v>114</v>
      </c>
      <c r="B40" s="192"/>
      <c r="C40" s="190" t="s">
        <v>158</v>
      </c>
      <c r="D40" s="190" t="s">
        <v>159</v>
      </c>
      <c r="E40" s="190" t="s">
        <v>98</v>
      </c>
      <c r="F40" s="190" t="s">
        <v>160</v>
      </c>
      <c r="G40" s="193"/>
      <c r="H40" s="194"/>
    </row>
    <row r="41" spans="1:8" ht="15" customHeight="1">
      <c r="A41" s="414">
        <v>1</v>
      </c>
      <c r="B41" s="170"/>
      <c r="C41" s="553"/>
      <c r="D41" s="553"/>
      <c r="E41" s="553"/>
      <c r="F41" s="553"/>
      <c r="G41" s="150"/>
      <c r="H41" s="548">
        <f>IF(G41=0,0,G41/$G$46)</f>
        <v>0</v>
      </c>
    </row>
    <row r="42" spans="1:8" ht="15" customHeight="1">
      <c r="A42" s="414">
        <v>2</v>
      </c>
      <c r="B42" s="168"/>
      <c r="C42" s="554"/>
      <c r="D42" s="554"/>
      <c r="E42" s="554"/>
      <c r="F42" s="554"/>
      <c r="G42" s="150"/>
      <c r="H42" s="548">
        <f>IF(G42=0,0,G42/$G$46)</f>
        <v>0</v>
      </c>
    </row>
    <row r="43" spans="1:8" ht="15" customHeight="1">
      <c r="A43" s="414">
        <v>3</v>
      </c>
      <c r="B43" s="168"/>
      <c r="C43" s="554"/>
      <c r="D43" s="554"/>
      <c r="E43" s="554"/>
      <c r="F43" s="554"/>
      <c r="G43" s="150"/>
      <c r="H43" s="548">
        <f>IF(G43=0,0,G43/$G$46)</f>
        <v>0</v>
      </c>
    </row>
    <row r="44" spans="1:8" ht="15" customHeight="1">
      <c r="A44" s="414">
        <v>4</v>
      </c>
      <c r="B44" s="168"/>
      <c r="C44" s="554"/>
      <c r="D44" s="554"/>
      <c r="E44" s="554"/>
      <c r="F44" s="554"/>
      <c r="G44" s="150"/>
      <c r="H44" s="548">
        <f>IF(G44=0,0,G44/$G$46)</f>
        <v>0</v>
      </c>
    </row>
    <row r="45" spans="1:8" ht="15" customHeight="1">
      <c r="A45" s="414">
        <v>5</v>
      </c>
      <c r="B45" s="168"/>
      <c r="C45" s="554"/>
      <c r="D45" s="554"/>
      <c r="E45" s="554"/>
      <c r="F45" s="554"/>
      <c r="G45" s="151"/>
      <c r="H45" s="548">
        <f>IF(G45=0,0,G45/$G$46)</f>
        <v>0</v>
      </c>
    </row>
    <row r="46" spans="1:8" s="424" customFormat="1" ht="15" customHeight="1">
      <c r="A46" s="479"/>
      <c r="B46" s="480" t="s">
        <v>111</v>
      </c>
      <c r="C46" s="178"/>
      <c r="D46" s="178"/>
      <c r="E46" s="178"/>
      <c r="F46" s="179"/>
      <c r="G46" s="177">
        <f>SUM(G41:G45)</f>
        <v>0</v>
      </c>
      <c r="H46" s="545">
        <f>SUM(H41:H45)</f>
        <v>0</v>
      </c>
    </row>
    <row r="47" spans="1:8" ht="15" customHeight="1">
      <c r="A47" s="411" t="s">
        <v>112</v>
      </c>
      <c r="B47" s="481"/>
      <c r="C47" s="180"/>
      <c r="D47" s="180"/>
      <c r="E47" s="180"/>
      <c r="F47" s="181"/>
      <c r="G47" s="482">
        <f>G22+G39+G46</f>
        <v>3415777</v>
      </c>
      <c r="H47" s="542"/>
    </row>
    <row r="48" spans="1:8" s="424" customFormat="1" ht="15" customHeight="1">
      <c r="A48" s="411" t="s">
        <v>52</v>
      </c>
      <c r="B48" s="412"/>
      <c r="C48" s="180"/>
      <c r="D48" s="180"/>
      <c r="E48" s="180"/>
      <c r="F48" s="181"/>
      <c r="G48" s="152"/>
      <c r="H48" s="549"/>
    </row>
    <row r="49" spans="1:9" s="424" customFormat="1" ht="15" customHeight="1">
      <c r="A49" s="411" t="s">
        <v>18</v>
      </c>
      <c r="B49" s="412"/>
      <c r="C49" s="182"/>
      <c r="D49" s="182"/>
      <c r="E49" s="182"/>
      <c r="F49" s="183"/>
      <c r="G49" s="152">
        <v>63665</v>
      </c>
      <c r="H49" s="549"/>
    </row>
    <row r="50" spans="1:9" s="424" customFormat="1" ht="15" customHeight="1" thickBot="1">
      <c r="A50" s="483" t="s">
        <v>170</v>
      </c>
      <c r="B50" s="484"/>
      <c r="C50" s="184"/>
      <c r="D50" s="184"/>
      <c r="E50" s="184"/>
      <c r="F50" s="185"/>
      <c r="G50" s="153">
        <v>53930</v>
      </c>
      <c r="H50" s="549"/>
    </row>
    <row r="51" spans="1:9" ht="15" customHeight="1" thickBot="1">
      <c r="A51" s="366" t="s">
        <v>19</v>
      </c>
      <c r="B51" s="206"/>
      <c r="C51" s="186"/>
      <c r="D51" s="186"/>
      <c r="E51" s="186"/>
      <c r="F51" s="187"/>
      <c r="G51" s="485">
        <f>SUM(G47:G50)</f>
        <v>3533372</v>
      </c>
      <c r="H51" s="543"/>
    </row>
    <row r="52" spans="1:9"/>
    <row r="53" spans="1:9">
      <c r="A53" s="465" t="s">
        <v>157</v>
      </c>
      <c r="B53" s="465"/>
      <c r="C53" s="465"/>
      <c r="D53" s="465"/>
      <c r="E53" s="465"/>
      <c r="F53" s="465"/>
      <c r="G53" s="465"/>
    </row>
    <row r="54" spans="1:9" ht="33" customHeight="1">
      <c r="A54" s="465" t="s">
        <v>226</v>
      </c>
      <c r="B54" s="465"/>
      <c r="C54" s="465"/>
      <c r="D54" s="465"/>
      <c r="E54" s="465"/>
      <c r="F54" s="465"/>
      <c r="G54" s="465"/>
      <c r="H54" s="465"/>
      <c r="I54" s="465"/>
    </row>
    <row r="55" spans="1:9">
      <c r="A55" s="466"/>
    </row>
  </sheetData>
  <sheetProtection sheet="1" selectLockedCells="1"/>
  <customSheetViews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3" type="noConversion"/>
  <printOptions horizontalCentered="1"/>
  <pageMargins left="0.5" right="0.4" top="0.91" bottom="0.75" header="0.5" footer="0.5"/>
  <pageSetup scale="73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>
      <c r="A1" s="638" t="s">
        <v>143</v>
      </c>
      <c r="B1" s="638"/>
      <c r="C1" s="638"/>
      <c r="D1" s="638"/>
      <c r="E1" s="638"/>
      <c r="F1" s="638"/>
      <c r="G1" s="638"/>
      <c r="H1" s="638"/>
    </row>
    <row r="2" spans="1:8" ht="20.100000000000001" customHeight="1">
      <c r="A2" s="625" t="s">
        <v>8</v>
      </c>
      <c r="B2" s="625"/>
      <c r="C2" s="625"/>
      <c r="D2" s="674" t="str">
        <f>'CSS '!B4:B4</f>
        <v>Solano</v>
      </c>
      <c r="E2" s="674"/>
      <c r="F2" s="55" t="s">
        <v>9</v>
      </c>
      <c r="G2" s="21">
        <f>'CSS '!E4</f>
        <v>0</v>
      </c>
    </row>
    <row r="3" spans="1:8" ht="15" customHeight="1">
      <c r="A3" s="19"/>
      <c r="B3" s="56"/>
      <c r="C3" s="56"/>
      <c r="D3" s="675"/>
      <c r="E3" s="675"/>
      <c r="F3" s="23"/>
      <c r="G3" s="20"/>
    </row>
    <row r="4" spans="1:8" ht="15" customHeight="1" thickBot="1">
      <c r="A4" s="3"/>
      <c r="B4" s="20"/>
      <c r="C4" s="20"/>
      <c r="D4" s="20"/>
      <c r="E4" s="20"/>
      <c r="F4" s="20"/>
      <c r="G4" s="20"/>
    </row>
    <row r="5" spans="1:8" s="2" customFormat="1" ht="15" customHeight="1">
      <c r="A5" s="676" t="s">
        <v>51</v>
      </c>
      <c r="B5" s="677"/>
      <c r="C5" s="677"/>
      <c r="D5" s="677"/>
      <c r="E5" s="678"/>
      <c r="F5" s="682" t="s">
        <v>0</v>
      </c>
      <c r="G5" s="683"/>
      <c r="H5" s="636" t="s">
        <v>140</v>
      </c>
    </row>
    <row r="6" spans="1:8" s="1" customFormat="1" ht="34.5" customHeight="1" thickBot="1">
      <c r="A6" s="679"/>
      <c r="B6" s="680"/>
      <c r="C6" s="680"/>
      <c r="D6" s="680"/>
      <c r="E6" s="681"/>
      <c r="F6" s="684" t="s">
        <v>55</v>
      </c>
      <c r="G6" s="685"/>
      <c r="H6" s="637"/>
    </row>
    <row r="7" spans="1:8" ht="15" customHeight="1">
      <c r="A7" s="643" t="s">
        <v>133</v>
      </c>
      <c r="B7" s="670"/>
      <c r="C7" s="670"/>
      <c r="D7" s="670"/>
      <c r="E7" s="671"/>
      <c r="F7" s="672"/>
      <c r="G7" s="673"/>
      <c r="H7" s="58"/>
    </row>
    <row r="8" spans="1:8" ht="15" customHeight="1">
      <c r="A8" s="51">
        <v>1</v>
      </c>
      <c r="B8" s="658"/>
      <c r="C8" s="668"/>
      <c r="D8" s="668"/>
      <c r="E8" s="669"/>
      <c r="F8" s="646"/>
      <c r="G8" s="647"/>
      <c r="H8" s="58"/>
    </row>
    <row r="9" spans="1:8" ht="15" customHeight="1">
      <c r="A9" s="51">
        <v>2</v>
      </c>
      <c r="B9" s="658"/>
      <c r="C9" s="668"/>
      <c r="D9" s="668"/>
      <c r="E9" s="669"/>
      <c r="F9" s="646"/>
      <c r="G9" s="647"/>
      <c r="H9" s="58"/>
    </row>
    <row r="10" spans="1:8" ht="15" customHeight="1">
      <c r="A10" s="51">
        <v>3</v>
      </c>
      <c r="B10" s="658"/>
      <c r="C10" s="668"/>
      <c r="D10" s="668"/>
      <c r="E10" s="669"/>
      <c r="F10" s="646"/>
      <c r="G10" s="647"/>
      <c r="H10" s="58"/>
    </row>
    <row r="11" spans="1:8" ht="15" customHeight="1">
      <c r="A11" s="51">
        <v>4</v>
      </c>
      <c r="B11" s="658"/>
      <c r="C11" s="668"/>
      <c r="D11" s="668"/>
      <c r="E11" s="669"/>
      <c r="F11" s="646"/>
      <c r="G11" s="647"/>
      <c r="H11" s="58"/>
    </row>
    <row r="12" spans="1:8" ht="15" customHeight="1">
      <c r="A12" s="51">
        <v>5</v>
      </c>
      <c r="B12" s="658"/>
      <c r="C12" s="668"/>
      <c r="D12" s="668"/>
      <c r="E12" s="669"/>
      <c r="F12" s="646"/>
      <c r="G12" s="647"/>
      <c r="H12" s="58"/>
    </row>
    <row r="13" spans="1:8" ht="15" customHeight="1">
      <c r="A13" s="51">
        <v>6</v>
      </c>
      <c r="B13" s="658"/>
      <c r="C13" s="668"/>
      <c r="D13" s="668"/>
      <c r="E13" s="669"/>
      <c r="F13" s="646"/>
      <c r="G13" s="647"/>
      <c r="H13" s="58"/>
    </row>
    <row r="14" spans="1:8" ht="15" customHeight="1">
      <c r="A14" s="51">
        <v>7</v>
      </c>
      <c r="B14" s="658"/>
      <c r="C14" s="668"/>
      <c r="D14" s="668"/>
      <c r="E14" s="669"/>
      <c r="F14" s="646"/>
      <c r="G14" s="647"/>
      <c r="H14" s="58"/>
    </row>
    <row r="15" spans="1:8" ht="15" customHeight="1">
      <c r="A15" s="51">
        <v>8</v>
      </c>
      <c r="B15" s="656"/>
      <c r="C15" s="664"/>
      <c r="D15" s="664"/>
      <c r="E15" s="665"/>
      <c r="F15" s="646"/>
      <c r="G15" s="647"/>
      <c r="H15" s="58"/>
    </row>
    <row r="16" spans="1:8" ht="15" customHeight="1">
      <c r="A16" s="51">
        <v>9</v>
      </c>
      <c r="B16" s="656"/>
      <c r="C16" s="664"/>
      <c r="D16" s="664"/>
      <c r="E16" s="665"/>
      <c r="F16" s="646"/>
      <c r="G16" s="647"/>
      <c r="H16" s="58"/>
    </row>
    <row r="17" spans="1:8" ht="15" customHeight="1">
      <c r="A17" s="51">
        <v>10</v>
      </c>
      <c r="B17" s="656"/>
      <c r="C17" s="656"/>
      <c r="D17" s="656"/>
      <c r="E17" s="657"/>
      <c r="F17" s="666"/>
      <c r="G17" s="667"/>
      <c r="H17" s="58"/>
    </row>
    <row r="18" spans="1:8" s="4" customFormat="1" ht="15" customHeight="1">
      <c r="A18" s="52"/>
      <c r="B18" s="639" t="s">
        <v>110</v>
      </c>
      <c r="C18" s="639"/>
      <c r="D18" s="639"/>
      <c r="E18" s="640"/>
      <c r="F18" s="660">
        <f>SUM(F8:G17)</f>
        <v>0</v>
      </c>
      <c r="G18" s="661"/>
      <c r="H18" s="60"/>
    </row>
    <row r="19" spans="1:8" ht="15" customHeight="1">
      <c r="A19" s="648" t="s">
        <v>134</v>
      </c>
      <c r="B19" s="649"/>
      <c r="C19" s="649"/>
      <c r="D19" s="649"/>
      <c r="E19" s="650"/>
      <c r="F19" s="662"/>
      <c r="G19" s="663"/>
      <c r="H19" s="58"/>
    </row>
    <row r="20" spans="1:8" ht="15" customHeight="1">
      <c r="A20" s="51">
        <v>1</v>
      </c>
      <c r="B20" s="658"/>
      <c r="C20" s="658"/>
      <c r="D20" s="658"/>
      <c r="E20" s="659"/>
      <c r="F20" s="646"/>
      <c r="G20" s="647"/>
      <c r="H20" s="58"/>
    </row>
    <row r="21" spans="1:8" ht="15" customHeight="1">
      <c r="A21" s="51">
        <v>2</v>
      </c>
      <c r="B21" s="658"/>
      <c r="C21" s="658"/>
      <c r="D21" s="658"/>
      <c r="E21" s="659"/>
      <c r="F21" s="646"/>
      <c r="G21" s="647"/>
      <c r="H21" s="58"/>
    </row>
    <row r="22" spans="1:8" ht="15" customHeight="1">
      <c r="A22" s="51">
        <v>3</v>
      </c>
      <c r="B22" s="658"/>
      <c r="C22" s="658"/>
      <c r="D22" s="658"/>
      <c r="E22" s="659"/>
      <c r="F22" s="646"/>
      <c r="G22" s="647"/>
      <c r="H22" s="58"/>
    </row>
    <row r="23" spans="1:8" ht="15" customHeight="1">
      <c r="A23" s="51">
        <v>4</v>
      </c>
      <c r="B23" s="658"/>
      <c r="C23" s="658"/>
      <c r="D23" s="658"/>
      <c r="E23" s="659"/>
      <c r="F23" s="646"/>
      <c r="G23" s="647"/>
      <c r="H23" s="58"/>
    </row>
    <row r="24" spans="1:8" ht="15" customHeight="1">
      <c r="A24" s="51">
        <v>5</v>
      </c>
      <c r="B24" s="656"/>
      <c r="C24" s="656"/>
      <c r="D24" s="656"/>
      <c r="E24" s="657"/>
      <c r="F24" s="646"/>
      <c r="G24" s="647"/>
      <c r="H24" s="58"/>
    </row>
    <row r="25" spans="1:8" ht="15" customHeight="1">
      <c r="A25" s="51">
        <v>6</v>
      </c>
      <c r="B25" s="656"/>
      <c r="C25" s="656"/>
      <c r="D25" s="656"/>
      <c r="E25" s="657"/>
      <c r="F25" s="646"/>
      <c r="G25" s="647"/>
      <c r="H25" s="58"/>
    </row>
    <row r="26" spans="1:8" ht="15" customHeight="1">
      <c r="A26" s="51">
        <v>7</v>
      </c>
      <c r="B26" s="656"/>
      <c r="C26" s="656"/>
      <c r="D26" s="656"/>
      <c r="E26" s="657"/>
      <c r="F26" s="646"/>
      <c r="G26" s="647"/>
      <c r="H26" s="58"/>
    </row>
    <row r="27" spans="1:8" ht="15" customHeight="1">
      <c r="A27" s="51">
        <v>8</v>
      </c>
      <c r="B27" s="656"/>
      <c r="C27" s="656"/>
      <c r="D27" s="656"/>
      <c r="E27" s="657"/>
      <c r="F27" s="646"/>
      <c r="G27" s="647"/>
      <c r="H27" s="58"/>
    </row>
    <row r="28" spans="1:8" ht="15" customHeight="1">
      <c r="A28" s="51">
        <v>9</v>
      </c>
      <c r="B28" s="656"/>
      <c r="C28" s="656"/>
      <c r="D28" s="656"/>
      <c r="E28" s="657"/>
      <c r="F28" s="646"/>
      <c r="G28" s="647"/>
      <c r="H28" s="58"/>
    </row>
    <row r="29" spans="1:8" ht="15" customHeight="1">
      <c r="A29" s="51">
        <v>10</v>
      </c>
      <c r="B29" s="656"/>
      <c r="C29" s="656"/>
      <c r="D29" s="656"/>
      <c r="E29" s="657"/>
      <c r="F29" s="646"/>
      <c r="G29" s="647"/>
      <c r="H29" s="58"/>
    </row>
    <row r="30" spans="1:8" s="4" customFormat="1" ht="15" customHeight="1">
      <c r="A30" s="52"/>
      <c r="B30" s="639" t="s">
        <v>119</v>
      </c>
      <c r="C30" s="639"/>
      <c r="D30" s="639"/>
      <c r="E30" s="640"/>
      <c r="F30" s="641">
        <f>SUM(F20:G29)</f>
        <v>0</v>
      </c>
      <c r="G30" s="642"/>
      <c r="H30" s="60"/>
    </row>
    <row r="31" spans="1:8" ht="17.100000000000001" customHeight="1">
      <c r="A31" s="643" t="s">
        <v>136</v>
      </c>
      <c r="B31" s="644"/>
      <c r="C31" s="644"/>
      <c r="D31" s="644"/>
      <c r="E31" s="645"/>
      <c r="F31" s="629"/>
      <c r="G31" s="630"/>
      <c r="H31" s="58"/>
    </row>
    <row r="32" spans="1:8" ht="15" customHeight="1">
      <c r="A32" s="57">
        <v>1</v>
      </c>
      <c r="B32" s="625"/>
      <c r="C32" s="625"/>
      <c r="D32" s="625"/>
      <c r="E32" s="626"/>
      <c r="F32" s="627"/>
      <c r="G32" s="628"/>
      <c r="H32" s="58"/>
    </row>
    <row r="33" spans="1:8" ht="15" customHeight="1">
      <c r="A33" s="643" t="s">
        <v>137</v>
      </c>
      <c r="B33" s="644"/>
      <c r="C33" s="644"/>
      <c r="D33" s="644"/>
      <c r="E33" s="645"/>
      <c r="F33" s="629"/>
      <c r="G33" s="630"/>
      <c r="H33" s="61"/>
    </row>
    <row r="34" spans="1:8" ht="15" customHeight="1">
      <c r="A34" s="57">
        <v>1</v>
      </c>
      <c r="B34" s="625"/>
      <c r="C34" s="625"/>
      <c r="D34" s="625"/>
      <c r="E34" s="626"/>
      <c r="F34" s="627"/>
      <c r="G34" s="628"/>
      <c r="H34" s="64"/>
    </row>
    <row r="35" spans="1:8" ht="15" customHeight="1">
      <c r="A35" s="643" t="s">
        <v>135</v>
      </c>
      <c r="B35" s="644"/>
      <c r="C35" s="644"/>
      <c r="D35" s="644"/>
      <c r="E35" s="645"/>
      <c r="F35" s="629"/>
      <c r="G35" s="630"/>
      <c r="H35" s="58"/>
    </row>
    <row r="36" spans="1:8" ht="15" customHeight="1">
      <c r="A36" s="57">
        <v>1</v>
      </c>
      <c r="B36" s="625"/>
      <c r="C36" s="625"/>
      <c r="D36" s="625"/>
      <c r="E36" s="626"/>
      <c r="F36" s="627"/>
      <c r="G36" s="628"/>
      <c r="H36" s="58"/>
    </row>
    <row r="37" spans="1:8" ht="15" customHeight="1">
      <c r="A37" s="643" t="s">
        <v>138</v>
      </c>
      <c r="B37" s="644"/>
      <c r="C37" s="644"/>
      <c r="D37" s="644"/>
      <c r="E37" s="645"/>
      <c r="F37" s="629"/>
      <c r="G37" s="630"/>
      <c r="H37" s="61"/>
    </row>
    <row r="38" spans="1:8" ht="15" customHeight="1">
      <c r="A38" s="57">
        <v>1</v>
      </c>
      <c r="B38" s="625"/>
      <c r="C38" s="625"/>
      <c r="D38" s="625"/>
      <c r="E38" s="626"/>
      <c r="F38" s="627"/>
      <c r="G38" s="628"/>
      <c r="H38" s="64"/>
    </row>
    <row r="39" spans="1:8" ht="15" customHeight="1">
      <c r="A39" s="643" t="s">
        <v>139</v>
      </c>
      <c r="B39" s="644"/>
      <c r="C39" s="644"/>
      <c r="D39" s="644"/>
      <c r="E39" s="645"/>
      <c r="F39" s="629"/>
      <c r="G39" s="630"/>
      <c r="H39" s="58"/>
    </row>
    <row r="40" spans="1:8" ht="15" customHeight="1">
      <c r="A40" s="57">
        <v>1</v>
      </c>
      <c r="B40" s="625"/>
      <c r="C40" s="625"/>
      <c r="D40" s="625"/>
      <c r="E40" s="626"/>
      <c r="F40" s="627"/>
      <c r="G40" s="628"/>
      <c r="H40" s="58"/>
    </row>
    <row r="41" spans="1:8" s="4" customFormat="1" ht="15" customHeight="1">
      <c r="A41" s="52"/>
      <c r="B41" s="639" t="s">
        <v>111</v>
      </c>
      <c r="C41" s="639"/>
      <c r="D41" s="639"/>
      <c r="E41" s="640"/>
      <c r="F41" s="641">
        <f>SUM(F32:G40)</f>
        <v>0</v>
      </c>
      <c r="G41" s="642"/>
      <c r="H41" s="63"/>
    </row>
    <row r="42" spans="1:8" ht="15" customHeight="1">
      <c r="A42" s="631" t="s">
        <v>112</v>
      </c>
      <c r="B42" s="632"/>
      <c r="C42" s="632"/>
      <c r="D42" s="632"/>
      <c r="E42" s="633"/>
      <c r="F42" s="634">
        <f>F18+F30+F41</f>
        <v>0</v>
      </c>
      <c r="G42" s="635"/>
      <c r="H42" s="62"/>
    </row>
    <row r="43" spans="1:8" s="4" customFormat="1" ht="15" customHeight="1">
      <c r="A43" s="648" t="s">
        <v>52</v>
      </c>
      <c r="B43" s="649"/>
      <c r="C43" s="649"/>
      <c r="D43" s="649"/>
      <c r="E43" s="650"/>
      <c r="F43" s="646"/>
      <c r="G43" s="647"/>
      <c r="H43" s="59"/>
    </row>
    <row r="44" spans="1:8" s="4" customFormat="1" ht="15" customHeight="1" thickBot="1">
      <c r="A44" s="648" t="s">
        <v>18</v>
      </c>
      <c r="B44" s="649"/>
      <c r="C44" s="649"/>
      <c r="D44" s="649"/>
      <c r="E44" s="650"/>
      <c r="F44" s="646"/>
      <c r="G44" s="647"/>
      <c r="H44" s="59"/>
    </row>
    <row r="45" spans="1:8" ht="15" customHeight="1" thickBot="1">
      <c r="A45" s="651" t="s">
        <v>19</v>
      </c>
      <c r="B45" s="652"/>
      <c r="C45" s="652"/>
      <c r="D45" s="652"/>
      <c r="E45" s="653"/>
      <c r="F45" s="654">
        <f>SUM(F42:G44)</f>
        <v>0</v>
      </c>
      <c r="G45" s="655"/>
      <c r="H45" s="65">
        <v>1</v>
      </c>
    </row>
    <row r="47" spans="1:8" s="66" customFormat="1">
      <c r="A47" s="67" t="s">
        <v>142</v>
      </c>
      <c r="B47" s="67"/>
      <c r="C47" s="67"/>
      <c r="D47" s="67"/>
      <c r="E47" s="67"/>
      <c r="F47" s="67"/>
      <c r="G47" s="67"/>
    </row>
    <row r="48" spans="1:8">
      <c r="A48" s="68"/>
      <c r="B48" s="68"/>
      <c r="C48" s="68"/>
      <c r="D48" s="68"/>
      <c r="E48" s="68"/>
      <c r="F48" s="68"/>
      <c r="G48" s="68"/>
    </row>
  </sheetData>
  <customSheetViews>
    <customSheetView guid="{EEC0F9C3-4901-428B-A60E-73DD0E5E6250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908EB6A4-476B-4014-BC23-F10C868B38EC}" scale="90" state="hidden">
      <selection activeCell="H9" sqref="H9"/>
      <pageMargins left="0.7" right="0.7" top="0.75" bottom="0.75" header="0.3" footer="0.3"/>
    </customSheetView>
  </customSheetViews>
  <mergeCells count="86">
    <mergeCell ref="A2:C2"/>
    <mergeCell ref="D2:E2"/>
    <mergeCell ref="D3:E3"/>
    <mergeCell ref="A5:E6"/>
    <mergeCell ref="F5:G5"/>
    <mergeCell ref="F6:G6"/>
    <mergeCell ref="A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8:E18"/>
    <mergeCell ref="F18:G18"/>
    <mergeCell ref="A19:E19"/>
    <mergeCell ref="F19:G19"/>
    <mergeCell ref="B16:E16"/>
    <mergeCell ref="F16:G16"/>
    <mergeCell ref="B17:E17"/>
    <mergeCell ref="F17:G17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A45:E45"/>
    <mergeCell ref="F45:G45"/>
    <mergeCell ref="A33:E33"/>
    <mergeCell ref="A35:E35"/>
    <mergeCell ref="F35:G35"/>
    <mergeCell ref="A37:E37"/>
    <mergeCell ref="B38:E38"/>
    <mergeCell ref="A39:E39"/>
    <mergeCell ref="F34:G34"/>
    <mergeCell ref="A44:E44"/>
    <mergeCell ref="F33:G33"/>
    <mergeCell ref="B34:E34"/>
    <mergeCell ref="F44:G44"/>
    <mergeCell ref="F37:G37"/>
    <mergeCell ref="B40:E40"/>
    <mergeCell ref="F40:G40"/>
    <mergeCell ref="B41:E41"/>
    <mergeCell ref="F41:G41"/>
    <mergeCell ref="A43:E43"/>
    <mergeCell ref="F43:G43"/>
    <mergeCell ref="A42:E42"/>
    <mergeCell ref="F42:G42"/>
    <mergeCell ref="H5:H6"/>
    <mergeCell ref="A1:H1"/>
    <mergeCell ref="B30:E30"/>
    <mergeCell ref="F30:G30"/>
    <mergeCell ref="A31:E31"/>
    <mergeCell ref="F31:G31"/>
    <mergeCell ref="B29:E29"/>
    <mergeCell ref="F29:G29"/>
    <mergeCell ref="B26:E26"/>
    <mergeCell ref="F26:G26"/>
    <mergeCell ref="B27:E27"/>
    <mergeCell ref="F27:G27"/>
    <mergeCell ref="B28:E28"/>
    <mergeCell ref="F28:G28"/>
    <mergeCell ref="B32:E32"/>
    <mergeCell ref="F32:G32"/>
    <mergeCell ref="B36:E36"/>
    <mergeCell ref="F36:G36"/>
    <mergeCell ref="F39:G39"/>
    <mergeCell ref="F38:G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>
      <c r="E1" s="638" t="s">
        <v>143</v>
      </c>
      <c r="F1" s="638"/>
      <c r="G1" s="638"/>
      <c r="H1" s="638"/>
      <c r="I1" s="638"/>
      <c r="J1" s="69"/>
      <c r="K1" s="69"/>
      <c r="L1" s="69"/>
      <c r="M1" s="69"/>
    </row>
    <row r="2" spans="1:13" ht="20.100000000000001" customHeight="1">
      <c r="A2" s="625" t="s">
        <v>8</v>
      </c>
      <c r="B2" s="625"/>
      <c r="C2" s="625"/>
      <c r="D2" s="674" t="str">
        <f>'CSS '!B4:B4</f>
        <v>Solano</v>
      </c>
      <c r="E2" s="674"/>
      <c r="F2" s="55" t="s">
        <v>9</v>
      </c>
      <c r="G2" s="55"/>
      <c r="H2" s="55"/>
      <c r="I2" s="55"/>
      <c r="J2" s="55"/>
      <c r="K2" s="686">
        <f>'CSS '!E4</f>
        <v>0</v>
      </c>
      <c r="L2" s="686"/>
    </row>
    <row r="3" spans="1:13" ht="15" customHeight="1">
      <c r="A3" s="19"/>
      <c r="B3" s="56"/>
      <c r="C3" s="56"/>
      <c r="D3" s="675"/>
      <c r="E3" s="675"/>
      <c r="F3" s="23"/>
      <c r="G3" s="23"/>
      <c r="H3" s="23"/>
      <c r="I3" s="23"/>
      <c r="J3" s="23"/>
      <c r="K3" s="20"/>
    </row>
    <row r="4" spans="1:13" ht="15" customHeight="1" thickBot="1">
      <c r="A4" s="3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s="2" customFormat="1" ht="15" customHeight="1">
      <c r="A5" s="676" t="s">
        <v>51</v>
      </c>
      <c r="B5" s="677"/>
      <c r="C5" s="677"/>
      <c r="D5" s="677"/>
      <c r="E5" s="678"/>
      <c r="F5" s="682" t="s">
        <v>0</v>
      </c>
      <c r="G5" s="683"/>
      <c r="H5" s="683"/>
      <c r="I5" s="683"/>
      <c r="J5" s="683"/>
      <c r="K5" s="683"/>
      <c r="L5" s="101" t="s">
        <v>140</v>
      </c>
    </row>
    <row r="6" spans="1:13" s="1" customFormat="1" ht="43.15" customHeight="1" thickBot="1">
      <c r="A6" s="688"/>
      <c r="B6" s="689"/>
      <c r="C6" s="689"/>
      <c r="D6" s="689"/>
      <c r="E6" s="689"/>
      <c r="F6" s="111" t="s">
        <v>55</v>
      </c>
      <c r="G6" s="111" t="s">
        <v>144</v>
      </c>
      <c r="H6" s="111" t="s">
        <v>145</v>
      </c>
      <c r="I6" s="111" t="s">
        <v>90</v>
      </c>
      <c r="J6" s="111" t="s">
        <v>91</v>
      </c>
      <c r="K6" s="112" t="s">
        <v>146</v>
      </c>
      <c r="L6" s="120" t="s">
        <v>140</v>
      </c>
    </row>
    <row r="7" spans="1:13" ht="15" customHeight="1" thickTop="1">
      <c r="A7" s="648" t="s">
        <v>133</v>
      </c>
      <c r="B7" s="687"/>
      <c r="C7" s="687"/>
      <c r="D7" s="687"/>
      <c r="E7" s="687"/>
      <c r="F7" s="108"/>
      <c r="G7" s="109"/>
      <c r="H7" s="109"/>
      <c r="I7" s="109"/>
      <c r="J7" s="109"/>
      <c r="K7" s="110"/>
      <c r="L7" s="88"/>
    </row>
    <row r="8" spans="1:13" ht="15" customHeight="1">
      <c r="A8" s="51">
        <v>1</v>
      </c>
      <c r="B8" s="658"/>
      <c r="C8" s="668"/>
      <c r="D8" s="668"/>
      <c r="E8" s="668"/>
      <c r="F8" s="73"/>
      <c r="G8" s="74"/>
      <c r="H8" s="74"/>
      <c r="I8" s="74"/>
      <c r="J8" s="74"/>
      <c r="K8" s="75"/>
      <c r="L8" s="80"/>
    </row>
    <row r="9" spans="1:13" ht="15" customHeight="1">
      <c r="A9" s="51">
        <v>2</v>
      </c>
      <c r="B9" s="658"/>
      <c r="C9" s="668"/>
      <c r="D9" s="668"/>
      <c r="E9" s="668"/>
      <c r="F9" s="73"/>
      <c r="G9" s="74"/>
      <c r="H9" s="74"/>
      <c r="I9" s="74"/>
      <c r="J9" s="74"/>
      <c r="K9" s="75"/>
      <c r="L9" s="80"/>
    </row>
    <row r="10" spans="1:13" ht="15" customHeight="1">
      <c r="A10" s="51">
        <v>3</v>
      </c>
      <c r="B10" s="658"/>
      <c r="C10" s="668"/>
      <c r="D10" s="668"/>
      <c r="E10" s="668"/>
      <c r="F10" s="73"/>
      <c r="G10" s="74"/>
      <c r="H10" s="74"/>
      <c r="I10" s="74"/>
      <c r="J10" s="74"/>
      <c r="K10" s="75"/>
      <c r="L10" s="80"/>
    </row>
    <row r="11" spans="1:13" ht="15" customHeight="1">
      <c r="A11" s="51">
        <v>4</v>
      </c>
      <c r="B11" s="658"/>
      <c r="C11" s="668"/>
      <c r="D11" s="668"/>
      <c r="E11" s="668"/>
      <c r="F11" s="73"/>
      <c r="G11" s="74"/>
      <c r="H11" s="74"/>
      <c r="I11" s="74"/>
      <c r="J11" s="74"/>
      <c r="K11" s="75"/>
      <c r="L11" s="80"/>
    </row>
    <row r="12" spans="1:13" ht="15" customHeight="1">
      <c r="A12" s="51">
        <v>5</v>
      </c>
      <c r="B12" s="658"/>
      <c r="C12" s="668"/>
      <c r="D12" s="668"/>
      <c r="E12" s="668"/>
      <c r="F12" s="73"/>
      <c r="G12" s="74"/>
      <c r="H12" s="74"/>
      <c r="I12" s="74"/>
      <c r="J12" s="74"/>
      <c r="K12" s="75"/>
      <c r="L12" s="80"/>
    </row>
    <row r="13" spans="1:13" ht="15" customHeight="1">
      <c r="A13" s="51">
        <v>6</v>
      </c>
      <c r="B13" s="658"/>
      <c r="C13" s="668"/>
      <c r="D13" s="668"/>
      <c r="E13" s="668"/>
      <c r="F13" s="73"/>
      <c r="G13" s="74"/>
      <c r="H13" s="74"/>
      <c r="I13" s="74"/>
      <c r="J13" s="74"/>
      <c r="K13" s="75"/>
      <c r="L13" s="80"/>
    </row>
    <row r="14" spans="1:13" ht="15" customHeight="1">
      <c r="A14" s="51">
        <v>7</v>
      </c>
      <c r="B14" s="658"/>
      <c r="C14" s="668"/>
      <c r="D14" s="668"/>
      <c r="E14" s="668"/>
      <c r="F14" s="73"/>
      <c r="G14" s="74"/>
      <c r="H14" s="74"/>
      <c r="I14" s="74"/>
      <c r="J14" s="74"/>
      <c r="K14" s="75"/>
      <c r="L14" s="80"/>
    </row>
    <row r="15" spans="1:13" ht="15" customHeight="1">
      <c r="A15" s="51">
        <v>8</v>
      </c>
      <c r="B15" s="656"/>
      <c r="C15" s="664"/>
      <c r="D15" s="664"/>
      <c r="E15" s="664"/>
      <c r="F15" s="73"/>
      <c r="G15" s="74"/>
      <c r="H15" s="74"/>
      <c r="I15" s="74"/>
      <c r="J15" s="74"/>
      <c r="K15" s="75"/>
      <c r="L15" s="80"/>
    </row>
    <row r="16" spans="1:13" ht="15" customHeight="1">
      <c r="A16" s="51">
        <v>9</v>
      </c>
      <c r="B16" s="656"/>
      <c r="C16" s="664"/>
      <c r="D16" s="664"/>
      <c r="E16" s="664"/>
      <c r="F16" s="73"/>
      <c r="G16" s="74"/>
      <c r="H16" s="74"/>
      <c r="I16" s="74"/>
      <c r="J16" s="74"/>
      <c r="K16" s="75"/>
      <c r="L16" s="80"/>
    </row>
    <row r="17" spans="1:12" ht="15" customHeight="1">
      <c r="A17" s="51">
        <v>10</v>
      </c>
      <c r="B17" s="656"/>
      <c r="C17" s="656"/>
      <c r="D17" s="656"/>
      <c r="E17" s="656"/>
      <c r="F17" s="81"/>
      <c r="G17" s="82"/>
      <c r="H17" s="82"/>
      <c r="I17" s="82"/>
      <c r="J17" s="82"/>
      <c r="K17" s="83"/>
      <c r="L17" s="84"/>
    </row>
    <row r="18" spans="1:12" s="4" customFormat="1" ht="15" customHeight="1">
      <c r="A18" s="52"/>
      <c r="B18" s="639" t="s">
        <v>110</v>
      </c>
      <c r="C18" s="639"/>
      <c r="D18" s="639"/>
      <c r="E18" s="639"/>
      <c r="F18" s="89">
        <f>SUM(F8:K17)</f>
        <v>0</v>
      </c>
      <c r="G18" s="89">
        <f t="shared" ref="G18:L18" si="0">SUM(G8:L17)</f>
        <v>0</v>
      </c>
      <c r="H18" s="89">
        <f t="shared" si="0"/>
        <v>0</v>
      </c>
      <c r="I18" s="89">
        <f t="shared" si="0"/>
        <v>0</v>
      </c>
      <c r="J18" s="89">
        <f t="shared" si="0"/>
        <v>0</v>
      </c>
      <c r="K18" s="89">
        <f t="shared" si="0"/>
        <v>0</v>
      </c>
      <c r="L18" s="102">
        <f t="shared" si="0"/>
        <v>0</v>
      </c>
    </row>
    <row r="19" spans="1:12" ht="15" customHeight="1">
      <c r="A19" s="648" t="s">
        <v>134</v>
      </c>
      <c r="B19" s="649"/>
      <c r="C19" s="649"/>
      <c r="D19" s="649"/>
      <c r="E19" s="649"/>
      <c r="F19" s="85"/>
      <c r="G19" s="86"/>
      <c r="H19" s="86"/>
      <c r="I19" s="86"/>
      <c r="J19" s="86"/>
      <c r="K19" s="87"/>
      <c r="L19" s="88"/>
    </row>
    <row r="20" spans="1:12" ht="15" customHeight="1">
      <c r="A20" s="51">
        <v>1</v>
      </c>
      <c r="B20" s="658"/>
      <c r="C20" s="658"/>
      <c r="D20" s="658"/>
      <c r="E20" s="658"/>
      <c r="F20" s="73"/>
      <c r="G20" s="74"/>
      <c r="H20" s="74"/>
      <c r="I20" s="74"/>
      <c r="J20" s="74"/>
      <c r="K20" s="75"/>
      <c r="L20" s="80"/>
    </row>
    <row r="21" spans="1:12" ht="15" customHeight="1">
      <c r="A21" s="51">
        <v>2</v>
      </c>
      <c r="B21" s="658"/>
      <c r="C21" s="658"/>
      <c r="D21" s="658"/>
      <c r="E21" s="658"/>
      <c r="F21" s="73"/>
      <c r="G21" s="74"/>
      <c r="H21" s="74"/>
      <c r="I21" s="74"/>
      <c r="J21" s="74"/>
      <c r="K21" s="75"/>
      <c r="L21" s="80"/>
    </row>
    <row r="22" spans="1:12" ht="15" customHeight="1">
      <c r="A22" s="51">
        <v>3</v>
      </c>
      <c r="B22" s="658"/>
      <c r="C22" s="658"/>
      <c r="D22" s="658"/>
      <c r="E22" s="658"/>
      <c r="F22" s="73"/>
      <c r="G22" s="74"/>
      <c r="H22" s="74"/>
      <c r="I22" s="74"/>
      <c r="J22" s="74"/>
      <c r="K22" s="75"/>
      <c r="L22" s="80"/>
    </row>
    <row r="23" spans="1:12" ht="15" customHeight="1">
      <c r="A23" s="51">
        <v>4</v>
      </c>
      <c r="B23" s="658"/>
      <c r="C23" s="658"/>
      <c r="D23" s="658"/>
      <c r="E23" s="658"/>
      <c r="F23" s="73"/>
      <c r="G23" s="74"/>
      <c r="H23" s="74"/>
      <c r="I23" s="74"/>
      <c r="J23" s="74"/>
      <c r="K23" s="75"/>
      <c r="L23" s="80"/>
    </row>
    <row r="24" spans="1:12" ht="15" customHeight="1">
      <c r="A24" s="51">
        <v>5</v>
      </c>
      <c r="B24" s="656"/>
      <c r="C24" s="656"/>
      <c r="D24" s="656"/>
      <c r="E24" s="656"/>
      <c r="F24" s="73"/>
      <c r="G24" s="74"/>
      <c r="H24" s="74"/>
      <c r="I24" s="74"/>
      <c r="J24" s="74"/>
      <c r="K24" s="75"/>
      <c r="L24" s="80"/>
    </row>
    <row r="25" spans="1:12" ht="15" customHeight="1">
      <c r="A25" s="51">
        <v>6</v>
      </c>
      <c r="B25" s="656"/>
      <c r="C25" s="656"/>
      <c r="D25" s="656"/>
      <c r="E25" s="656"/>
      <c r="F25" s="73"/>
      <c r="G25" s="74"/>
      <c r="H25" s="74"/>
      <c r="I25" s="74"/>
      <c r="J25" s="74"/>
      <c r="K25" s="75"/>
      <c r="L25" s="80"/>
    </row>
    <row r="26" spans="1:12" ht="15" customHeight="1">
      <c r="A26" s="51">
        <v>7</v>
      </c>
      <c r="B26" s="656"/>
      <c r="C26" s="656"/>
      <c r="D26" s="656"/>
      <c r="E26" s="656"/>
      <c r="F26" s="73"/>
      <c r="G26" s="74"/>
      <c r="H26" s="74"/>
      <c r="I26" s="74"/>
      <c r="J26" s="74"/>
      <c r="K26" s="75"/>
      <c r="L26" s="80"/>
    </row>
    <row r="27" spans="1:12" ht="15" customHeight="1">
      <c r="A27" s="51">
        <v>8</v>
      </c>
      <c r="B27" s="656"/>
      <c r="C27" s="656"/>
      <c r="D27" s="656"/>
      <c r="E27" s="656"/>
      <c r="F27" s="73"/>
      <c r="G27" s="74"/>
      <c r="H27" s="74"/>
      <c r="I27" s="74"/>
      <c r="J27" s="74"/>
      <c r="K27" s="75"/>
      <c r="L27" s="80"/>
    </row>
    <row r="28" spans="1:12" ht="15" customHeight="1">
      <c r="A28" s="51">
        <v>9</v>
      </c>
      <c r="B28" s="656"/>
      <c r="C28" s="656"/>
      <c r="D28" s="656"/>
      <c r="E28" s="656"/>
      <c r="F28" s="73"/>
      <c r="G28" s="74"/>
      <c r="H28" s="74"/>
      <c r="I28" s="74"/>
      <c r="J28" s="74"/>
      <c r="K28" s="75"/>
      <c r="L28" s="80"/>
    </row>
    <row r="29" spans="1:12" ht="15" customHeight="1">
      <c r="A29" s="51">
        <v>10</v>
      </c>
      <c r="B29" s="656"/>
      <c r="C29" s="656"/>
      <c r="D29" s="656"/>
      <c r="E29" s="656"/>
      <c r="F29" s="81"/>
      <c r="G29" s="82"/>
      <c r="H29" s="82"/>
      <c r="I29" s="82"/>
      <c r="J29" s="82"/>
      <c r="K29" s="83"/>
      <c r="L29" s="84"/>
    </row>
    <row r="30" spans="1:12" s="4" customFormat="1" ht="15" customHeight="1">
      <c r="A30" s="52"/>
      <c r="B30" s="639" t="s">
        <v>119</v>
      </c>
      <c r="C30" s="639"/>
      <c r="D30" s="639"/>
      <c r="E30" s="639"/>
      <c r="F30" s="93">
        <f>SUM(F20:K29)</f>
        <v>0</v>
      </c>
      <c r="G30" s="93">
        <f t="shared" ref="G30:L30" si="1">SUM(G20:L29)</f>
        <v>0</v>
      </c>
      <c r="H30" s="93">
        <f t="shared" si="1"/>
        <v>0</v>
      </c>
      <c r="I30" s="93">
        <f t="shared" si="1"/>
        <v>0</v>
      </c>
      <c r="J30" s="93">
        <f t="shared" si="1"/>
        <v>0</v>
      </c>
      <c r="K30" s="93">
        <f t="shared" si="1"/>
        <v>0</v>
      </c>
      <c r="L30" s="103">
        <f t="shared" si="1"/>
        <v>0</v>
      </c>
    </row>
    <row r="31" spans="1:12" ht="17.100000000000001" customHeight="1">
      <c r="A31" s="643" t="s">
        <v>136</v>
      </c>
      <c r="B31" s="644"/>
      <c r="C31" s="644"/>
      <c r="D31" s="644"/>
      <c r="E31" s="644"/>
      <c r="F31" s="90"/>
      <c r="G31" s="91"/>
      <c r="H31" s="91"/>
      <c r="I31" s="91"/>
      <c r="J31" s="91"/>
      <c r="K31" s="92"/>
      <c r="L31" s="88"/>
    </row>
    <row r="32" spans="1:12" ht="15" customHeight="1">
      <c r="A32" s="57">
        <v>1</v>
      </c>
      <c r="B32" s="625"/>
      <c r="C32" s="625"/>
      <c r="D32" s="625"/>
      <c r="E32" s="625"/>
      <c r="F32" s="94"/>
      <c r="G32" s="95"/>
      <c r="H32" s="95"/>
      <c r="I32" s="95"/>
      <c r="J32" s="95"/>
      <c r="K32" s="96"/>
      <c r="L32" s="84"/>
    </row>
    <row r="33" spans="1:12" ht="15" customHeight="1">
      <c r="A33" s="643" t="s">
        <v>137</v>
      </c>
      <c r="B33" s="644"/>
      <c r="C33" s="644"/>
      <c r="D33" s="644"/>
      <c r="E33" s="644"/>
      <c r="F33" s="113"/>
      <c r="G33" s="114"/>
      <c r="H33" s="114"/>
      <c r="I33" s="114"/>
      <c r="J33" s="114"/>
      <c r="K33" s="115"/>
      <c r="L33" s="79"/>
    </row>
    <row r="34" spans="1:12" ht="15" customHeight="1">
      <c r="A34" s="57">
        <v>1</v>
      </c>
      <c r="B34" s="625"/>
      <c r="C34" s="625"/>
      <c r="D34" s="625"/>
      <c r="E34" s="625"/>
      <c r="F34" s="116"/>
      <c r="G34" s="117"/>
      <c r="H34" s="117"/>
      <c r="I34" s="117"/>
      <c r="J34" s="117"/>
      <c r="K34" s="118"/>
      <c r="L34" s="119"/>
    </row>
    <row r="35" spans="1:12" ht="15" customHeight="1">
      <c r="A35" s="643" t="s">
        <v>135</v>
      </c>
      <c r="B35" s="644"/>
      <c r="C35" s="644"/>
      <c r="D35" s="644"/>
      <c r="E35" s="644"/>
      <c r="F35" s="90"/>
      <c r="G35" s="91"/>
      <c r="H35" s="91"/>
      <c r="I35" s="91"/>
      <c r="J35" s="91"/>
      <c r="K35" s="92"/>
      <c r="L35" s="88"/>
    </row>
    <row r="36" spans="1:12" ht="15" customHeight="1">
      <c r="A36" s="57">
        <v>1</v>
      </c>
      <c r="B36" s="625"/>
      <c r="C36" s="625"/>
      <c r="D36" s="625"/>
      <c r="E36" s="625"/>
      <c r="F36" s="76"/>
      <c r="G36" s="77"/>
      <c r="H36" s="77"/>
      <c r="I36" s="77"/>
      <c r="J36" s="77"/>
      <c r="K36" s="78"/>
      <c r="L36" s="80"/>
    </row>
    <row r="37" spans="1:12" ht="15" customHeight="1">
      <c r="A37" s="643" t="s">
        <v>138</v>
      </c>
      <c r="B37" s="644"/>
      <c r="C37" s="644"/>
      <c r="D37" s="644"/>
      <c r="E37" s="644"/>
      <c r="F37" s="76"/>
      <c r="G37" s="77"/>
      <c r="H37" s="77"/>
      <c r="I37" s="77"/>
      <c r="J37" s="77"/>
      <c r="K37" s="78"/>
      <c r="L37" s="80"/>
    </row>
    <row r="38" spans="1:12" ht="15" customHeight="1">
      <c r="A38" s="57">
        <v>1</v>
      </c>
      <c r="B38" s="625"/>
      <c r="C38" s="625"/>
      <c r="D38" s="625"/>
      <c r="E38" s="625"/>
      <c r="F38" s="76"/>
      <c r="G38" s="77"/>
      <c r="H38" s="77"/>
      <c r="I38" s="77"/>
      <c r="J38" s="77"/>
      <c r="K38" s="78"/>
      <c r="L38" s="80"/>
    </row>
    <row r="39" spans="1:12" ht="15" customHeight="1">
      <c r="A39" s="643" t="s">
        <v>139</v>
      </c>
      <c r="B39" s="644"/>
      <c r="C39" s="644"/>
      <c r="D39" s="644"/>
      <c r="E39" s="644"/>
      <c r="F39" s="76"/>
      <c r="G39" s="77"/>
      <c r="H39" s="77"/>
      <c r="I39" s="77"/>
      <c r="J39" s="77"/>
      <c r="K39" s="78"/>
      <c r="L39" s="80"/>
    </row>
    <row r="40" spans="1:12" ht="15" customHeight="1">
      <c r="A40" s="57">
        <v>1</v>
      </c>
      <c r="B40" s="625"/>
      <c r="C40" s="625"/>
      <c r="D40" s="625"/>
      <c r="E40" s="625"/>
      <c r="F40" s="94"/>
      <c r="G40" s="95"/>
      <c r="H40" s="95"/>
      <c r="I40" s="95"/>
      <c r="J40" s="95"/>
      <c r="K40" s="96"/>
      <c r="L40" s="84"/>
    </row>
    <row r="41" spans="1:12" s="4" customFormat="1" ht="15" customHeight="1">
      <c r="A41" s="52"/>
      <c r="B41" s="639" t="s">
        <v>111</v>
      </c>
      <c r="C41" s="639"/>
      <c r="D41" s="639"/>
      <c r="E41" s="639"/>
      <c r="F41" s="71">
        <f>SUM(F32:K40)</f>
        <v>0</v>
      </c>
      <c r="G41" s="71">
        <f t="shared" ref="G41:L41" si="2">SUM(G32:L40)</f>
        <v>0</v>
      </c>
      <c r="H41" s="71">
        <f t="shared" si="2"/>
        <v>0</v>
      </c>
      <c r="I41" s="71">
        <f t="shared" si="2"/>
        <v>0</v>
      </c>
      <c r="J41" s="71">
        <f t="shared" si="2"/>
        <v>0</v>
      </c>
      <c r="K41" s="71">
        <f t="shared" si="2"/>
        <v>0</v>
      </c>
      <c r="L41" s="103">
        <f t="shared" si="2"/>
        <v>0</v>
      </c>
    </row>
    <row r="42" spans="1:12" ht="15" customHeight="1">
      <c r="A42" s="631" t="s">
        <v>112</v>
      </c>
      <c r="B42" s="632"/>
      <c r="C42" s="632"/>
      <c r="D42" s="632"/>
      <c r="E42" s="632"/>
      <c r="F42" s="72">
        <f>F18+F30+F41</f>
        <v>0</v>
      </c>
      <c r="G42" s="72">
        <f t="shared" ref="G42:L42" si="3">G18+G30+G41</f>
        <v>0</v>
      </c>
      <c r="H42" s="72">
        <f t="shared" si="3"/>
        <v>0</v>
      </c>
      <c r="I42" s="72">
        <f t="shared" si="3"/>
        <v>0</v>
      </c>
      <c r="J42" s="72">
        <f t="shared" si="3"/>
        <v>0</v>
      </c>
      <c r="K42" s="72">
        <f t="shared" si="3"/>
        <v>0</v>
      </c>
      <c r="L42" s="104">
        <f t="shared" si="3"/>
        <v>0</v>
      </c>
    </row>
    <row r="43" spans="1:12" s="4" customFormat="1" ht="15" customHeight="1">
      <c r="A43" s="648" t="s">
        <v>52</v>
      </c>
      <c r="B43" s="649"/>
      <c r="C43" s="649"/>
      <c r="D43" s="649"/>
      <c r="E43" s="649"/>
      <c r="F43" s="97"/>
      <c r="G43" s="98"/>
      <c r="H43" s="98"/>
      <c r="I43" s="98"/>
      <c r="J43" s="98"/>
      <c r="K43" s="99"/>
      <c r="L43" s="100"/>
    </row>
    <row r="44" spans="1:12" s="4" customFormat="1" ht="15" customHeight="1" thickBot="1">
      <c r="A44" s="648" t="s">
        <v>18</v>
      </c>
      <c r="B44" s="649"/>
      <c r="C44" s="649"/>
      <c r="D44" s="649"/>
      <c r="E44" s="649"/>
      <c r="F44" s="81"/>
      <c r="G44" s="82"/>
      <c r="H44" s="82"/>
      <c r="I44" s="82"/>
      <c r="J44" s="82"/>
      <c r="K44" s="83"/>
      <c r="L44" s="70"/>
    </row>
    <row r="45" spans="1:12" ht="15" customHeight="1" thickBot="1">
      <c r="A45" s="651" t="s">
        <v>19</v>
      </c>
      <c r="B45" s="652"/>
      <c r="C45" s="652"/>
      <c r="D45" s="652"/>
      <c r="E45" s="652"/>
      <c r="F45" s="105">
        <f t="shared" ref="F45:K45" si="4">SUM(F42:K44)</f>
        <v>0</v>
      </c>
      <c r="G45" s="106">
        <f t="shared" si="4"/>
        <v>0</v>
      </c>
      <c r="H45" s="106">
        <f t="shared" si="4"/>
        <v>0</v>
      </c>
      <c r="I45" s="106">
        <f t="shared" si="4"/>
        <v>0</v>
      </c>
      <c r="J45" s="106">
        <f t="shared" si="4"/>
        <v>0</v>
      </c>
      <c r="K45" s="106">
        <f t="shared" si="4"/>
        <v>0</v>
      </c>
      <c r="L45" s="107">
        <v>1</v>
      </c>
    </row>
    <row r="47" spans="1:12" s="66" customFormat="1">
      <c r="A47" s="67" t="s">
        <v>142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</sheetData>
  <customSheetViews>
    <customSheetView guid="{EEC0F9C3-4901-428B-A60E-73DD0E5E6250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908EB6A4-476B-4014-BC23-F10C868B38EC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E1:I1"/>
    <mergeCell ref="K2:L2"/>
    <mergeCell ref="A7:E7"/>
    <mergeCell ref="B8:E8"/>
    <mergeCell ref="B13:E13"/>
    <mergeCell ref="B9:E9"/>
    <mergeCell ref="A2:C2"/>
    <mergeCell ref="D2:E2"/>
    <mergeCell ref="D3:E3"/>
    <mergeCell ref="A5:E6"/>
    <mergeCell ref="F5:K5"/>
    <mergeCell ref="B15:E15"/>
    <mergeCell ref="B10:E10"/>
    <mergeCell ref="B11:E11"/>
    <mergeCell ref="B12:E12"/>
    <mergeCell ref="A19:E19"/>
    <mergeCell ref="B14:E14"/>
    <mergeCell ref="B21:E21"/>
    <mergeCell ref="B16:E16"/>
    <mergeCell ref="B17:E17"/>
    <mergeCell ref="B18:E18"/>
    <mergeCell ref="B25:E25"/>
    <mergeCell ref="B20:E20"/>
    <mergeCell ref="B27:E27"/>
    <mergeCell ref="B22:E22"/>
    <mergeCell ref="B23:E23"/>
    <mergeCell ref="B24:E24"/>
    <mergeCell ref="A31:E31"/>
    <mergeCell ref="B26:E26"/>
    <mergeCell ref="A33:E33"/>
    <mergeCell ref="B28:E28"/>
    <mergeCell ref="B29:E29"/>
    <mergeCell ref="B30:E30"/>
    <mergeCell ref="A37:E37"/>
    <mergeCell ref="B32:E32"/>
    <mergeCell ref="B34:E34"/>
    <mergeCell ref="A35:E35"/>
    <mergeCell ref="B36:E36"/>
    <mergeCell ref="A43:E43"/>
    <mergeCell ref="A44:E44"/>
    <mergeCell ref="B38:E38"/>
    <mergeCell ref="A45:E45"/>
    <mergeCell ref="B40:E40"/>
    <mergeCell ref="B41:E41"/>
    <mergeCell ref="A42:E42"/>
    <mergeCell ref="A39:E39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8"/>
  <sheetViews>
    <sheetView zoomScaleNormal="100" zoomScaleSheetLayoutView="100" workbookViewId="0">
      <selection activeCell="B7" sqref="B7"/>
    </sheetView>
  </sheetViews>
  <sheetFormatPr defaultColWidth="0" defaultRowHeight="12.75" zeroHeight="1"/>
  <cols>
    <col min="1" max="1" width="7.7109375" style="364" customWidth="1"/>
    <col min="2" max="2" width="32.28515625" style="364" bestFit="1" customWidth="1"/>
    <col min="3" max="6" width="6.7109375" style="364" customWidth="1"/>
    <col min="7" max="7" width="37.7109375" style="364" customWidth="1"/>
    <col min="8" max="8" width="19.42578125" style="364" hidden="1" customWidth="1"/>
    <col min="9" max="9" width="20.28515625" style="364" hidden="1" customWidth="1"/>
    <col min="10" max="10" width="12.42578125" style="364" hidden="1" customWidth="1"/>
    <col min="11" max="11" width="0" style="364" hidden="1" customWidth="1"/>
    <col min="12" max="16384" width="8.7109375" style="364" hidden="1"/>
  </cols>
  <sheetData>
    <row r="1" spans="1:9" ht="19.899999999999999" customHeight="1">
      <c r="A1" s="451" t="s">
        <v>189</v>
      </c>
      <c r="B1" s="452"/>
      <c r="C1" s="452"/>
      <c r="D1" s="452"/>
      <c r="E1" s="452"/>
      <c r="F1" s="452"/>
      <c r="G1" s="453"/>
      <c r="H1" s="454"/>
      <c r="I1" s="454"/>
    </row>
    <row r="2" spans="1:9" ht="19.899999999999999" customHeight="1">
      <c r="A2" s="433" t="s">
        <v>190</v>
      </c>
      <c r="B2" s="434"/>
      <c r="C2" s="434"/>
      <c r="D2" s="434"/>
      <c r="E2" s="434"/>
      <c r="F2" s="434"/>
      <c r="G2" s="435"/>
      <c r="H2" s="454"/>
      <c r="I2" s="454"/>
    </row>
    <row r="3" spans="1:9" ht="19.899999999999999" customHeight="1" thickBot="1">
      <c r="A3" s="433" t="s">
        <v>191</v>
      </c>
      <c r="B3" s="434"/>
      <c r="C3" s="434"/>
      <c r="D3" s="434"/>
      <c r="E3" s="434"/>
      <c r="F3" s="434"/>
      <c r="G3" s="435"/>
      <c r="H3" s="454"/>
      <c r="I3" s="454"/>
    </row>
    <row r="4" spans="1:9" ht="20.100000000000001" customHeight="1" thickBot="1">
      <c r="A4" s="205" t="s">
        <v>8</v>
      </c>
      <c r="B4" s="570" t="str">
        <f>'CSS '!B4</f>
        <v>Solano</v>
      </c>
      <c r="C4" s="175"/>
      <c r="D4" s="175"/>
      <c r="E4" s="175"/>
      <c r="F4" s="367" t="s">
        <v>9</v>
      </c>
      <c r="G4" s="569">
        <f>'CSS '!G4</f>
        <v>42794</v>
      </c>
    </row>
    <row r="5" spans="1:9" s="410" customFormat="1" ht="40.15" customHeight="1" thickBot="1">
      <c r="A5" s="455" t="s">
        <v>230</v>
      </c>
      <c r="B5" s="212"/>
      <c r="C5" s="456" t="s">
        <v>193</v>
      </c>
      <c r="D5" s="174"/>
      <c r="E5" s="174"/>
      <c r="F5" s="457"/>
      <c r="G5" s="458" t="s">
        <v>55</v>
      </c>
      <c r="H5" s="459"/>
      <c r="I5" s="459"/>
    </row>
    <row r="6" spans="1:9" ht="15" customHeight="1">
      <c r="A6" s="195" t="s">
        <v>31</v>
      </c>
      <c r="B6" s="196"/>
      <c r="C6" s="197" t="s">
        <v>158</v>
      </c>
      <c r="D6" s="197" t="s">
        <v>159</v>
      </c>
      <c r="E6" s="197" t="s">
        <v>98</v>
      </c>
      <c r="F6" s="197" t="s">
        <v>160</v>
      </c>
      <c r="G6" s="198"/>
      <c r="H6" s="460"/>
      <c r="I6" s="460"/>
    </row>
    <row r="7" spans="1:9" ht="15" customHeight="1">
      <c r="A7" s="414">
        <v>1</v>
      </c>
      <c r="B7" s="123" t="s">
        <v>259</v>
      </c>
      <c r="C7" s="611" t="s">
        <v>290</v>
      </c>
      <c r="D7" s="611" t="s">
        <v>290</v>
      </c>
      <c r="E7" s="611" t="s">
        <v>290</v>
      </c>
      <c r="F7" s="611" t="s">
        <v>290</v>
      </c>
      <c r="G7" s="156">
        <v>185383</v>
      </c>
      <c r="H7" s="460"/>
      <c r="I7" s="460"/>
    </row>
    <row r="8" spans="1:9" ht="15" customHeight="1">
      <c r="A8" s="414">
        <v>2</v>
      </c>
      <c r="B8" s="123"/>
      <c r="C8" s="565"/>
      <c r="D8" s="565"/>
      <c r="E8" s="565"/>
      <c r="F8" s="565"/>
      <c r="G8" s="156"/>
      <c r="H8" s="460"/>
      <c r="I8" s="460"/>
    </row>
    <row r="9" spans="1:9" ht="15" customHeight="1">
      <c r="A9" s="414">
        <v>3</v>
      </c>
      <c r="B9" s="123"/>
      <c r="C9" s="565"/>
      <c r="D9" s="565"/>
      <c r="E9" s="565"/>
      <c r="F9" s="565"/>
      <c r="G9" s="156"/>
      <c r="H9" s="460"/>
      <c r="I9" s="460"/>
    </row>
    <row r="10" spans="1:9" ht="15" customHeight="1">
      <c r="A10" s="414">
        <v>4</v>
      </c>
      <c r="B10" s="123"/>
      <c r="C10" s="565"/>
      <c r="D10" s="565"/>
      <c r="E10" s="565"/>
      <c r="F10" s="565"/>
      <c r="G10" s="156"/>
      <c r="H10" s="460"/>
      <c r="I10" s="460"/>
    </row>
    <row r="11" spans="1:9" ht="15" customHeight="1">
      <c r="A11" s="414">
        <v>5</v>
      </c>
      <c r="B11" s="123"/>
      <c r="C11" s="565"/>
      <c r="D11" s="565"/>
      <c r="E11" s="565"/>
      <c r="F11" s="565"/>
      <c r="G11" s="156"/>
      <c r="H11" s="460"/>
      <c r="I11" s="460"/>
    </row>
    <row r="12" spans="1:9" ht="15" customHeight="1">
      <c r="A12" s="414">
        <v>6</v>
      </c>
      <c r="B12" s="123"/>
      <c r="C12" s="565"/>
      <c r="D12" s="565"/>
      <c r="E12" s="565"/>
      <c r="F12" s="565"/>
      <c r="G12" s="156"/>
      <c r="H12" s="460"/>
      <c r="I12" s="460"/>
    </row>
    <row r="13" spans="1:9" ht="15" customHeight="1">
      <c r="A13" s="414">
        <v>7</v>
      </c>
      <c r="B13" s="123"/>
      <c r="C13" s="565"/>
      <c r="D13" s="565"/>
      <c r="E13" s="565"/>
      <c r="F13" s="565"/>
      <c r="G13" s="156"/>
      <c r="H13" s="460"/>
      <c r="I13" s="460"/>
    </row>
    <row r="14" spans="1:9" ht="15" customHeight="1">
      <c r="A14" s="414">
        <v>8</v>
      </c>
      <c r="B14" s="123"/>
      <c r="C14" s="565"/>
      <c r="D14" s="565"/>
      <c r="E14" s="565"/>
      <c r="F14" s="565"/>
      <c r="G14" s="156"/>
      <c r="H14" s="460"/>
      <c r="I14" s="460"/>
    </row>
    <row r="15" spans="1:9" ht="15" customHeight="1">
      <c r="A15" s="414">
        <v>9</v>
      </c>
      <c r="B15" s="123"/>
      <c r="C15" s="565"/>
      <c r="D15" s="565"/>
      <c r="E15" s="565"/>
      <c r="F15" s="565"/>
      <c r="G15" s="156"/>
      <c r="H15" s="460"/>
      <c r="I15" s="460"/>
    </row>
    <row r="16" spans="1:9" ht="15" customHeight="1">
      <c r="A16" s="414">
        <v>10</v>
      </c>
      <c r="B16" s="123"/>
      <c r="C16" s="565"/>
      <c r="D16" s="565"/>
      <c r="E16" s="565"/>
      <c r="F16" s="565"/>
      <c r="G16" s="156"/>
      <c r="H16" s="460"/>
      <c r="I16" s="460"/>
    </row>
    <row r="17" spans="1:9" ht="15" customHeight="1">
      <c r="A17" s="414">
        <v>11</v>
      </c>
      <c r="B17" s="123"/>
      <c r="C17" s="565"/>
      <c r="D17" s="565"/>
      <c r="E17" s="565"/>
      <c r="F17" s="565"/>
      <c r="G17" s="156"/>
      <c r="H17" s="460"/>
      <c r="I17" s="460"/>
    </row>
    <row r="18" spans="1:9" ht="15" customHeight="1">
      <c r="A18" s="414">
        <v>12</v>
      </c>
      <c r="B18" s="123"/>
      <c r="C18" s="565"/>
      <c r="D18" s="565"/>
      <c r="E18" s="565"/>
      <c r="F18" s="565"/>
      <c r="G18" s="156"/>
      <c r="H18" s="460"/>
      <c r="I18" s="460"/>
    </row>
    <row r="19" spans="1:9" ht="15" customHeight="1">
      <c r="A19" s="414">
        <v>13</v>
      </c>
      <c r="B19" s="123"/>
      <c r="C19" s="565"/>
      <c r="D19" s="565"/>
      <c r="E19" s="565"/>
      <c r="F19" s="565"/>
      <c r="G19" s="156"/>
      <c r="H19" s="460"/>
      <c r="I19" s="460"/>
    </row>
    <row r="20" spans="1:9" ht="15" customHeight="1">
      <c r="A20" s="414">
        <v>14</v>
      </c>
      <c r="B20" s="123"/>
      <c r="C20" s="565"/>
      <c r="D20" s="565"/>
      <c r="E20" s="565"/>
      <c r="F20" s="565"/>
      <c r="G20" s="156"/>
      <c r="H20" s="460"/>
      <c r="I20" s="460"/>
    </row>
    <row r="21" spans="1:9" ht="15" customHeight="1">
      <c r="A21" s="414">
        <v>15</v>
      </c>
      <c r="B21" s="123"/>
      <c r="C21" s="565"/>
      <c r="D21" s="565"/>
      <c r="E21" s="565"/>
      <c r="F21" s="565"/>
      <c r="G21" s="156"/>
      <c r="H21" s="460"/>
      <c r="I21" s="460"/>
    </row>
    <row r="22" spans="1:9" ht="15" customHeight="1">
      <c r="A22" s="414">
        <v>16</v>
      </c>
      <c r="B22" s="123"/>
      <c r="C22" s="565"/>
      <c r="D22" s="565"/>
      <c r="E22" s="565"/>
      <c r="F22" s="565"/>
      <c r="G22" s="156"/>
      <c r="H22" s="460"/>
      <c r="I22" s="460"/>
    </row>
    <row r="23" spans="1:9" ht="15" customHeight="1">
      <c r="A23" s="414">
        <v>17</v>
      </c>
      <c r="B23" s="123"/>
      <c r="C23" s="565"/>
      <c r="D23" s="565"/>
      <c r="E23" s="565"/>
      <c r="F23" s="565"/>
      <c r="G23" s="156"/>
      <c r="H23" s="460"/>
      <c r="I23" s="460"/>
    </row>
    <row r="24" spans="1:9" ht="15" customHeight="1">
      <c r="A24" s="414">
        <v>18</v>
      </c>
      <c r="B24" s="123"/>
      <c r="C24" s="565"/>
      <c r="D24" s="565"/>
      <c r="E24" s="565"/>
      <c r="F24" s="565"/>
      <c r="G24" s="156"/>
      <c r="H24" s="460"/>
      <c r="I24" s="460"/>
    </row>
    <row r="25" spans="1:9" ht="15" customHeight="1">
      <c r="A25" s="414">
        <v>19</v>
      </c>
      <c r="B25" s="123"/>
      <c r="C25" s="565"/>
      <c r="D25" s="565"/>
      <c r="E25" s="565"/>
      <c r="F25" s="565"/>
      <c r="G25" s="156"/>
      <c r="H25" s="460"/>
      <c r="I25" s="460"/>
    </row>
    <row r="26" spans="1:9" ht="15" customHeight="1">
      <c r="A26" s="414">
        <v>20</v>
      </c>
      <c r="B26" s="123"/>
      <c r="C26" s="565"/>
      <c r="D26" s="565"/>
      <c r="E26" s="565"/>
      <c r="F26" s="565"/>
      <c r="G26" s="156"/>
      <c r="H26" s="460"/>
      <c r="I26" s="460"/>
    </row>
    <row r="27" spans="1:9" ht="15" customHeight="1">
      <c r="A27" s="414">
        <v>21</v>
      </c>
      <c r="B27" s="123"/>
      <c r="C27" s="565"/>
      <c r="D27" s="565"/>
      <c r="E27" s="565"/>
      <c r="F27" s="565"/>
      <c r="G27" s="156"/>
      <c r="H27" s="460"/>
      <c r="I27" s="460"/>
    </row>
    <row r="28" spans="1:9" ht="15" customHeight="1">
      <c r="A28" s="414">
        <v>22</v>
      </c>
      <c r="B28" s="123"/>
      <c r="C28" s="565"/>
      <c r="D28" s="565"/>
      <c r="E28" s="565"/>
      <c r="F28" s="565"/>
      <c r="G28" s="156"/>
      <c r="H28" s="460"/>
      <c r="I28" s="460"/>
    </row>
    <row r="29" spans="1:9" ht="15" customHeight="1">
      <c r="A29" s="414">
        <v>23</v>
      </c>
      <c r="B29" s="123"/>
      <c r="C29" s="565"/>
      <c r="D29" s="565"/>
      <c r="E29" s="565"/>
      <c r="F29" s="565"/>
      <c r="G29" s="156"/>
      <c r="H29" s="460"/>
      <c r="I29" s="460"/>
    </row>
    <row r="30" spans="1:9" ht="15" customHeight="1">
      <c r="A30" s="414">
        <v>24</v>
      </c>
      <c r="B30" s="123"/>
      <c r="C30" s="565"/>
      <c r="D30" s="565"/>
      <c r="E30" s="565"/>
      <c r="F30" s="565"/>
      <c r="G30" s="156"/>
      <c r="H30" s="460"/>
      <c r="I30" s="460"/>
    </row>
    <row r="31" spans="1:9" s="424" customFormat="1" ht="15" customHeight="1">
      <c r="A31" s="461">
        <v>25</v>
      </c>
      <c r="B31" s="149"/>
      <c r="C31" s="553"/>
      <c r="D31" s="553"/>
      <c r="E31" s="553"/>
      <c r="F31" s="553"/>
      <c r="G31" s="156"/>
      <c r="H31" s="462"/>
      <c r="I31" s="462"/>
    </row>
    <row r="32" spans="1:9" s="424" customFormat="1" ht="15" customHeight="1">
      <c r="A32" s="411" t="s">
        <v>113</v>
      </c>
      <c r="B32" s="412"/>
      <c r="C32" s="199"/>
      <c r="D32" s="199"/>
      <c r="E32" s="199"/>
      <c r="F32" s="200"/>
      <c r="G32" s="172">
        <f>SUM(G7:G31)</f>
        <v>185383</v>
      </c>
      <c r="H32" s="462"/>
      <c r="I32" s="462"/>
    </row>
    <row r="33" spans="1:11" s="424" customFormat="1" ht="15" customHeight="1">
      <c r="A33" s="411" t="s">
        <v>118</v>
      </c>
      <c r="B33" s="412"/>
      <c r="C33" s="199"/>
      <c r="D33" s="199"/>
      <c r="E33" s="199"/>
      <c r="F33" s="200"/>
      <c r="G33" s="157"/>
      <c r="H33" s="462"/>
      <c r="I33" s="462"/>
    </row>
    <row r="34" spans="1:11" s="424" customFormat="1" ht="15" customHeight="1" thickBot="1">
      <c r="A34" s="463" t="s">
        <v>23</v>
      </c>
      <c r="B34" s="464"/>
      <c r="C34" s="201"/>
      <c r="D34" s="201"/>
      <c r="E34" s="201"/>
      <c r="F34" s="202"/>
      <c r="G34" s="142"/>
    </row>
    <row r="35" spans="1:11" ht="15" customHeight="1" thickBot="1">
      <c r="A35" s="366" t="s">
        <v>24</v>
      </c>
      <c r="B35" s="206"/>
      <c r="C35" s="203"/>
      <c r="D35" s="203"/>
      <c r="E35" s="203"/>
      <c r="F35" s="204"/>
      <c r="G35" s="173">
        <f>SUM(G32:G34)</f>
        <v>185383</v>
      </c>
      <c r="H35" s="401"/>
      <c r="I35" s="401"/>
      <c r="J35" s="401"/>
      <c r="K35" s="401"/>
    </row>
    <row r="36" spans="1:11">
      <c r="H36" s="401"/>
      <c r="I36" s="401"/>
      <c r="J36" s="401"/>
      <c r="K36" s="401"/>
    </row>
    <row r="37" spans="1:11" ht="30" customHeight="1">
      <c r="A37" s="465" t="s">
        <v>224</v>
      </c>
      <c r="B37" s="465"/>
      <c r="C37" s="465"/>
      <c r="D37" s="465"/>
      <c r="E37" s="465"/>
      <c r="F37" s="465"/>
      <c r="G37" s="465"/>
      <c r="H37" s="465"/>
      <c r="I37" s="465"/>
    </row>
    <row r="38" spans="1:11">
      <c r="A38" s="466"/>
    </row>
  </sheetData>
  <sheetProtection sheet="1" selectLockedCells="1"/>
  <protectedRanges>
    <protectedRange sqref="G34" name="Range3"/>
    <protectedRange sqref="G7:G31" name="Range1"/>
    <protectedRange sqref="G33" name="Range2"/>
  </protectedRanges>
  <customSheetViews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3" type="noConversion"/>
  <printOptions horizontalCentered="1"/>
  <pageMargins left="0.5" right="0.5" top="1.26" bottom="0.75" header="0.5" footer="0.5"/>
  <pageSetup scale="93"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>
      <c r="E1" s="638" t="s">
        <v>147</v>
      </c>
      <c r="F1" s="638"/>
      <c r="G1" s="638"/>
      <c r="H1" s="638"/>
      <c r="I1" s="69"/>
      <c r="J1" s="69"/>
      <c r="K1" s="69"/>
      <c r="L1" s="69"/>
    </row>
    <row r="2" spans="1:12" ht="20.100000000000001" customHeight="1">
      <c r="A2" s="625" t="s">
        <v>8</v>
      </c>
      <c r="B2" s="625"/>
      <c r="C2" s="625"/>
      <c r="D2" s="674" t="str">
        <f>'CSS '!B4:B4</f>
        <v>Solano</v>
      </c>
      <c r="E2" s="674"/>
      <c r="F2" s="55" t="s">
        <v>9</v>
      </c>
      <c r="G2" s="55"/>
      <c r="H2" s="55"/>
      <c r="I2" s="55"/>
      <c r="J2" s="686">
        <f>'CSS '!E4</f>
        <v>0</v>
      </c>
      <c r="K2" s="686"/>
    </row>
    <row r="3" spans="1:12" ht="15" customHeight="1">
      <c r="A3" s="19"/>
      <c r="B3" s="56"/>
      <c r="C3" s="56"/>
      <c r="D3" s="675"/>
      <c r="E3" s="675"/>
      <c r="F3" s="23"/>
      <c r="G3" s="23"/>
      <c r="H3" s="23"/>
      <c r="I3" s="23"/>
      <c r="J3" s="20"/>
    </row>
    <row r="4" spans="1:12" ht="15" customHeight="1" thickBot="1">
      <c r="A4" s="3"/>
      <c r="B4" s="20"/>
      <c r="C4" s="20"/>
      <c r="D4" s="20"/>
      <c r="E4" s="20"/>
      <c r="F4" s="20"/>
      <c r="G4" s="20"/>
      <c r="H4" s="20"/>
      <c r="I4" s="20"/>
      <c r="J4" s="20"/>
    </row>
    <row r="5" spans="1:12" s="2" customFormat="1" ht="15" customHeight="1">
      <c r="A5" s="676" t="s">
        <v>53</v>
      </c>
      <c r="B5" s="677"/>
      <c r="C5" s="677"/>
      <c r="D5" s="677"/>
      <c r="E5" s="678"/>
      <c r="F5" s="682" t="s">
        <v>0</v>
      </c>
      <c r="G5" s="683"/>
      <c r="H5" s="683"/>
      <c r="I5" s="683"/>
      <c r="J5" s="683"/>
      <c r="K5" s="101" t="s">
        <v>140</v>
      </c>
    </row>
    <row r="6" spans="1:12" s="1" customFormat="1" ht="43.15" customHeight="1" thickBot="1">
      <c r="A6" s="688"/>
      <c r="B6" s="689"/>
      <c r="C6" s="689"/>
      <c r="D6" s="689"/>
      <c r="E6" s="689"/>
      <c r="F6" s="111" t="s">
        <v>148</v>
      </c>
      <c r="G6" s="111" t="s">
        <v>145</v>
      </c>
      <c r="H6" s="111" t="s">
        <v>90</v>
      </c>
      <c r="I6" s="111" t="s">
        <v>91</v>
      </c>
      <c r="J6" s="112" t="s">
        <v>146</v>
      </c>
      <c r="K6" s="120" t="s">
        <v>140</v>
      </c>
    </row>
    <row r="7" spans="1:12" ht="15" customHeight="1" thickTop="1">
      <c r="A7" s="648" t="s">
        <v>153</v>
      </c>
      <c r="B7" s="687"/>
      <c r="C7" s="687"/>
      <c r="D7" s="687"/>
      <c r="E7" s="687"/>
      <c r="F7" s="108"/>
      <c r="G7" s="109"/>
      <c r="H7" s="109"/>
      <c r="I7" s="109"/>
      <c r="J7" s="110"/>
      <c r="K7" s="88"/>
    </row>
    <row r="8" spans="1:12" ht="15" customHeight="1">
      <c r="A8" s="51">
        <v>1</v>
      </c>
      <c r="B8" s="658"/>
      <c r="C8" s="668"/>
      <c r="D8" s="668"/>
      <c r="E8" s="668"/>
      <c r="F8" s="73"/>
      <c r="G8" s="74"/>
      <c r="H8" s="74"/>
      <c r="I8" s="74"/>
      <c r="J8" s="75"/>
      <c r="K8" s="80"/>
    </row>
    <row r="9" spans="1:12" ht="15" customHeight="1">
      <c r="A9" s="51">
        <v>2</v>
      </c>
      <c r="B9" s="658"/>
      <c r="C9" s="668"/>
      <c r="D9" s="668"/>
      <c r="E9" s="668"/>
      <c r="F9" s="73"/>
      <c r="G9" s="74"/>
      <c r="H9" s="74"/>
      <c r="I9" s="74"/>
      <c r="J9" s="75"/>
      <c r="K9" s="80"/>
    </row>
    <row r="10" spans="1:12" ht="15" customHeight="1">
      <c r="A10" s="51">
        <v>3</v>
      </c>
      <c r="B10" s="658"/>
      <c r="C10" s="668"/>
      <c r="D10" s="668"/>
      <c r="E10" s="668"/>
      <c r="F10" s="73"/>
      <c r="G10" s="74"/>
      <c r="H10" s="74"/>
      <c r="I10" s="74"/>
      <c r="J10" s="75"/>
      <c r="K10" s="80"/>
    </row>
    <row r="11" spans="1:12" ht="15" customHeight="1">
      <c r="A11" s="51">
        <v>4</v>
      </c>
      <c r="B11" s="658"/>
      <c r="C11" s="668"/>
      <c r="D11" s="668"/>
      <c r="E11" s="668"/>
      <c r="F11" s="73"/>
      <c r="G11" s="74"/>
      <c r="H11" s="74"/>
      <c r="I11" s="74"/>
      <c r="J11" s="75"/>
      <c r="K11" s="80"/>
    </row>
    <row r="12" spans="1:12" ht="15" customHeight="1">
      <c r="A12" s="51">
        <v>5</v>
      </c>
      <c r="B12" s="658"/>
      <c r="C12" s="668"/>
      <c r="D12" s="668"/>
      <c r="E12" s="668"/>
      <c r="F12" s="73"/>
      <c r="G12" s="74"/>
      <c r="H12" s="74"/>
      <c r="I12" s="74"/>
      <c r="J12" s="75"/>
      <c r="K12" s="80"/>
    </row>
    <row r="13" spans="1:12" ht="15" customHeight="1">
      <c r="A13" s="51">
        <v>6</v>
      </c>
      <c r="B13" s="658"/>
      <c r="C13" s="668"/>
      <c r="D13" s="668"/>
      <c r="E13" s="668"/>
      <c r="F13" s="73"/>
      <c r="G13" s="74"/>
      <c r="H13" s="74"/>
      <c r="I13" s="74"/>
      <c r="J13" s="75"/>
      <c r="K13" s="80"/>
    </row>
    <row r="14" spans="1:12" ht="15" customHeight="1">
      <c r="A14" s="51">
        <v>7</v>
      </c>
      <c r="B14" s="658"/>
      <c r="C14" s="668"/>
      <c r="D14" s="668"/>
      <c r="E14" s="668"/>
      <c r="F14" s="73"/>
      <c r="G14" s="74"/>
      <c r="H14" s="74"/>
      <c r="I14" s="74"/>
      <c r="J14" s="75"/>
      <c r="K14" s="80"/>
    </row>
    <row r="15" spans="1:12" ht="15" customHeight="1">
      <c r="A15" s="51">
        <v>8</v>
      </c>
      <c r="B15" s="656"/>
      <c r="C15" s="664"/>
      <c r="D15" s="664"/>
      <c r="E15" s="664"/>
      <c r="F15" s="73"/>
      <c r="G15" s="74"/>
      <c r="H15" s="74"/>
      <c r="I15" s="74"/>
      <c r="J15" s="75"/>
      <c r="K15" s="80"/>
    </row>
    <row r="16" spans="1:12" ht="15" customHeight="1">
      <c r="A16" s="51">
        <v>9</v>
      </c>
      <c r="B16" s="656"/>
      <c r="C16" s="664"/>
      <c r="D16" s="664"/>
      <c r="E16" s="664"/>
      <c r="F16" s="73"/>
      <c r="G16" s="74"/>
      <c r="H16" s="74"/>
      <c r="I16" s="74"/>
      <c r="J16" s="75"/>
      <c r="K16" s="80"/>
    </row>
    <row r="17" spans="1:11" ht="15" customHeight="1">
      <c r="A17" s="51">
        <v>10</v>
      </c>
      <c r="B17" s="656"/>
      <c r="C17" s="656"/>
      <c r="D17" s="656"/>
      <c r="E17" s="656"/>
      <c r="F17" s="81"/>
      <c r="G17" s="82"/>
      <c r="H17" s="82"/>
      <c r="I17" s="82"/>
      <c r="J17" s="83"/>
      <c r="K17" s="84"/>
    </row>
    <row r="18" spans="1:11" s="4" customFormat="1" ht="15" customHeight="1">
      <c r="A18" s="52"/>
      <c r="B18" s="639" t="s">
        <v>149</v>
      </c>
      <c r="C18" s="639"/>
      <c r="D18" s="639"/>
      <c r="E18" s="639"/>
      <c r="F18" s="89">
        <f>SUM(F8:J17)</f>
        <v>0</v>
      </c>
      <c r="G18" s="89">
        <f>SUM(G8:L17)</f>
        <v>0</v>
      </c>
      <c r="H18" s="89">
        <f>SUM(H8:M17)</f>
        <v>0</v>
      </c>
      <c r="I18" s="89">
        <f>SUM(I8:N17)</f>
        <v>0</v>
      </c>
      <c r="J18" s="89">
        <f>SUM(J8:O17)</f>
        <v>0</v>
      </c>
      <c r="K18" s="102">
        <f>SUM(K8:P17)</f>
        <v>0</v>
      </c>
    </row>
    <row r="19" spans="1:11" ht="15" customHeight="1">
      <c r="A19" s="648" t="s">
        <v>152</v>
      </c>
      <c r="B19" s="649"/>
      <c r="C19" s="649"/>
      <c r="D19" s="649"/>
      <c r="E19" s="649"/>
      <c r="F19" s="85"/>
      <c r="G19" s="86"/>
      <c r="H19" s="86"/>
      <c r="I19" s="86"/>
      <c r="J19" s="87"/>
      <c r="K19" s="88"/>
    </row>
    <row r="20" spans="1:11" ht="15" customHeight="1">
      <c r="A20" s="51">
        <v>1</v>
      </c>
      <c r="B20" s="658"/>
      <c r="C20" s="658"/>
      <c r="D20" s="658"/>
      <c r="E20" s="658"/>
      <c r="F20" s="73"/>
      <c r="G20" s="74"/>
      <c r="H20" s="74"/>
      <c r="I20" s="74"/>
      <c r="J20" s="75"/>
      <c r="K20" s="80"/>
    </row>
    <row r="21" spans="1:11" ht="15" customHeight="1">
      <c r="A21" s="51">
        <v>2</v>
      </c>
      <c r="B21" s="658"/>
      <c r="C21" s="658"/>
      <c r="D21" s="658"/>
      <c r="E21" s="658"/>
      <c r="F21" s="73"/>
      <c r="G21" s="74"/>
      <c r="H21" s="74"/>
      <c r="I21" s="74"/>
      <c r="J21" s="75"/>
      <c r="K21" s="80"/>
    </row>
    <row r="22" spans="1:11" ht="15" customHeight="1">
      <c r="A22" s="51">
        <v>3</v>
      </c>
      <c r="B22" s="658"/>
      <c r="C22" s="658"/>
      <c r="D22" s="658"/>
      <c r="E22" s="658"/>
      <c r="F22" s="73"/>
      <c r="G22" s="74"/>
      <c r="H22" s="74"/>
      <c r="I22" s="74"/>
      <c r="J22" s="75"/>
      <c r="K22" s="80"/>
    </row>
    <row r="23" spans="1:11" ht="15" customHeight="1">
      <c r="A23" s="51">
        <v>4</v>
      </c>
      <c r="B23" s="658"/>
      <c r="C23" s="658"/>
      <c r="D23" s="658"/>
      <c r="E23" s="658"/>
      <c r="F23" s="73"/>
      <c r="G23" s="74"/>
      <c r="H23" s="74"/>
      <c r="I23" s="74"/>
      <c r="J23" s="75"/>
      <c r="K23" s="80"/>
    </row>
    <row r="24" spans="1:11" ht="15" customHeight="1">
      <c r="A24" s="51">
        <v>5</v>
      </c>
      <c r="B24" s="656"/>
      <c r="C24" s="656"/>
      <c r="D24" s="656"/>
      <c r="E24" s="656"/>
      <c r="F24" s="73"/>
      <c r="G24" s="74"/>
      <c r="H24" s="74"/>
      <c r="I24" s="74"/>
      <c r="J24" s="75"/>
      <c r="K24" s="80"/>
    </row>
    <row r="25" spans="1:11" ht="15" customHeight="1">
      <c r="A25" s="51">
        <v>6</v>
      </c>
      <c r="B25" s="656"/>
      <c r="C25" s="656"/>
      <c r="D25" s="656"/>
      <c r="E25" s="656"/>
      <c r="F25" s="73"/>
      <c r="G25" s="74"/>
      <c r="H25" s="74"/>
      <c r="I25" s="74"/>
      <c r="J25" s="75"/>
      <c r="K25" s="80"/>
    </row>
    <row r="26" spans="1:11" ht="15" customHeight="1">
      <c r="A26" s="51">
        <v>7</v>
      </c>
      <c r="B26" s="656"/>
      <c r="C26" s="656"/>
      <c r="D26" s="656"/>
      <c r="E26" s="656"/>
      <c r="F26" s="73"/>
      <c r="G26" s="74"/>
      <c r="H26" s="74"/>
      <c r="I26" s="74"/>
      <c r="J26" s="75"/>
      <c r="K26" s="80"/>
    </row>
    <row r="27" spans="1:11" ht="15" customHeight="1">
      <c r="A27" s="51">
        <v>8</v>
      </c>
      <c r="B27" s="656"/>
      <c r="C27" s="656"/>
      <c r="D27" s="656"/>
      <c r="E27" s="656"/>
      <c r="F27" s="73"/>
      <c r="G27" s="74"/>
      <c r="H27" s="74"/>
      <c r="I27" s="74"/>
      <c r="J27" s="75"/>
      <c r="K27" s="80"/>
    </row>
    <row r="28" spans="1:11" ht="15" customHeight="1">
      <c r="A28" s="51">
        <v>9</v>
      </c>
      <c r="B28" s="656"/>
      <c r="C28" s="656"/>
      <c r="D28" s="656"/>
      <c r="E28" s="656"/>
      <c r="F28" s="73"/>
      <c r="G28" s="74"/>
      <c r="H28" s="74"/>
      <c r="I28" s="74"/>
      <c r="J28" s="75"/>
      <c r="K28" s="80"/>
    </row>
    <row r="29" spans="1:11" ht="15" customHeight="1">
      <c r="A29" s="51">
        <v>10</v>
      </c>
      <c r="B29" s="656"/>
      <c r="C29" s="656"/>
      <c r="D29" s="656"/>
      <c r="E29" s="656"/>
      <c r="F29" s="81"/>
      <c r="G29" s="82"/>
      <c r="H29" s="82"/>
      <c r="I29" s="82"/>
      <c r="J29" s="83"/>
      <c r="K29" s="84"/>
    </row>
    <row r="30" spans="1:11" s="4" customFormat="1" ht="15" customHeight="1">
      <c r="A30" s="52"/>
      <c r="B30" s="639" t="s">
        <v>150</v>
      </c>
      <c r="C30" s="639"/>
      <c r="D30" s="639"/>
      <c r="E30" s="639"/>
      <c r="F30" s="93">
        <f>SUM(F20:J29)</f>
        <v>0</v>
      </c>
      <c r="G30" s="93">
        <f>SUM(G20:L29)</f>
        <v>0</v>
      </c>
      <c r="H30" s="93">
        <f>SUM(H20:M29)</f>
        <v>0</v>
      </c>
      <c r="I30" s="93">
        <f>SUM(I20:N29)</f>
        <v>0</v>
      </c>
      <c r="J30" s="93">
        <f>SUM(J20:O29)</f>
        <v>0</v>
      </c>
      <c r="K30" s="103">
        <f>SUM(K20:P29)</f>
        <v>0</v>
      </c>
    </row>
    <row r="31" spans="1:11" ht="17.100000000000001" customHeight="1">
      <c r="A31" s="643" t="s">
        <v>151</v>
      </c>
      <c r="B31" s="644"/>
      <c r="C31" s="644"/>
      <c r="D31" s="644"/>
      <c r="E31" s="644"/>
      <c r="F31" s="90"/>
      <c r="G31" s="91"/>
      <c r="H31" s="91"/>
      <c r="I31" s="91"/>
      <c r="J31" s="92"/>
      <c r="K31" s="88"/>
    </row>
    <row r="32" spans="1:11" ht="15" customHeight="1">
      <c r="A32" s="51">
        <v>1</v>
      </c>
      <c r="B32" s="658"/>
      <c r="C32" s="658"/>
      <c r="D32" s="658"/>
      <c r="E32" s="658"/>
      <c r="F32" s="73"/>
      <c r="G32" s="74"/>
      <c r="H32" s="74"/>
      <c r="I32" s="74"/>
      <c r="J32" s="75"/>
      <c r="K32" s="80"/>
    </row>
    <row r="33" spans="1:11" ht="15" customHeight="1">
      <c r="A33" s="51">
        <v>2</v>
      </c>
      <c r="B33" s="658"/>
      <c r="C33" s="658"/>
      <c r="D33" s="658"/>
      <c r="E33" s="658"/>
      <c r="F33" s="73"/>
      <c r="G33" s="74"/>
      <c r="H33" s="74"/>
      <c r="I33" s="74"/>
      <c r="J33" s="75"/>
      <c r="K33" s="80"/>
    </row>
    <row r="34" spans="1:11" ht="15" customHeight="1">
      <c r="A34" s="51">
        <v>3</v>
      </c>
      <c r="B34" s="658"/>
      <c r="C34" s="658"/>
      <c r="D34" s="658"/>
      <c r="E34" s="658"/>
      <c r="F34" s="73"/>
      <c r="G34" s="74"/>
      <c r="H34" s="74"/>
      <c r="I34" s="74"/>
      <c r="J34" s="75"/>
      <c r="K34" s="80"/>
    </row>
    <row r="35" spans="1:11" ht="15" customHeight="1">
      <c r="A35" s="51">
        <v>4</v>
      </c>
      <c r="B35" s="658"/>
      <c r="C35" s="658"/>
      <c r="D35" s="658"/>
      <c r="E35" s="658"/>
      <c r="F35" s="73"/>
      <c r="G35" s="74"/>
      <c r="H35" s="74"/>
      <c r="I35" s="74"/>
      <c r="J35" s="75"/>
      <c r="K35" s="80"/>
    </row>
    <row r="36" spans="1:11" ht="15" customHeight="1">
      <c r="A36" s="51">
        <v>5</v>
      </c>
      <c r="B36" s="656"/>
      <c r="C36" s="656"/>
      <c r="D36" s="656"/>
      <c r="E36" s="656"/>
      <c r="F36" s="73"/>
      <c r="G36" s="74"/>
      <c r="H36" s="74"/>
      <c r="I36" s="74"/>
      <c r="J36" s="75"/>
      <c r="K36" s="80"/>
    </row>
    <row r="37" spans="1:11" ht="15" customHeight="1">
      <c r="A37" s="51">
        <v>6</v>
      </c>
      <c r="B37" s="656"/>
      <c r="C37" s="656"/>
      <c r="D37" s="656"/>
      <c r="E37" s="656"/>
      <c r="F37" s="73"/>
      <c r="G37" s="74"/>
      <c r="H37" s="74"/>
      <c r="I37" s="74"/>
      <c r="J37" s="75"/>
      <c r="K37" s="80"/>
    </row>
    <row r="38" spans="1:11" ht="15" customHeight="1">
      <c r="A38" s="51">
        <v>7</v>
      </c>
      <c r="B38" s="656"/>
      <c r="C38" s="656"/>
      <c r="D38" s="656"/>
      <c r="E38" s="656"/>
      <c r="F38" s="73"/>
      <c r="G38" s="74"/>
      <c r="H38" s="74"/>
      <c r="I38" s="74"/>
      <c r="J38" s="75"/>
      <c r="K38" s="80"/>
    </row>
    <row r="39" spans="1:11" ht="15" customHeight="1">
      <c r="A39" s="51">
        <v>8</v>
      </c>
      <c r="B39" s="656"/>
      <c r="C39" s="656"/>
      <c r="D39" s="656"/>
      <c r="E39" s="656"/>
      <c r="F39" s="73"/>
      <c r="G39" s="74"/>
      <c r="H39" s="74"/>
      <c r="I39" s="74"/>
      <c r="J39" s="75"/>
      <c r="K39" s="80"/>
    </row>
    <row r="40" spans="1:11" ht="15" customHeight="1">
      <c r="A40" s="51">
        <v>9</v>
      </c>
      <c r="B40" s="656"/>
      <c r="C40" s="656"/>
      <c r="D40" s="656"/>
      <c r="E40" s="656"/>
      <c r="F40" s="73"/>
      <c r="G40" s="74"/>
      <c r="H40" s="74"/>
      <c r="I40" s="74"/>
      <c r="J40" s="75"/>
      <c r="K40" s="80"/>
    </row>
    <row r="41" spans="1:11" ht="15" customHeight="1">
      <c r="A41" s="51">
        <v>10</v>
      </c>
      <c r="B41" s="656"/>
      <c r="C41" s="656"/>
      <c r="D41" s="656"/>
      <c r="E41" s="656"/>
      <c r="F41" s="81"/>
      <c r="G41" s="82"/>
      <c r="H41" s="82"/>
      <c r="I41" s="82"/>
      <c r="J41" s="83"/>
      <c r="K41" s="84"/>
    </row>
    <row r="42" spans="1:11" ht="15" customHeight="1" thickBot="1">
      <c r="A42" s="53"/>
      <c r="B42" s="690" t="s">
        <v>154</v>
      </c>
      <c r="C42" s="690"/>
      <c r="D42" s="690"/>
      <c r="E42" s="691"/>
      <c r="F42" s="72">
        <f t="shared" ref="F42:K42" si="0">F18+F30+F41</f>
        <v>0</v>
      </c>
      <c r="G42" s="72">
        <f t="shared" si="0"/>
        <v>0</v>
      </c>
      <c r="H42" s="72">
        <f t="shared" si="0"/>
        <v>0</v>
      </c>
      <c r="I42" s="72">
        <f t="shared" si="0"/>
        <v>0</v>
      </c>
      <c r="J42" s="72">
        <f t="shared" si="0"/>
        <v>0</v>
      </c>
      <c r="K42" s="104">
        <f t="shared" si="0"/>
        <v>0</v>
      </c>
    </row>
    <row r="43" spans="1:11" ht="15" customHeight="1" thickBot="1">
      <c r="A43" s="651" t="s">
        <v>155</v>
      </c>
      <c r="B43" s="652"/>
      <c r="C43" s="652"/>
      <c r="D43" s="652"/>
      <c r="E43" s="652"/>
      <c r="F43" s="105">
        <f>SUM(F42:J42)</f>
        <v>0</v>
      </c>
      <c r="G43" s="106">
        <f>SUM(G42:L42)</f>
        <v>0</v>
      </c>
      <c r="H43" s="106">
        <f>SUM(H42:M42)</f>
        <v>0</v>
      </c>
      <c r="I43" s="106">
        <f>SUM(I42:N42)</f>
        <v>0</v>
      </c>
      <c r="J43" s="106">
        <f>SUM(J42:O42)</f>
        <v>0</v>
      </c>
      <c r="K43" s="107">
        <v>1</v>
      </c>
    </row>
    <row r="45" spans="1:11" s="66" customFormat="1">
      <c r="A45" s="67" t="s">
        <v>142</v>
      </c>
      <c r="B45" s="67"/>
      <c r="C45" s="67"/>
      <c r="D45" s="67"/>
      <c r="E45" s="67"/>
      <c r="F45" s="67"/>
      <c r="G45" s="67"/>
      <c r="H45" s="67"/>
      <c r="I45" s="67"/>
      <c r="J45" s="67"/>
    </row>
    <row r="46" spans="1:11">
      <c r="A46" s="68"/>
      <c r="B46" s="68"/>
      <c r="C46" s="68"/>
      <c r="D46" s="68"/>
      <c r="E46" s="68"/>
      <c r="F46" s="68"/>
      <c r="G46" s="68"/>
      <c r="H46" s="68"/>
      <c r="I46" s="68"/>
      <c r="J46" s="68"/>
    </row>
  </sheetData>
  <customSheetViews>
    <customSheetView guid="{EEC0F9C3-4901-428B-A60E-73DD0E5E6250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908EB6A4-476B-4014-BC23-F10C868B38EC}" state="hidden">
      <selection activeCell="I43" sqref="I43"/>
      <pageMargins left="0.7" right="0.7" top="0.75" bottom="0.75" header="0.3" footer="0.3"/>
    </customSheetView>
  </customSheetViews>
  <mergeCells count="44">
    <mergeCell ref="A5:E6"/>
    <mergeCell ref="F5:J5"/>
    <mergeCell ref="A7:E7"/>
    <mergeCell ref="B8:E8"/>
    <mergeCell ref="E1:H1"/>
    <mergeCell ref="A2:C2"/>
    <mergeCell ref="D2:E2"/>
    <mergeCell ref="J2:K2"/>
    <mergeCell ref="D3:E3"/>
    <mergeCell ref="B23:E23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2:E12"/>
    <mergeCell ref="A19:E19"/>
    <mergeCell ref="B20:E20"/>
    <mergeCell ref="B21:E21"/>
    <mergeCell ref="B22:E22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A31:E31"/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16"/>
  <sheetViews>
    <sheetView topLeftCell="A3" zoomScaleNormal="100" zoomScaleSheetLayoutView="100" workbookViewId="0">
      <selection activeCell="E7" sqref="E7"/>
    </sheetView>
  </sheetViews>
  <sheetFormatPr defaultColWidth="0" defaultRowHeight="12.75" zeroHeight="1"/>
  <cols>
    <col min="1" max="1" width="3.5703125" style="364" customWidth="1"/>
    <col min="2" max="2" width="4.7109375" style="364" customWidth="1"/>
    <col min="3" max="3" width="27" style="364" customWidth="1"/>
    <col min="4" max="4" width="7.42578125" style="364" customWidth="1"/>
    <col min="5" max="5" width="42.42578125" style="364" customWidth="1"/>
    <col min="6" max="16384" width="8.7109375" style="364" hidden="1"/>
  </cols>
  <sheetData>
    <row r="1" spans="1:5" ht="19.899999999999999" customHeight="1">
      <c r="A1" s="344" t="s">
        <v>194</v>
      </c>
      <c r="B1" s="344"/>
      <c r="C1" s="345"/>
      <c r="D1" s="345"/>
      <c r="E1" s="379"/>
    </row>
    <row r="2" spans="1:5" ht="19.899999999999999" customHeight="1">
      <c r="A2" s="433" t="s">
        <v>195</v>
      </c>
      <c r="B2" s="434"/>
      <c r="C2" s="434"/>
      <c r="D2" s="434"/>
      <c r="E2" s="435"/>
    </row>
    <row r="3" spans="1:5" ht="19.899999999999999" customHeight="1" thickBot="1">
      <c r="A3" s="433" t="s">
        <v>196</v>
      </c>
      <c r="B3" s="434"/>
      <c r="C3" s="434"/>
      <c r="D3" s="434"/>
      <c r="E3" s="435"/>
    </row>
    <row r="4" spans="1:5" ht="20.100000000000001" customHeight="1" thickBot="1">
      <c r="A4" s="205" t="s">
        <v>8</v>
      </c>
      <c r="B4" s="206"/>
      <c r="C4" s="570" t="str">
        <f>'CSS '!B4</f>
        <v>Solano</v>
      </c>
      <c r="D4" s="367" t="s">
        <v>9</v>
      </c>
      <c r="E4" s="569">
        <f>'CSS '!G4</f>
        <v>42794</v>
      </c>
    </row>
    <row r="5" spans="1:5" s="410" customFormat="1" ht="40.15" customHeight="1" thickBot="1">
      <c r="A5" s="436" t="s">
        <v>54</v>
      </c>
      <c r="B5" s="437"/>
      <c r="C5" s="437"/>
      <c r="D5" s="438"/>
      <c r="E5" s="439" t="s">
        <v>199</v>
      </c>
    </row>
    <row r="6" spans="1:5" ht="15" customHeight="1">
      <c r="A6" s="440" t="s">
        <v>36</v>
      </c>
      <c r="B6" s="207"/>
      <c r="C6" s="207"/>
      <c r="D6" s="208"/>
      <c r="E6" s="209"/>
    </row>
    <row r="7" spans="1:5" ht="15" customHeight="1">
      <c r="A7" s="414"/>
      <c r="B7" s="415" t="s">
        <v>10</v>
      </c>
      <c r="C7" s="415"/>
      <c r="D7" s="416"/>
      <c r="E7" s="144"/>
    </row>
    <row r="8" spans="1:5" ht="15" customHeight="1">
      <c r="A8" s="414"/>
      <c r="B8" s="415" t="s">
        <v>11</v>
      </c>
      <c r="C8" s="415"/>
      <c r="D8" s="416"/>
      <c r="E8" s="135">
        <v>167964</v>
      </c>
    </row>
    <row r="9" spans="1:5" ht="15" customHeight="1">
      <c r="A9" s="414"/>
      <c r="B9" s="415" t="s">
        <v>12</v>
      </c>
      <c r="C9" s="415"/>
      <c r="D9" s="416"/>
      <c r="E9" s="135"/>
    </row>
    <row r="10" spans="1:5" ht="15" customHeight="1">
      <c r="A10" s="414"/>
      <c r="B10" s="415" t="s">
        <v>13</v>
      </c>
      <c r="C10" s="415"/>
      <c r="D10" s="416"/>
      <c r="E10" s="135">
        <v>36000</v>
      </c>
    </row>
    <row r="11" spans="1:5" ht="15" customHeight="1" thickBot="1">
      <c r="A11" s="441"/>
      <c r="B11" s="442" t="s">
        <v>14</v>
      </c>
      <c r="C11" s="442"/>
      <c r="D11" s="443"/>
      <c r="E11" s="136"/>
    </row>
    <row r="12" spans="1:5" ht="19.149999999999999" customHeight="1">
      <c r="A12" s="368" t="s">
        <v>58</v>
      </c>
      <c r="B12" s="444"/>
      <c r="C12" s="444"/>
      <c r="D12" s="210"/>
      <c r="E12" s="445">
        <f>SUM(E7:E11)</f>
        <v>203964</v>
      </c>
    </row>
    <row r="13" spans="1:5" s="424" customFormat="1" ht="19.5" customHeight="1">
      <c r="A13" s="368" t="s">
        <v>21</v>
      </c>
      <c r="B13" s="444"/>
      <c r="C13" s="444"/>
      <c r="D13" s="210"/>
      <c r="E13" s="143">
        <v>2151</v>
      </c>
    </row>
    <row r="14" spans="1:5" s="424" customFormat="1" ht="19.5" customHeight="1" thickBot="1">
      <c r="A14" s="446" t="s">
        <v>162</v>
      </c>
      <c r="B14" s="447"/>
      <c r="C14" s="447"/>
      <c r="D14" s="211"/>
      <c r="E14" s="142"/>
    </row>
    <row r="15" spans="1:5" ht="21.6" customHeight="1" thickBot="1">
      <c r="A15" s="448" t="s">
        <v>22</v>
      </c>
      <c r="B15" s="449"/>
      <c r="C15" s="449"/>
      <c r="D15" s="212"/>
      <c r="E15" s="450">
        <f>SUM(E12:E14)</f>
        <v>206115</v>
      </c>
    </row>
    <row r="16" spans="1:5"/>
  </sheetData>
  <sheetProtection sheet="1" selectLockedCells="1"/>
  <customSheetViews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3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02/10/17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42"/>
  <sheetViews>
    <sheetView zoomScaleNormal="100" workbookViewId="0">
      <selection activeCell="B4" sqref="B4"/>
    </sheetView>
  </sheetViews>
  <sheetFormatPr defaultColWidth="0" defaultRowHeight="12.75" zeroHeight="1"/>
  <cols>
    <col min="1" max="1" width="9.28515625" style="364" customWidth="1"/>
    <col min="2" max="2" width="35.85546875" style="364" customWidth="1"/>
    <col min="3" max="3" width="8.28515625" style="364" customWidth="1"/>
    <col min="4" max="4" width="40.7109375" style="364" customWidth="1"/>
    <col min="5" max="16384" width="8.7109375" style="364" hidden="1"/>
  </cols>
  <sheetData>
    <row r="1" spans="1:4" ht="19.899999999999999" customHeight="1">
      <c r="A1" s="404" t="s">
        <v>200</v>
      </c>
      <c r="B1" s="345"/>
      <c r="C1" s="345"/>
      <c r="D1" s="379"/>
    </row>
    <row r="2" spans="1:4" ht="19.899999999999999" customHeight="1">
      <c r="A2" s="346" t="s">
        <v>197</v>
      </c>
      <c r="B2" s="348"/>
      <c r="C2" s="348"/>
      <c r="D2" s="405"/>
    </row>
    <row r="3" spans="1:4" ht="19.899999999999999" customHeight="1" thickBot="1">
      <c r="A3" s="346" t="s">
        <v>198</v>
      </c>
      <c r="B3" s="348"/>
      <c r="C3" s="348"/>
      <c r="D3" s="405"/>
    </row>
    <row r="4" spans="1:4" ht="20.100000000000001" customHeight="1" thickBot="1">
      <c r="A4" s="366" t="s">
        <v>8</v>
      </c>
      <c r="B4" s="575" t="str">
        <f>'CSS '!B4</f>
        <v>Solano</v>
      </c>
      <c r="C4" s="367" t="s">
        <v>9</v>
      </c>
      <c r="D4" s="569">
        <f>'CSS '!G4</f>
        <v>42794</v>
      </c>
    </row>
    <row r="5" spans="1:4" s="410" customFormat="1" ht="40.15" customHeight="1">
      <c r="A5" s="406" t="s">
        <v>233</v>
      </c>
      <c r="B5" s="408"/>
      <c r="C5" s="407" t="s">
        <v>234</v>
      </c>
      <c r="D5" s="409"/>
    </row>
    <row r="6" spans="1:4" ht="15" customHeight="1">
      <c r="A6" s="411" t="s">
        <v>32</v>
      </c>
      <c r="B6" s="412"/>
      <c r="C6" s="412"/>
      <c r="D6" s="413"/>
    </row>
    <row r="7" spans="1:4" ht="15" customHeight="1">
      <c r="A7" s="414">
        <v>1</v>
      </c>
      <c r="B7" s="532"/>
      <c r="C7" s="566"/>
      <c r="D7" s="135"/>
    </row>
    <row r="8" spans="1:4" ht="15" customHeight="1">
      <c r="A8" s="414">
        <v>2</v>
      </c>
      <c r="B8" s="532"/>
      <c r="C8" s="415"/>
      <c r="D8" s="135"/>
    </row>
    <row r="9" spans="1:4" ht="15" customHeight="1">
      <c r="A9" s="414">
        <v>3</v>
      </c>
      <c r="B9" s="532"/>
      <c r="C9" s="415"/>
      <c r="D9" s="135"/>
    </row>
    <row r="10" spans="1:4" ht="15" customHeight="1">
      <c r="A10" s="414">
        <v>4</v>
      </c>
      <c r="B10" s="532"/>
      <c r="C10" s="415"/>
      <c r="D10" s="135"/>
    </row>
    <row r="11" spans="1:4" ht="15" customHeight="1">
      <c r="A11" s="414">
        <v>5</v>
      </c>
      <c r="B11" s="532"/>
      <c r="C11" s="415"/>
      <c r="D11" s="135"/>
    </row>
    <row r="12" spans="1:4" ht="15" customHeight="1">
      <c r="A12" s="414">
        <v>6</v>
      </c>
      <c r="B12" s="532"/>
      <c r="C12" s="415"/>
      <c r="D12" s="135"/>
    </row>
    <row r="13" spans="1:4" ht="15" customHeight="1">
      <c r="A13" s="414">
        <v>7</v>
      </c>
      <c r="B13" s="532"/>
      <c r="C13" s="415"/>
      <c r="D13" s="135"/>
    </row>
    <row r="14" spans="1:4" ht="15" customHeight="1">
      <c r="A14" s="414">
        <v>8</v>
      </c>
      <c r="B14" s="532"/>
      <c r="C14" s="415"/>
      <c r="D14" s="135"/>
    </row>
    <row r="15" spans="1:4" ht="15" customHeight="1">
      <c r="A15" s="414">
        <v>9</v>
      </c>
      <c r="B15" s="532"/>
      <c r="C15" s="415"/>
      <c r="D15" s="135"/>
    </row>
    <row r="16" spans="1:4" ht="15" customHeight="1">
      <c r="A16" s="414">
        <v>10</v>
      </c>
      <c r="B16" s="532"/>
      <c r="C16" s="415"/>
      <c r="D16" s="135"/>
    </row>
    <row r="17" spans="1:4" ht="15" customHeight="1">
      <c r="A17" s="414">
        <v>11</v>
      </c>
      <c r="B17" s="532"/>
      <c r="C17" s="415"/>
      <c r="D17" s="135"/>
    </row>
    <row r="18" spans="1:4" ht="15" customHeight="1">
      <c r="A18" s="414">
        <v>12</v>
      </c>
      <c r="B18" s="532"/>
      <c r="C18" s="415"/>
      <c r="D18" s="135"/>
    </row>
    <row r="19" spans="1:4" ht="15" customHeight="1">
      <c r="A19" s="411" t="s">
        <v>59</v>
      </c>
      <c r="B19" s="417"/>
      <c r="C19" s="412"/>
      <c r="D19" s="418">
        <f>SUM(D7:D18)</f>
        <v>0</v>
      </c>
    </row>
    <row r="20" spans="1:4" ht="15" customHeight="1">
      <c r="A20" s="411" t="s">
        <v>29</v>
      </c>
      <c r="B20" s="417"/>
      <c r="C20" s="412"/>
      <c r="D20" s="568"/>
    </row>
    <row r="21" spans="1:4" ht="15" customHeight="1">
      <c r="A21" s="419" t="s">
        <v>164</v>
      </c>
      <c r="B21" s="421"/>
      <c r="C21" s="529"/>
      <c r="D21" s="568"/>
    </row>
    <row r="22" spans="1:4" ht="15" customHeight="1">
      <c r="A22" s="422" t="s">
        <v>30</v>
      </c>
      <c r="B22" s="417"/>
      <c r="C22" s="412"/>
      <c r="D22" s="568">
        <f>SUM(D19:D21)</f>
        <v>0</v>
      </c>
    </row>
    <row r="23" spans="1:4" ht="15" customHeight="1">
      <c r="A23" s="423" t="s">
        <v>26</v>
      </c>
      <c r="B23" s="178"/>
      <c r="C23" s="530"/>
      <c r="D23" s="418"/>
    </row>
    <row r="24" spans="1:4" ht="15" customHeight="1">
      <c r="A24" s="414">
        <v>1</v>
      </c>
      <c r="B24" s="550"/>
      <c r="C24" s="567"/>
      <c r="D24" s="145"/>
    </row>
    <row r="25" spans="1:4" ht="15" customHeight="1">
      <c r="A25" s="414">
        <v>2</v>
      </c>
      <c r="B25" s="550"/>
      <c r="C25" s="567"/>
      <c r="D25" s="145"/>
    </row>
    <row r="26" spans="1:4" ht="15" customHeight="1">
      <c r="A26" s="414">
        <v>3</v>
      </c>
      <c r="B26" s="550"/>
      <c r="C26" s="567"/>
      <c r="D26" s="145"/>
    </row>
    <row r="27" spans="1:4" ht="15" customHeight="1">
      <c r="A27" s="414">
        <v>4</v>
      </c>
      <c r="B27" s="550"/>
      <c r="C27" s="567"/>
      <c r="D27" s="145"/>
    </row>
    <row r="28" spans="1:4" ht="15" customHeight="1">
      <c r="A28" s="414">
        <v>5</v>
      </c>
      <c r="B28" s="550"/>
      <c r="C28" s="567"/>
      <c r="D28" s="145"/>
    </row>
    <row r="29" spans="1:4" ht="15" customHeight="1">
      <c r="A29" s="414">
        <v>6</v>
      </c>
      <c r="B29" s="550"/>
      <c r="C29" s="567"/>
      <c r="D29" s="145"/>
    </row>
    <row r="30" spans="1:4" ht="15" customHeight="1">
      <c r="A30" s="414">
        <v>7</v>
      </c>
      <c r="B30" s="532"/>
      <c r="C30" s="415"/>
      <c r="D30" s="145"/>
    </row>
    <row r="31" spans="1:4" ht="15" customHeight="1">
      <c r="A31" s="414">
        <v>8</v>
      </c>
      <c r="B31" s="532"/>
      <c r="C31" s="415"/>
      <c r="D31" s="145"/>
    </row>
    <row r="32" spans="1:4" ht="15" customHeight="1">
      <c r="A32" s="414">
        <v>9</v>
      </c>
      <c r="B32" s="532"/>
      <c r="C32" s="415"/>
      <c r="D32" s="145"/>
    </row>
    <row r="33" spans="1:4" ht="15" customHeight="1">
      <c r="A33" s="414">
        <v>10</v>
      </c>
      <c r="B33" s="532"/>
      <c r="C33" s="415"/>
      <c r="D33" s="145"/>
    </row>
    <row r="34" spans="1:4" ht="15" customHeight="1">
      <c r="A34" s="414">
        <v>11</v>
      </c>
      <c r="B34" s="532"/>
      <c r="C34" s="415"/>
      <c r="D34" s="145"/>
    </row>
    <row r="35" spans="1:4" s="424" customFormat="1" ht="15" customHeight="1">
      <c r="A35" s="414">
        <v>12</v>
      </c>
      <c r="B35" s="551"/>
      <c r="C35" s="566"/>
      <c r="D35" s="145"/>
    </row>
    <row r="36" spans="1:4" s="424" customFormat="1" ht="15" customHeight="1">
      <c r="A36" s="414">
        <v>13</v>
      </c>
      <c r="B36" s="551"/>
      <c r="C36" s="566"/>
      <c r="D36" s="145"/>
    </row>
    <row r="37" spans="1:4" s="424" customFormat="1" ht="15" customHeight="1">
      <c r="A37" s="425" t="s">
        <v>60</v>
      </c>
      <c r="B37" s="426"/>
      <c r="C37" s="412"/>
      <c r="D37" s="172">
        <f>SUM(D24:D36)</f>
        <v>0</v>
      </c>
    </row>
    <row r="38" spans="1:4" ht="15" customHeight="1">
      <c r="A38" s="425" t="s">
        <v>33</v>
      </c>
      <c r="B38" s="426"/>
      <c r="C38" s="412"/>
      <c r="D38" s="568">
        <v>392754</v>
      </c>
    </row>
    <row r="39" spans="1:4" ht="15" customHeight="1">
      <c r="A39" s="427" t="s">
        <v>163</v>
      </c>
      <c r="B39" s="428"/>
      <c r="C39" s="420"/>
      <c r="D39" s="568"/>
    </row>
    <row r="40" spans="1:4" ht="15" customHeight="1">
      <c r="A40" s="425" t="s">
        <v>34</v>
      </c>
      <c r="B40" s="426"/>
      <c r="C40" s="412"/>
      <c r="D40" s="568">
        <f>SUM(D37:D39)</f>
        <v>392754</v>
      </c>
    </row>
    <row r="41" spans="1:4" ht="13.5" thickBot="1">
      <c r="A41" s="429" t="s">
        <v>25</v>
      </c>
      <c r="B41" s="431"/>
      <c r="C41" s="430"/>
      <c r="D41" s="432">
        <f>D22+D40</f>
        <v>392754</v>
      </c>
    </row>
    <row r="42" spans="1:4"/>
  </sheetData>
  <sheetProtection sheet="1" selectLockedCells="1"/>
  <customSheetViews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phoneticPr fontId="3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topLeftCell="B1" zoomScale="110" zoomScaleNormal="110" workbookViewId="0">
      <selection activeCell="C4" sqref="C4"/>
    </sheetView>
  </sheetViews>
  <sheetFormatPr defaultColWidth="0" defaultRowHeight="12.75" zeroHeight="1"/>
  <cols>
    <col min="1" max="1" width="8.28515625" style="364" customWidth="1"/>
    <col min="2" max="2" width="20" style="364" customWidth="1"/>
    <col min="3" max="3" width="31.5703125" style="364" customWidth="1"/>
    <col min="4" max="4" width="26.28515625" style="364" customWidth="1"/>
    <col min="5" max="5" width="0" style="364" hidden="1" customWidth="1"/>
    <col min="6" max="16384" width="8.7109375" style="364" hidden="1"/>
  </cols>
  <sheetData>
    <row r="1" spans="1:5" ht="19.899999999999999" customHeight="1">
      <c r="A1" s="344" t="s">
        <v>201</v>
      </c>
      <c r="B1" s="345"/>
      <c r="C1" s="345"/>
      <c r="D1" s="379"/>
    </row>
    <row r="2" spans="1:5" ht="19.899999999999999" customHeight="1">
      <c r="A2" s="346" t="s">
        <v>202</v>
      </c>
      <c r="B2" s="348"/>
      <c r="C2" s="348"/>
      <c r="D2" s="365"/>
    </row>
    <row r="3" spans="1:5" ht="19.899999999999999" customHeight="1" thickBot="1">
      <c r="A3" s="346" t="s">
        <v>203</v>
      </c>
      <c r="B3" s="348"/>
      <c r="C3" s="348"/>
      <c r="D3" s="365"/>
    </row>
    <row r="4" spans="1:5" ht="15" customHeight="1" thickBot="1">
      <c r="A4" s="366" t="s">
        <v>8</v>
      </c>
      <c r="B4" s="570" t="str">
        <f>'CSS '!B4:B4</f>
        <v>Solano</v>
      </c>
      <c r="C4" s="531" t="s">
        <v>9</v>
      </c>
      <c r="D4" s="569">
        <f>'CSS '!E4</f>
        <v>0</v>
      </c>
    </row>
    <row r="5" spans="1:5" s="372" customFormat="1" ht="30" customHeight="1">
      <c r="A5" s="158"/>
      <c r="B5" s="381"/>
      <c r="C5" s="382"/>
      <c r="D5" s="383" t="s">
        <v>221</v>
      </c>
    </row>
    <row r="6" spans="1:5" s="372" customFormat="1">
      <c r="A6" s="188"/>
      <c r="B6" s="192"/>
      <c r="C6" s="192"/>
      <c r="D6" s="384"/>
    </row>
    <row r="7" spans="1:5" ht="27" customHeight="1">
      <c r="A7" s="385" t="s">
        <v>222</v>
      </c>
      <c r="B7" s="386"/>
      <c r="C7" s="387"/>
      <c r="D7" s="147">
        <v>16</v>
      </c>
    </row>
    <row r="8" spans="1:5">
      <c r="A8" s="388"/>
      <c r="B8" s="389"/>
      <c r="C8" s="389"/>
      <c r="D8" s="390"/>
    </row>
    <row r="9" spans="1:5" ht="26.65" customHeight="1">
      <c r="A9" s="391" t="s">
        <v>129</v>
      </c>
      <c r="B9" s="392"/>
      <c r="C9" s="393"/>
      <c r="D9" s="141"/>
    </row>
    <row r="10" spans="1:5">
      <c r="A10" s="394"/>
      <c r="B10" s="395"/>
      <c r="C10" s="395"/>
      <c r="D10" s="396"/>
    </row>
    <row r="11" spans="1:5" ht="25.15" customHeight="1" thickBot="1">
      <c r="A11" s="397" t="s">
        <v>130</v>
      </c>
      <c r="B11" s="398"/>
      <c r="C11" s="399"/>
      <c r="D11" s="146">
        <v>114531</v>
      </c>
    </row>
    <row r="12" spans="1:5">
      <c r="A12" s="400"/>
      <c r="B12" s="400"/>
      <c r="C12" s="400"/>
      <c r="D12" s="400"/>
      <c r="E12" s="401"/>
    </row>
    <row r="13" spans="1:5" hidden="1">
      <c r="A13" s="402"/>
      <c r="B13" s="402"/>
      <c r="C13" s="402"/>
      <c r="D13" s="403"/>
      <c r="E13" s="401"/>
    </row>
    <row r="14" spans="1:5" hidden="1">
      <c r="A14" s="400"/>
      <c r="B14" s="400"/>
      <c r="C14" s="400"/>
      <c r="D14" s="400"/>
      <c r="E14" s="401"/>
    </row>
    <row r="15" spans="1:5" hidden="1">
      <c r="A15" s="402"/>
      <c r="B15" s="402"/>
      <c r="C15" s="402"/>
      <c r="D15" s="403"/>
      <c r="E15" s="401"/>
    </row>
    <row r="16" spans="1:5" hidden="1">
      <c r="A16" s="400"/>
      <c r="B16" s="400"/>
      <c r="C16" s="400"/>
      <c r="D16" s="400"/>
      <c r="E16" s="401"/>
    </row>
  </sheetData>
  <sheetProtection sheet="1" selectLockedCells="1"/>
  <customSheetViews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8"/>
  <sheetViews>
    <sheetView topLeftCell="B1" zoomScale="110" zoomScaleNormal="110" workbookViewId="0">
      <selection activeCell="D6" sqref="D6"/>
    </sheetView>
  </sheetViews>
  <sheetFormatPr defaultColWidth="0" defaultRowHeight="12.75" zeroHeight="1"/>
  <cols>
    <col min="1" max="1" width="7.42578125" style="364" customWidth="1"/>
    <col min="2" max="2" width="26.7109375" style="364" customWidth="1"/>
    <col min="3" max="3" width="13.28515625" style="364" customWidth="1"/>
    <col min="4" max="4" width="39.7109375" style="364" customWidth="1"/>
    <col min="5" max="16384" width="8.7109375" style="364" hidden="1"/>
  </cols>
  <sheetData>
    <row r="1" spans="1:4" ht="19.899999999999999" customHeight="1">
      <c r="A1" s="361" t="s">
        <v>204</v>
      </c>
      <c r="B1" s="362"/>
      <c r="C1" s="362"/>
      <c r="D1" s="363"/>
    </row>
    <row r="2" spans="1:4" ht="19.899999999999999" customHeight="1">
      <c r="A2" s="346" t="s">
        <v>205</v>
      </c>
      <c r="B2" s="348"/>
      <c r="C2" s="348"/>
      <c r="D2" s="365"/>
    </row>
    <row r="3" spans="1:4" ht="19.899999999999999" customHeight="1" thickBot="1">
      <c r="A3" s="346" t="s">
        <v>206</v>
      </c>
      <c r="B3" s="348"/>
      <c r="C3" s="348"/>
      <c r="D3" s="365"/>
    </row>
    <row r="4" spans="1:4" ht="15" customHeight="1" thickBot="1">
      <c r="A4" s="366" t="s">
        <v>8</v>
      </c>
      <c r="B4" s="570" t="str">
        <f>'CSS '!B4:B4</f>
        <v>Solano</v>
      </c>
      <c r="C4" s="367" t="s">
        <v>9</v>
      </c>
      <c r="D4" s="569">
        <f>'CSS '!G4</f>
        <v>42794</v>
      </c>
    </row>
    <row r="5" spans="1:4" s="372" customFormat="1" ht="30" customHeight="1">
      <c r="A5" s="368"/>
      <c r="B5" s="369"/>
      <c r="C5" s="370"/>
      <c r="D5" s="371" t="s">
        <v>229</v>
      </c>
    </row>
    <row r="6" spans="1:4" ht="26.1" customHeight="1">
      <c r="A6" s="373" t="s">
        <v>156</v>
      </c>
      <c r="B6" s="374"/>
      <c r="C6" s="375"/>
      <c r="D6" s="141">
        <v>0</v>
      </c>
    </row>
    <row r="7" spans="1:4" ht="13.5" thickBot="1">
      <c r="A7" s="376"/>
      <c r="B7" s="377"/>
      <c r="C7" s="377"/>
      <c r="D7" s="378"/>
    </row>
    <row r="8" spans="1:4"/>
  </sheetData>
  <sheetProtection sheet="1" selectLockedCells="1"/>
  <customSheetViews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100"/>
  <sheetViews>
    <sheetView topLeftCell="A38" zoomScale="60" zoomScaleNormal="60" zoomScaleSheetLayoutView="100" zoomScalePageLayoutView="70" workbookViewId="0">
      <selection activeCell="A50" sqref="A50"/>
    </sheetView>
  </sheetViews>
  <sheetFormatPr defaultColWidth="0" defaultRowHeight="14.25" zeroHeight="1"/>
  <cols>
    <col min="1" max="1" width="3.42578125" style="216" customWidth="1"/>
    <col min="2" max="5" width="3.5703125" style="216" customWidth="1"/>
    <col min="6" max="6" width="46.140625" style="216" customWidth="1"/>
    <col min="7" max="10" width="14.5703125" style="216" customWidth="1"/>
    <col min="11" max="11" width="15.28515625" style="216" customWidth="1"/>
    <col min="12" max="14" width="14.5703125" style="216" customWidth="1"/>
    <col min="15" max="15" width="19.5703125" style="216" customWidth="1"/>
    <col min="16" max="18" width="14.5703125" style="216" customWidth="1"/>
    <col min="19" max="19" width="13" style="216" customWidth="1"/>
    <col min="20" max="21" width="0" style="216" hidden="1" customWidth="1"/>
    <col min="22" max="16384" width="8.7109375" style="216" hidden="1"/>
  </cols>
  <sheetData>
    <row r="1" spans="1:18" ht="15.75">
      <c r="A1" s="215" t="s">
        <v>212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</row>
    <row r="2" spans="1:18" ht="15.75">
      <c r="A2" s="215" t="s">
        <v>213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</row>
    <row r="3" spans="1:18" ht="15.75">
      <c r="A3" s="217" t="s">
        <v>107</v>
      </c>
      <c r="B3" s="218"/>
      <c r="C3" s="219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</row>
    <row r="4" spans="1:18" s="224" customFormat="1" ht="15.75">
      <c r="A4" s="221"/>
      <c r="B4" s="222"/>
      <c r="C4" s="222"/>
      <c r="D4" s="222"/>
      <c r="E4" s="222"/>
      <c r="F4" s="222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18" ht="15">
      <c r="A5" s="225" t="s">
        <v>106</v>
      </c>
      <c r="B5" s="226"/>
      <c r="C5" s="226"/>
      <c r="D5" s="226" t="str">
        <f>'CSS '!B4</f>
        <v>Solano</v>
      </c>
      <c r="E5" s="226"/>
      <c r="F5" s="226"/>
      <c r="K5" s="227"/>
      <c r="P5" s="228" t="s">
        <v>73</v>
      </c>
      <c r="Q5" s="228">
        <f>'CSS '!G4</f>
        <v>42794</v>
      </c>
      <c r="R5" s="228"/>
    </row>
    <row r="6" spans="1:18" ht="15" customHeight="1" thickBot="1">
      <c r="A6" s="229"/>
      <c r="B6" s="229"/>
      <c r="C6" s="229"/>
      <c r="D6" s="229"/>
      <c r="E6" s="229"/>
      <c r="F6" s="229"/>
      <c r="G6" s="230"/>
      <c r="H6" s="230"/>
      <c r="I6" s="230"/>
      <c r="J6" s="230"/>
      <c r="K6" s="230"/>
      <c r="L6" s="230"/>
      <c r="M6" s="230"/>
      <c r="N6" s="231"/>
      <c r="O6" s="231"/>
      <c r="P6" s="232"/>
      <c r="Q6" s="232"/>
      <c r="R6" s="232"/>
    </row>
    <row r="7" spans="1:18" ht="31.5" customHeight="1" thickBot="1">
      <c r="A7" s="233" t="s">
        <v>214</v>
      </c>
      <c r="B7" s="234"/>
      <c r="C7" s="234"/>
      <c r="D7" s="234"/>
      <c r="E7" s="234"/>
      <c r="F7" s="235"/>
      <c r="G7" s="54" t="s">
        <v>132</v>
      </c>
    </row>
    <row r="8" spans="1:18" ht="15" customHeight="1" thickBot="1">
      <c r="A8" s="236"/>
      <c r="B8" s="236"/>
      <c r="C8" s="236"/>
      <c r="D8" s="236"/>
      <c r="E8" s="236"/>
      <c r="F8" s="236"/>
    </row>
    <row r="9" spans="1:18" s="243" customFormat="1" ht="15" customHeight="1">
      <c r="A9" s="237"/>
      <c r="B9" s="238"/>
      <c r="C9" s="238"/>
      <c r="D9" s="238"/>
      <c r="E9" s="238"/>
      <c r="F9" s="239"/>
      <c r="G9" s="240" t="s">
        <v>0</v>
      </c>
      <c r="H9" s="240" t="s">
        <v>1</v>
      </c>
      <c r="I9" s="240" t="s">
        <v>7</v>
      </c>
      <c r="J9" s="240" t="s">
        <v>2</v>
      </c>
      <c r="K9" s="240" t="s">
        <v>3</v>
      </c>
      <c r="L9" s="240" t="s">
        <v>4</v>
      </c>
      <c r="M9" s="240" t="s">
        <v>5</v>
      </c>
      <c r="N9" s="240" t="s">
        <v>6</v>
      </c>
      <c r="O9" s="240" t="s">
        <v>38</v>
      </c>
      <c r="P9" s="241" t="s">
        <v>101</v>
      </c>
      <c r="Q9" s="241" t="s">
        <v>56</v>
      </c>
      <c r="R9" s="242" t="s">
        <v>167</v>
      </c>
    </row>
    <row r="10" spans="1:18" s="243" customFormat="1" ht="68.25" customHeight="1" thickBot="1">
      <c r="A10" s="244"/>
      <c r="B10" s="245"/>
      <c r="C10" s="245"/>
      <c r="D10" s="245"/>
      <c r="E10" s="245"/>
      <c r="F10" s="246" t="s">
        <v>128</v>
      </c>
      <c r="G10" s="247" t="s">
        <v>216</v>
      </c>
      <c r="H10" s="247" t="s">
        <v>217</v>
      </c>
      <c r="I10" s="247" t="s">
        <v>35</v>
      </c>
      <c r="J10" s="247" t="s">
        <v>218</v>
      </c>
      <c r="K10" s="247" t="s">
        <v>15</v>
      </c>
      <c r="L10" s="247" t="s">
        <v>27</v>
      </c>
      <c r="M10" s="247" t="s">
        <v>28</v>
      </c>
      <c r="N10" s="247" t="s">
        <v>63</v>
      </c>
      <c r="O10" s="248" t="s">
        <v>156</v>
      </c>
      <c r="P10" s="249" t="s">
        <v>49</v>
      </c>
      <c r="Q10" s="247" t="s">
        <v>76</v>
      </c>
      <c r="R10" s="250" t="s">
        <v>16</v>
      </c>
    </row>
    <row r="11" spans="1:18" ht="25.15" customHeight="1" thickTop="1">
      <c r="A11" s="251">
        <v>1</v>
      </c>
      <c r="B11" s="252" t="s">
        <v>171</v>
      </c>
      <c r="C11" s="229"/>
      <c r="D11" s="229"/>
      <c r="E11" s="229"/>
      <c r="F11" s="253"/>
      <c r="G11" s="6"/>
      <c r="H11" s="6"/>
      <c r="I11" s="6"/>
      <c r="J11" s="6"/>
      <c r="K11" s="6"/>
      <c r="L11" s="6"/>
      <c r="M11" s="6"/>
      <c r="N11" s="6"/>
      <c r="O11" s="6"/>
      <c r="P11" s="31"/>
      <c r="Q11" s="31"/>
      <c r="R11" s="27"/>
    </row>
    <row r="12" spans="1:18" ht="25.15" customHeight="1">
      <c r="A12" s="254"/>
      <c r="B12" s="255"/>
      <c r="C12" s="256" t="s">
        <v>39</v>
      </c>
      <c r="D12" s="236" t="s">
        <v>61</v>
      </c>
      <c r="E12" s="236"/>
      <c r="F12" s="257"/>
      <c r="G12" s="6"/>
      <c r="H12" s="6"/>
      <c r="I12" s="6"/>
      <c r="J12" s="6"/>
      <c r="K12" s="6"/>
      <c r="L12" s="6"/>
      <c r="M12" s="6"/>
      <c r="N12" s="6"/>
      <c r="O12" s="6"/>
      <c r="P12" s="35">
        <v>2725144</v>
      </c>
      <c r="Q12" s="32"/>
      <c r="R12" s="29">
        <f>P12</f>
        <v>2725144</v>
      </c>
    </row>
    <row r="13" spans="1:18" ht="25.15" customHeight="1">
      <c r="A13" s="254"/>
      <c r="B13" s="255"/>
      <c r="C13" s="256" t="s">
        <v>40</v>
      </c>
      <c r="D13" s="236" t="s">
        <v>74</v>
      </c>
      <c r="E13" s="236"/>
      <c r="F13" s="257"/>
      <c r="G13" s="6"/>
      <c r="H13" s="6"/>
      <c r="I13" s="6"/>
      <c r="J13" s="15"/>
      <c r="K13" s="6"/>
      <c r="L13" s="6"/>
      <c r="M13" s="6"/>
      <c r="N13" s="6"/>
      <c r="O13" s="6"/>
      <c r="P13" s="31"/>
      <c r="Q13" s="31"/>
      <c r="R13" s="29">
        <f>J13</f>
        <v>0</v>
      </c>
    </row>
    <row r="14" spans="1:18" ht="25.15" customHeight="1">
      <c r="A14" s="254"/>
      <c r="B14" s="255"/>
      <c r="C14" s="258" t="s">
        <v>41</v>
      </c>
      <c r="D14" s="236" t="s">
        <v>64</v>
      </c>
      <c r="E14" s="236"/>
      <c r="F14" s="257"/>
      <c r="G14" s="6"/>
      <c r="H14" s="6"/>
      <c r="I14" s="6"/>
      <c r="J14" s="15"/>
      <c r="K14" s="15"/>
      <c r="L14" s="6"/>
      <c r="M14" s="6"/>
      <c r="N14" s="6"/>
      <c r="O14" s="6"/>
      <c r="P14" s="31"/>
      <c r="Q14" s="31"/>
      <c r="R14" s="29">
        <f>SUM(J14:K14)</f>
        <v>0</v>
      </c>
    </row>
    <row r="15" spans="1:18" s="224" customFormat="1" ht="25.15" customHeight="1">
      <c r="A15" s="259"/>
      <c r="B15" s="260"/>
      <c r="C15" s="258" t="s">
        <v>42</v>
      </c>
      <c r="D15" s="261" t="s">
        <v>65</v>
      </c>
      <c r="E15" s="261"/>
      <c r="F15" s="262"/>
      <c r="G15" s="18"/>
      <c r="H15" s="18"/>
      <c r="I15" s="18"/>
      <c r="J15" s="18"/>
      <c r="K15" s="18"/>
      <c r="L15" s="18"/>
      <c r="M15" s="18"/>
      <c r="N15" s="18"/>
      <c r="O15" s="6"/>
      <c r="P15" s="32"/>
      <c r="Q15" s="32"/>
      <c r="R15" s="29">
        <f>SUM(G15:N15)</f>
        <v>0</v>
      </c>
    </row>
    <row r="16" spans="1:18" s="224" customFormat="1" ht="25.15" customHeight="1">
      <c r="A16" s="259"/>
      <c r="B16" s="260"/>
      <c r="C16" s="258" t="s">
        <v>43</v>
      </c>
      <c r="D16" s="261" t="s">
        <v>66</v>
      </c>
      <c r="E16" s="261"/>
      <c r="F16" s="262"/>
      <c r="G16" s="15"/>
      <c r="H16" s="15"/>
      <c r="I16" s="15"/>
      <c r="J16" s="15">
        <v>769179</v>
      </c>
      <c r="K16" s="15"/>
      <c r="L16" s="15"/>
      <c r="M16" s="15"/>
      <c r="N16" s="15"/>
      <c r="O16" s="6"/>
      <c r="P16" s="32"/>
      <c r="Q16" s="32"/>
      <c r="R16" s="29">
        <f>SUM(G16:N16)</f>
        <v>769179</v>
      </c>
    </row>
    <row r="17" spans="1:21" s="224" customFormat="1" ht="25.15" customHeight="1">
      <c r="A17" s="259"/>
      <c r="B17" s="260"/>
      <c r="C17" s="258" t="s">
        <v>44</v>
      </c>
      <c r="D17" s="261" t="s">
        <v>67</v>
      </c>
      <c r="E17" s="261"/>
      <c r="F17" s="262"/>
      <c r="G17" s="15"/>
      <c r="H17" s="15"/>
      <c r="I17" s="15">
        <v>405071</v>
      </c>
      <c r="J17" s="15"/>
      <c r="K17" s="15">
        <v>475459</v>
      </c>
      <c r="L17" s="15"/>
      <c r="M17" s="15"/>
      <c r="N17" s="15"/>
      <c r="O17" s="8"/>
      <c r="P17" s="32"/>
      <c r="Q17" s="32"/>
      <c r="R17" s="29">
        <f>SUM(G17:N17)</f>
        <v>880530</v>
      </c>
    </row>
    <row r="18" spans="1:21" s="224" customFormat="1" ht="25.15" customHeight="1">
      <c r="A18" s="259"/>
      <c r="B18" s="260"/>
      <c r="C18" s="258" t="s">
        <v>45</v>
      </c>
      <c r="D18" s="261" t="s">
        <v>68</v>
      </c>
      <c r="E18" s="261"/>
      <c r="F18" s="262"/>
      <c r="G18" s="15"/>
      <c r="H18" s="15"/>
      <c r="I18" s="15"/>
      <c r="J18" s="15"/>
      <c r="K18" s="15"/>
      <c r="L18" s="15">
        <v>19077</v>
      </c>
      <c r="M18" s="15"/>
      <c r="N18" s="15">
        <v>327656</v>
      </c>
      <c r="O18" s="8"/>
      <c r="P18" s="32"/>
      <c r="Q18" s="32"/>
      <c r="R18" s="29">
        <f>SUM(G18:N18)</f>
        <v>346733</v>
      </c>
    </row>
    <row r="19" spans="1:21" s="224" customFormat="1" ht="25.15" customHeight="1">
      <c r="A19" s="259"/>
      <c r="B19" s="260"/>
      <c r="C19" s="258" t="s">
        <v>46</v>
      </c>
      <c r="D19" s="261" t="s">
        <v>78</v>
      </c>
      <c r="E19" s="261"/>
      <c r="F19" s="262"/>
      <c r="G19" s="15"/>
      <c r="H19" s="15"/>
      <c r="I19" s="15">
        <v>540031</v>
      </c>
      <c r="J19" s="15"/>
      <c r="K19" s="15"/>
      <c r="L19" s="8"/>
      <c r="M19" s="15"/>
      <c r="N19" s="8"/>
      <c r="O19" s="8"/>
      <c r="P19" s="32"/>
      <c r="Q19" s="32"/>
      <c r="R19" s="29">
        <f>SUM(G19:K19)+M19</f>
        <v>540031</v>
      </c>
    </row>
    <row r="20" spans="1:21" s="224" customFormat="1" ht="25.15" customHeight="1">
      <c r="A20" s="259"/>
      <c r="B20" s="260"/>
      <c r="C20" s="258" t="s">
        <v>47</v>
      </c>
      <c r="D20" s="261" t="s">
        <v>94</v>
      </c>
      <c r="E20" s="261"/>
      <c r="F20" s="262"/>
      <c r="G20" s="15">
        <v>1023247</v>
      </c>
      <c r="H20" s="15">
        <v>1609218</v>
      </c>
      <c r="I20" s="15">
        <v>625428</v>
      </c>
      <c r="J20" s="15"/>
      <c r="K20" s="15"/>
      <c r="L20" s="8"/>
      <c r="M20" s="15"/>
      <c r="N20" s="8"/>
      <c r="O20" s="8"/>
      <c r="P20" s="32"/>
      <c r="Q20" s="32"/>
      <c r="R20" s="29">
        <f>SUM(G20:K20)+M20</f>
        <v>3257893</v>
      </c>
    </row>
    <row r="21" spans="1:21" s="224" customFormat="1" ht="25.15" customHeight="1">
      <c r="A21" s="259"/>
      <c r="B21" s="260"/>
      <c r="C21" s="258" t="s">
        <v>48</v>
      </c>
      <c r="D21" s="261" t="s">
        <v>117</v>
      </c>
      <c r="E21" s="261"/>
      <c r="F21" s="262"/>
      <c r="G21" s="15">
        <v>13306929</v>
      </c>
      <c r="H21" s="15">
        <v>3326732</v>
      </c>
      <c r="I21" s="15">
        <v>875456</v>
      </c>
      <c r="J21" s="15"/>
      <c r="K21" s="15"/>
      <c r="L21" s="8"/>
      <c r="M21" s="18"/>
      <c r="N21" s="8"/>
      <c r="O21" s="18"/>
      <c r="P21" s="32"/>
      <c r="Q21" s="32"/>
      <c r="R21" s="29">
        <f>SUM(G21:K21)+M21+O21</f>
        <v>17509117</v>
      </c>
    </row>
    <row r="22" spans="1:21" s="224" customFormat="1" ht="25.15" customHeight="1">
      <c r="A22" s="259"/>
      <c r="B22" s="263"/>
      <c r="C22" s="264" t="s">
        <v>57</v>
      </c>
      <c r="D22" s="226" t="s">
        <v>76</v>
      </c>
      <c r="E22" s="226"/>
      <c r="F22" s="265"/>
      <c r="G22" s="14"/>
      <c r="H22" s="14"/>
      <c r="I22" s="14"/>
      <c r="J22" s="14"/>
      <c r="K22" s="14"/>
      <c r="L22" s="14"/>
      <c r="M22" s="14"/>
      <c r="N22" s="14"/>
      <c r="O22" s="9"/>
      <c r="P22" s="33"/>
      <c r="Q22" s="533">
        <v>319750</v>
      </c>
      <c r="R22" s="36">
        <f>Q22</f>
        <v>319750</v>
      </c>
    </row>
    <row r="23" spans="1:21" ht="25.15" customHeight="1">
      <c r="A23" s="254"/>
      <c r="B23" s="266"/>
      <c r="C23" s="267" t="s">
        <v>122</v>
      </c>
      <c r="D23" s="268"/>
      <c r="E23" s="268"/>
      <c r="F23" s="268"/>
      <c r="G23" s="47">
        <f>SUM(G15:G21)</f>
        <v>14330176</v>
      </c>
      <c r="H23" s="47">
        <f>SUM(H15:H21)</f>
        <v>4935950</v>
      </c>
      <c r="I23" s="47">
        <f>SUM(I15:I21)</f>
        <v>2445986</v>
      </c>
      <c r="J23" s="47">
        <f>SUM(J13:J21)</f>
        <v>769179</v>
      </c>
      <c r="K23" s="47">
        <f>SUM(K14:K21)</f>
        <v>475459</v>
      </c>
      <c r="L23" s="47">
        <f>SUM(L15:L18)</f>
        <v>19077</v>
      </c>
      <c r="M23" s="47">
        <f>SUM(M15:M21)</f>
        <v>0</v>
      </c>
      <c r="N23" s="47">
        <f>SUM(N15:N18)</f>
        <v>327656</v>
      </c>
      <c r="O23" s="121">
        <f>O21</f>
        <v>0</v>
      </c>
      <c r="P23" s="47">
        <f>P12</f>
        <v>2725144</v>
      </c>
      <c r="Q23" s="47">
        <f>Q22</f>
        <v>319750</v>
      </c>
      <c r="R23" s="47">
        <f>SUM(G23:Q23)</f>
        <v>26348377</v>
      </c>
    </row>
    <row r="24" spans="1:21" ht="25.15" customHeight="1">
      <c r="A24" s="269">
        <v>2</v>
      </c>
      <c r="B24" s="270" t="s">
        <v>172</v>
      </c>
      <c r="C24" s="229"/>
      <c r="D24" s="229"/>
      <c r="E24" s="229"/>
      <c r="F24" s="253"/>
      <c r="G24" s="6"/>
      <c r="H24" s="6"/>
      <c r="I24" s="6"/>
      <c r="J24" s="6"/>
      <c r="K24" s="6"/>
      <c r="L24" s="6"/>
      <c r="M24" s="6"/>
      <c r="N24" s="6"/>
      <c r="O24" s="6"/>
      <c r="P24" s="31"/>
      <c r="Q24" s="31"/>
      <c r="R24" s="27"/>
      <c r="S24" s="224"/>
    </row>
    <row r="25" spans="1:21" ht="25.15" customHeight="1">
      <c r="A25" s="254"/>
      <c r="B25" s="266"/>
      <c r="C25" s="236" t="s">
        <v>39</v>
      </c>
      <c r="D25" s="236" t="s">
        <v>80</v>
      </c>
      <c r="E25" s="236"/>
      <c r="F25" s="257"/>
      <c r="G25" s="15"/>
      <c r="H25" s="18"/>
      <c r="I25" s="18"/>
      <c r="J25" s="8"/>
      <c r="K25" s="8"/>
      <c r="L25" s="8"/>
      <c r="M25" s="8"/>
      <c r="N25" s="8"/>
      <c r="O25" s="8"/>
      <c r="P25" s="35"/>
      <c r="Q25" s="32"/>
      <c r="R25" s="29">
        <f>G25+H25+I25+P25</f>
        <v>0</v>
      </c>
    </row>
    <row r="26" spans="1:21" ht="25.15" customHeight="1">
      <c r="A26" s="254"/>
      <c r="B26" s="266"/>
      <c r="C26" s="236" t="s">
        <v>40</v>
      </c>
      <c r="D26" s="236" t="s">
        <v>120</v>
      </c>
      <c r="E26" s="236"/>
      <c r="F26" s="257"/>
      <c r="G26" s="15">
        <v>11020499</v>
      </c>
      <c r="H26" s="15">
        <v>2755124</v>
      </c>
      <c r="I26" s="15">
        <v>725033</v>
      </c>
      <c r="J26" s="8"/>
      <c r="K26" s="8"/>
      <c r="L26" s="8"/>
      <c r="M26" s="15"/>
      <c r="N26" s="8"/>
      <c r="O26" s="15"/>
      <c r="P26" s="32"/>
      <c r="Q26" s="32"/>
      <c r="R26" s="29">
        <f>G26+H26+I26+M26+O26</f>
        <v>14500656</v>
      </c>
    </row>
    <row r="27" spans="1:21" ht="25.15" customHeight="1">
      <c r="A27" s="254"/>
      <c r="B27" s="271"/>
      <c r="C27" s="256" t="s">
        <v>41</v>
      </c>
      <c r="D27" s="256" t="s">
        <v>121</v>
      </c>
      <c r="E27" s="256"/>
      <c r="F27" s="272"/>
      <c r="G27" s="132"/>
      <c r="H27" s="132"/>
      <c r="I27" s="132"/>
      <c r="J27" s="132"/>
      <c r="K27" s="132"/>
      <c r="L27" s="132"/>
      <c r="M27" s="132"/>
      <c r="N27" s="132"/>
      <c r="O27" s="14"/>
      <c r="P27" s="34"/>
      <c r="Q27" s="534">
        <v>196573</v>
      </c>
      <c r="R27" s="36">
        <f>Q27</f>
        <v>196573</v>
      </c>
    </row>
    <row r="28" spans="1:21" ht="25.15" customHeight="1" thickBot="1">
      <c r="A28" s="273"/>
      <c r="B28" s="271"/>
      <c r="C28" s="274" t="s">
        <v>219</v>
      </c>
      <c r="D28" s="274" t="s">
        <v>77</v>
      </c>
      <c r="E28" s="274"/>
      <c r="F28" s="275"/>
      <c r="G28" s="148">
        <f>SUM(G25:G26)</f>
        <v>11020499</v>
      </c>
      <c r="H28" s="48">
        <f>SUM(H25:H26)</f>
        <v>2755124</v>
      </c>
      <c r="I28" s="48">
        <f>SUM(I25:I26)</f>
        <v>725033</v>
      </c>
      <c r="J28" s="154"/>
      <c r="K28" s="154"/>
      <c r="L28" s="154"/>
      <c r="M28" s="48">
        <f>M26</f>
        <v>0</v>
      </c>
      <c r="N28" s="154"/>
      <c r="O28" s="48">
        <f>O26</f>
        <v>0</v>
      </c>
      <c r="P28" s="48">
        <f>P25</f>
        <v>0</v>
      </c>
      <c r="Q28" s="48">
        <f>SUM(Q27)</f>
        <v>196573</v>
      </c>
      <c r="R28" s="48">
        <f>SUM(R25:R27)</f>
        <v>14697229</v>
      </c>
      <c r="U28" s="276"/>
    </row>
    <row r="29" spans="1:21" ht="25.15" customHeight="1">
      <c r="A29" s="269">
        <v>3</v>
      </c>
      <c r="B29" s="270" t="s">
        <v>173</v>
      </c>
      <c r="C29" s="277"/>
      <c r="D29" s="277"/>
      <c r="E29" s="277"/>
      <c r="F29" s="278"/>
      <c r="G29" s="12"/>
      <c r="H29" s="6"/>
      <c r="I29" s="6"/>
      <c r="J29" s="6"/>
      <c r="K29" s="6"/>
      <c r="L29" s="6"/>
      <c r="M29" s="6"/>
      <c r="N29" s="6"/>
      <c r="O29" s="6"/>
      <c r="P29" s="31"/>
      <c r="Q29" s="31"/>
      <c r="R29" s="6"/>
    </row>
    <row r="30" spans="1:21" ht="25.15" customHeight="1">
      <c r="A30" s="251"/>
      <c r="B30" s="279" t="s">
        <v>98</v>
      </c>
      <c r="C30" s="236" t="s">
        <v>96</v>
      </c>
      <c r="D30" s="236"/>
      <c r="E30" s="236"/>
      <c r="F30" s="257"/>
      <c r="G30" s="12"/>
      <c r="H30" s="6"/>
      <c r="I30" s="6"/>
      <c r="J30" s="6"/>
      <c r="K30" s="6"/>
      <c r="L30" s="6"/>
      <c r="M30" s="6"/>
      <c r="N30" s="6"/>
      <c r="O30" s="6"/>
      <c r="P30" s="31"/>
      <c r="Q30" s="31"/>
      <c r="R30" s="27"/>
    </row>
    <row r="31" spans="1:21" ht="25.15" customHeight="1">
      <c r="A31" s="254"/>
      <c r="B31" s="279"/>
      <c r="C31" s="280" t="s">
        <v>39</v>
      </c>
      <c r="D31" s="236" t="s">
        <v>75</v>
      </c>
      <c r="E31" s="236"/>
      <c r="F31" s="257"/>
      <c r="G31" s="13"/>
      <c r="H31" s="8"/>
      <c r="I31" s="8"/>
      <c r="J31" s="18"/>
      <c r="K31" s="8"/>
      <c r="L31" s="8"/>
      <c r="M31" s="8"/>
      <c r="N31" s="8"/>
      <c r="O31" s="8"/>
      <c r="P31" s="32"/>
      <c r="Q31" s="32"/>
      <c r="R31" s="29">
        <f>J31</f>
        <v>0</v>
      </c>
    </row>
    <row r="32" spans="1:21" ht="25.15" customHeight="1">
      <c r="A32" s="254"/>
      <c r="B32" s="279"/>
      <c r="C32" s="280" t="s">
        <v>40</v>
      </c>
      <c r="D32" s="236" t="s">
        <v>69</v>
      </c>
      <c r="E32" s="236"/>
      <c r="F32" s="257"/>
      <c r="G32" s="13"/>
      <c r="H32" s="8"/>
      <c r="I32" s="8"/>
      <c r="J32" s="18"/>
      <c r="K32" s="18"/>
      <c r="L32" s="8"/>
      <c r="M32" s="8"/>
      <c r="N32" s="8"/>
      <c r="O32" s="8"/>
      <c r="P32" s="32"/>
      <c r="Q32" s="32"/>
      <c r="R32" s="29">
        <f>SUM(J32:K32)</f>
        <v>0</v>
      </c>
    </row>
    <row r="33" spans="1:19" ht="25.15" customHeight="1">
      <c r="A33" s="254"/>
      <c r="B33" s="279"/>
      <c r="C33" s="280" t="s">
        <v>41</v>
      </c>
      <c r="D33" s="236" t="s">
        <v>70</v>
      </c>
      <c r="E33" s="236"/>
      <c r="F33" s="257"/>
      <c r="G33" s="126"/>
      <c r="H33" s="18"/>
      <c r="I33" s="18"/>
      <c r="J33" s="18"/>
      <c r="K33" s="15"/>
      <c r="L33" s="18"/>
      <c r="M33" s="18"/>
      <c r="N33" s="18"/>
      <c r="O33" s="8"/>
      <c r="P33" s="32"/>
      <c r="Q33" s="32"/>
      <c r="R33" s="29">
        <f>SUM(G33:N33)</f>
        <v>0</v>
      </c>
    </row>
    <row r="34" spans="1:19" ht="25.15" customHeight="1">
      <c r="A34" s="254"/>
      <c r="B34" s="279"/>
      <c r="C34" s="280" t="s">
        <v>42</v>
      </c>
      <c r="D34" s="236" t="s">
        <v>71</v>
      </c>
      <c r="E34" s="236"/>
      <c r="F34" s="257"/>
      <c r="G34" s="126"/>
      <c r="H34" s="18"/>
      <c r="I34" s="18"/>
      <c r="J34" s="18">
        <v>171797</v>
      </c>
      <c r="K34" s="159"/>
      <c r="L34" s="18"/>
      <c r="M34" s="18"/>
      <c r="N34" s="18"/>
      <c r="O34" s="8"/>
      <c r="P34" s="32"/>
      <c r="Q34" s="32"/>
      <c r="R34" s="29">
        <f>SUM(G34:N34)</f>
        <v>171797</v>
      </c>
    </row>
    <row r="35" spans="1:19" ht="25.15" customHeight="1">
      <c r="A35" s="254"/>
      <c r="B35" s="279"/>
      <c r="C35" s="280" t="s">
        <v>43</v>
      </c>
      <c r="D35" s="236" t="s">
        <v>72</v>
      </c>
      <c r="E35" s="236"/>
      <c r="F35" s="257"/>
      <c r="G35" s="160"/>
      <c r="H35" s="161"/>
      <c r="I35" s="18">
        <v>183419</v>
      </c>
      <c r="J35" s="18"/>
      <c r="K35" s="15">
        <v>55082</v>
      </c>
      <c r="L35" s="161"/>
      <c r="M35" s="18"/>
      <c r="N35" s="18"/>
      <c r="O35" s="8"/>
      <c r="P35" s="32"/>
      <c r="Q35" s="32"/>
      <c r="R35" s="29">
        <f>SUM(G35:N35)</f>
        <v>238501</v>
      </c>
    </row>
    <row r="36" spans="1:19" ht="25.15" customHeight="1">
      <c r="A36" s="254"/>
      <c r="B36" s="279"/>
      <c r="C36" s="280" t="s">
        <v>44</v>
      </c>
      <c r="D36" s="236" t="s">
        <v>82</v>
      </c>
      <c r="E36" s="236"/>
      <c r="F36" s="257"/>
      <c r="G36" s="126"/>
      <c r="H36" s="126"/>
      <c r="I36" s="126"/>
      <c r="J36" s="18"/>
      <c r="K36" s="15"/>
      <c r="L36" s="18">
        <v>16</v>
      </c>
      <c r="M36" s="18"/>
      <c r="N36" s="18">
        <v>114531</v>
      </c>
      <c r="O36" s="8"/>
      <c r="P36" s="32"/>
      <c r="Q36" s="32"/>
      <c r="R36" s="29">
        <f>SUM(G36:N36)</f>
        <v>114547</v>
      </c>
    </row>
    <row r="37" spans="1:19" ht="25.15" customHeight="1">
      <c r="A37" s="254"/>
      <c r="B37" s="279"/>
      <c r="C37" s="280" t="s">
        <v>45</v>
      </c>
      <c r="D37" s="236" t="s">
        <v>79</v>
      </c>
      <c r="E37" s="236"/>
      <c r="F37" s="257"/>
      <c r="G37" s="16"/>
      <c r="H37" s="16"/>
      <c r="I37" s="126"/>
      <c r="J37" s="18"/>
      <c r="K37" s="18"/>
      <c r="L37" s="8"/>
      <c r="M37" s="15"/>
      <c r="N37" s="8"/>
      <c r="O37" s="8"/>
      <c r="P37" s="32"/>
      <c r="Q37" s="32"/>
      <c r="R37" s="29">
        <f>SUM(G37:K37)+M37</f>
        <v>0</v>
      </c>
    </row>
    <row r="38" spans="1:19" ht="25.15" customHeight="1">
      <c r="A38" s="254"/>
      <c r="B38" s="279"/>
      <c r="C38" s="280" t="s">
        <v>46</v>
      </c>
      <c r="D38" s="236" t="s">
        <v>93</v>
      </c>
      <c r="E38" s="236"/>
      <c r="F38" s="257"/>
      <c r="G38" s="16">
        <v>1023247</v>
      </c>
      <c r="H38" s="16">
        <v>1609218</v>
      </c>
      <c r="I38" s="16"/>
      <c r="J38" s="18"/>
      <c r="K38" s="18"/>
      <c r="L38" s="8"/>
      <c r="M38" s="15"/>
      <c r="N38" s="8"/>
      <c r="O38" s="13"/>
      <c r="P38" s="32"/>
      <c r="Q38" s="32"/>
      <c r="R38" s="29">
        <f>SUM(G38:K38)+M38</f>
        <v>2632465</v>
      </c>
    </row>
    <row r="39" spans="1:19" ht="25.15" customHeight="1">
      <c r="A39" s="254"/>
      <c r="B39" s="279"/>
      <c r="C39" s="280" t="s">
        <v>47</v>
      </c>
      <c r="D39" s="236" t="s">
        <v>115</v>
      </c>
      <c r="E39" s="236"/>
      <c r="F39" s="257"/>
      <c r="G39" s="17">
        <v>8904619</v>
      </c>
      <c r="H39" s="17">
        <v>1535943</v>
      </c>
      <c r="I39" s="17"/>
      <c r="J39" s="46"/>
      <c r="K39" s="46"/>
      <c r="L39" s="14"/>
      <c r="M39" s="46"/>
      <c r="N39" s="14"/>
      <c r="O39" s="162"/>
      <c r="P39" s="34"/>
      <c r="Q39" s="34"/>
      <c r="R39" s="36">
        <f>SUM(G39:K39)+M39+O39</f>
        <v>10440562</v>
      </c>
    </row>
    <row r="40" spans="1:19" ht="25.15" customHeight="1">
      <c r="A40" s="254"/>
      <c r="B40" s="279"/>
      <c r="C40" s="280" t="s">
        <v>48</v>
      </c>
      <c r="D40" s="236" t="s">
        <v>123</v>
      </c>
      <c r="E40" s="236"/>
      <c r="F40" s="257"/>
      <c r="G40" s="126"/>
      <c r="H40" s="17"/>
      <c r="I40" s="17"/>
      <c r="J40" s="46"/>
      <c r="K40" s="46"/>
      <c r="L40" s="14"/>
      <c r="M40" s="11"/>
      <c r="N40" s="14"/>
      <c r="O40" s="17"/>
      <c r="P40" s="34"/>
      <c r="Q40" s="34"/>
      <c r="R40" s="36">
        <f>SUM(G40:K40)+M40+O40</f>
        <v>0</v>
      </c>
    </row>
    <row r="41" spans="1:19" ht="25.15" customHeight="1">
      <c r="A41" s="281"/>
      <c r="B41" s="282" t="s">
        <v>124</v>
      </c>
      <c r="C41" s="283"/>
      <c r="D41" s="283"/>
      <c r="E41" s="283"/>
      <c r="F41" s="284"/>
      <c r="G41" s="121">
        <f>SUM(G33:G40)</f>
        <v>9927866</v>
      </c>
      <c r="H41" s="121">
        <f>SUM(H33:H40)</f>
        <v>3145161</v>
      </c>
      <c r="I41" s="121">
        <f>SUM(I33:I40)</f>
        <v>183419</v>
      </c>
      <c r="J41" s="121">
        <f>SUM(J31:J40)</f>
        <v>171797</v>
      </c>
      <c r="K41" s="121">
        <f>SUM(K32:K40)</f>
        <v>55082</v>
      </c>
      <c r="L41" s="121">
        <f>SUM(L33:L36)</f>
        <v>16</v>
      </c>
      <c r="M41" s="121">
        <f>SUM(M33:M40)</f>
        <v>0</v>
      </c>
      <c r="N41" s="121">
        <f>SUM(N33:N36)</f>
        <v>114531</v>
      </c>
      <c r="O41" s="121">
        <f>SUM(O39:O40)</f>
        <v>0</v>
      </c>
      <c r="P41" s="49"/>
      <c r="Q41" s="49"/>
      <c r="R41" s="47">
        <f>SUM(G41:O41)</f>
        <v>13597872</v>
      </c>
      <c r="S41" s="285"/>
    </row>
    <row r="42" spans="1:19" ht="25.15" customHeight="1">
      <c r="A42" s="254"/>
      <c r="B42" s="279"/>
      <c r="C42" s="280" t="s">
        <v>57</v>
      </c>
      <c r="D42" s="236" t="s">
        <v>76</v>
      </c>
      <c r="E42" s="236"/>
      <c r="F42" s="257"/>
      <c r="G42" s="535">
        <v>33011</v>
      </c>
      <c r="H42" s="163">
        <v>13769</v>
      </c>
      <c r="I42" s="536"/>
      <c r="J42" s="164"/>
      <c r="K42" s="536"/>
      <c r="L42" s="536"/>
      <c r="M42" s="536"/>
      <c r="N42" s="536"/>
      <c r="O42" s="536"/>
      <c r="P42" s="31"/>
      <c r="Q42" s="129">
        <f>SUM(G42:O42)</f>
        <v>46780</v>
      </c>
      <c r="R42" s="37">
        <f>Q42</f>
        <v>46780</v>
      </c>
    </row>
    <row r="43" spans="1:19" ht="25.15" customHeight="1">
      <c r="A43" s="254"/>
      <c r="B43" s="279" t="s">
        <v>99</v>
      </c>
      <c r="C43" s="236" t="s">
        <v>97</v>
      </c>
      <c r="D43" s="236"/>
      <c r="E43" s="236"/>
      <c r="F43" s="257"/>
      <c r="G43" s="133"/>
      <c r="H43" s="22"/>
      <c r="I43" s="22"/>
      <c r="J43" s="22"/>
      <c r="K43" s="22"/>
      <c r="L43" s="22"/>
      <c r="M43" s="22"/>
      <c r="N43" s="22"/>
      <c r="O43" s="22"/>
      <c r="P43" s="33"/>
      <c r="Q43" s="33"/>
      <c r="R43" s="28"/>
    </row>
    <row r="44" spans="1:19" ht="25.15" customHeight="1">
      <c r="A44" s="254"/>
      <c r="B44" s="286"/>
      <c r="C44" s="280" t="s">
        <v>39</v>
      </c>
      <c r="D44" s="280" t="s">
        <v>90</v>
      </c>
      <c r="E44" s="280"/>
      <c r="F44" s="287"/>
      <c r="G44" s="165"/>
      <c r="H44" s="15"/>
      <c r="I44" s="16"/>
      <c r="J44" s="16"/>
      <c r="K44" s="16"/>
      <c r="L44" s="126"/>
      <c r="M44" s="16"/>
      <c r="N44" s="16"/>
      <c r="O44" s="16"/>
      <c r="P44" s="32"/>
      <c r="Q44" s="32"/>
      <c r="R44" s="29">
        <f>SUM(G44:O44)</f>
        <v>0</v>
      </c>
    </row>
    <row r="45" spans="1:19" ht="25.15" customHeight="1">
      <c r="A45" s="254"/>
      <c r="B45" s="286"/>
      <c r="C45" s="280" t="s">
        <v>40</v>
      </c>
      <c r="D45" s="280" t="s">
        <v>91</v>
      </c>
      <c r="E45" s="280"/>
      <c r="F45" s="287"/>
      <c r="G45" s="165">
        <v>630404</v>
      </c>
      <c r="H45" s="15"/>
      <c r="I45" s="16"/>
      <c r="J45" s="16"/>
      <c r="K45" s="16"/>
      <c r="L45" s="126"/>
      <c r="M45" s="16"/>
      <c r="N45" s="16"/>
      <c r="O45" s="16"/>
      <c r="P45" s="32"/>
      <c r="Q45" s="32"/>
      <c r="R45" s="29">
        <f>SUM(G45:O45)</f>
        <v>630404</v>
      </c>
    </row>
    <row r="46" spans="1:19" ht="25.15" customHeight="1">
      <c r="A46" s="254"/>
      <c r="B46" s="286"/>
      <c r="C46" s="280" t="s">
        <v>41</v>
      </c>
      <c r="D46" s="236" t="s">
        <v>89</v>
      </c>
      <c r="E46" s="236"/>
      <c r="F46" s="257"/>
      <c r="G46" s="11">
        <v>4916554</v>
      </c>
      <c r="H46" s="163">
        <v>374442</v>
      </c>
      <c r="I46" s="16">
        <v>1964</v>
      </c>
      <c r="J46" s="16">
        <v>34318</v>
      </c>
      <c r="K46" s="16">
        <v>337672</v>
      </c>
      <c r="L46" s="126"/>
      <c r="M46" s="16"/>
      <c r="N46" s="16"/>
      <c r="O46" s="16"/>
      <c r="P46" s="32"/>
      <c r="Q46" s="32"/>
      <c r="R46" s="29">
        <f>SUM(G46:O46)</f>
        <v>5664950</v>
      </c>
    </row>
    <row r="47" spans="1:19" ht="25.15" customHeight="1">
      <c r="A47" s="254"/>
      <c r="B47" s="266" t="s">
        <v>158</v>
      </c>
      <c r="C47" s="236" t="s">
        <v>168</v>
      </c>
      <c r="D47" s="236"/>
      <c r="E47" s="236"/>
      <c r="F47" s="257"/>
      <c r="G47" s="10">
        <f>SUM(G41+G42+G44+G45+G46)</f>
        <v>15507835</v>
      </c>
      <c r="H47" s="10">
        <f t="shared" ref="H47:O47" si="0">SUM(H41+H42+H44+H45+H46)</f>
        <v>3533372</v>
      </c>
      <c r="I47" s="10">
        <f t="shared" si="0"/>
        <v>185383</v>
      </c>
      <c r="J47" s="10">
        <f t="shared" si="0"/>
        <v>206115</v>
      </c>
      <c r="K47" s="10">
        <f t="shared" si="0"/>
        <v>392754</v>
      </c>
      <c r="L47" s="10">
        <f t="shared" si="0"/>
        <v>16</v>
      </c>
      <c r="M47" s="10">
        <f t="shared" si="0"/>
        <v>0</v>
      </c>
      <c r="N47" s="10">
        <f t="shared" si="0"/>
        <v>114531</v>
      </c>
      <c r="O47" s="10">
        <f t="shared" si="0"/>
        <v>0</v>
      </c>
      <c r="P47" s="34"/>
      <c r="Q47" s="34"/>
      <c r="R47" s="36">
        <f>SUM(G47:O47)</f>
        <v>19940006</v>
      </c>
    </row>
    <row r="48" spans="1:19" ht="25.15" customHeight="1">
      <c r="A48" s="288"/>
      <c r="B48" s="289" t="s">
        <v>166</v>
      </c>
      <c r="C48" s="290" t="s">
        <v>62</v>
      </c>
      <c r="D48" s="291"/>
      <c r="E48" s="291"/>
      <c r="F48" s="291"/>
      <c r="G48" s="121">
        <f>IF(G47='CSS '!G54,'CSS '!G54,"ERROR")</f>
        <v>15507835</v>
      </c>
      <c r="H48" s="121">
        <f>IF(H47=PEI!G51,PEI!G51,"ERROR")</f>
        <v>3533372</v>
      </c>
      <c r="I48" s="121">
        <f>IF(I47=INN!G35,INN!G35,"ERROR")</f>
        <v>185383</v>
      </c>
      <c r="J48" s="121">
        <f>IF(J47=WET!E15,WET!E15,"ERROR")</f>
        <v>206115</v>
      </c>
      <c r="K48" s="121">
        <f>IF(K47=CFTN!D41,CFTN!D41,"ERROR")</f>
        <v>392754</v>
      </c>
      <c r="L48" s="121">
        <f>IF(L47='Other MHSA Funds'!D7,'Other MHSA Funds'!D7,"ERROR")</f>
        <v>16</v>
      </c>
      <c r="M48" s="121">
        <f>IF(M47='Other MHSA Funds'!D9,'Other MHSA Funds'!D9,"ERROR")</f>
        <v>0</v>
      </c>
      <c r="N48" s="121">
        <f>IF(N47='Other MHSA Funds'!D11,'Other MHSA Funds'!D11,"ERROR")</f>
        <v>114531</v>
      </c>
      <c r="O48" s="121">
        <f>IF(O47='Unencumbered Housing Funds'!D6,'Unencumbered Housing Funds'!D6,"ERROR")</f>
        <v>0</v>
      </c>
      <c r="P48" s="131"/>
      <c r="Q48" s="127">
        <f>Q42</f>
        <v>46780</v>
      </c>
      <c r="R48" s="124">
        <f>SUM(G48:O48)+Q48</f>
        <v>19986786</v>
      </c>
    </row>
    <row r="49" spans="1:19">
      <c r="A49" s="281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92"/>
      <c r="S49" s="256"/>
    </row>
    <row r="50" spans="1:19">
      <c r="A50" s="281" t="s">
        <v>169</v>
      </c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92"/>
      <c r="S50" s="256"/>
    </row>
    <row r="51" spans="1:19">
      <c r="A51" s="281"/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92"/>
    </row>
    <row r="52" spans="1:19" ht="25.15" customHeight="1">
      <c r="A52" s="269">
        <v>4</v>
      </c>
      <c r="B52" s="270" t="s">
        <v>174</v>
      </c>
      <c r="C52" s="277"/>
      <c r="D52" s="277"/>
      <c r="E52" s="277"/>
      <c r="F52" s="27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9"/>
    </row>
    <row r="53" spans="1:19" ht="25.15" customHeight="1">
      <c r="A53" s="254"/>
      <c r="B53" s="252"/>
      <c r="C53" s="293" t="s">
        <v>39</v>
      </c>
      <c r="D53" s="261" t="s">
        <v>95</v>
      </c>
      <c r="E53" s="261"/>
      <c r="F53" s="262"/>
      <c r="G53" s="163"/>
      <c r="H53" s="164"/>
      <c r="I53" s="164"/>
      <c r="J53" s="163"/>
      <c r="K53" s="163"/>
      <c r="L53" s="6"/>
      <c r="M53" s="6"/>
      <c r="N53" s="6"/>
      <c r="O53" s="6"/>
      <c r="P53" s="166"/>
      <c r="Q53" s="31"/>
      <c r="R53" s="37">
        <f>SUM(G53:K53)+P53</f>
        <v>0</v>
      </c>
      <c r="S53" s="276"/>
    </row>
    <row r="54" spans="1:19" ht="25.15" customHeight="1">
      <c r="A54" s="254"/>
      <c r="B54" s="252"/>
      <c r="C54" s="293" t="s">
        <v>40</v>
      </c>
      <c r="D54" s="261" t="s">
        <v>116</v>
      </c>
      <c r="E54" s="261"/>
      <c r="F54" s="262"/>
      <c r="G54" s="15"/>
      <c r="H54" s="18"/>
      <c r="I54" s="18"/>
      <c r="J54" s="15"/>
      <c r="K54" s="15"/>
      <c r="L54" s="8"/>
      <c r="M54" s="8"/>
      <c r="N54" s="8"/>
      <c r="O54" s="8"/>
      <c r="P54" s="166"/>
      <c r="Q54" s="32"/>
      <c r="R54" s="37">
        <f>SUM(G54:K54)+P54</f>
        <v>0</v>
      </c>
      <c r="S54" s="276"/>
    </row>
    <row r="55" spans="1:19" ht="24.6" customHeight="1">
      <c r="A55" s="254"/>
      <c r="B55" s="252"/>
      <c r="C55" s="293" t="s">
        <v>41</v>
      </c>
      <c r="D55" s="261" t="s">
        <v>125</v>
      </c>
      <c r="E55" s="261"/>
      <c r="F55" s="262"/>
      <c r="G55" s="15"/>
      <c r="H55" s="18"/>
      <c r="I55" s="18"/>
      <c r="J55" s="15"/>
      <c r="K55" s="15"/>
      <c r="L55" s="8"/>
      <c r="M55" s="8"/>
      <c r="N55" s="8"/>
      <c r="O55" s="8"/>
      <c r="P55" s="166"/>
      <c r="Q55" s="34"/>
      <c r="R55" s="37">
        <f>SUM(G55:K55)+P55</f>
        <v>0</v>
      </c>
      <c r="S55" s="276"/>
    </row>
    <row r="56" spans="1:19" ht="24.6" customHeight="1">
      <c r="A56" s="273"/>
      <c r="B56" s="252"/>
      <c r="C56" s="293" t="s">
        <v>223</v>
      </c>
      <c r="D56" s="261"/>
      <c r="E56" s="261"/>
      <c r="F56" s="262"/>
      <c r="G56" s="155">
        <f>SUM(G53:G55)</f>
        <v>0</v>
      </c>
      <c r="H56" s="155">
        <f>SUM(H53:H55)</f>
        <v>0</v>
      </c>
      <c r="I56" s="155">
        <f>SUM(I53:I55)</f>
        <v>0</v>
      </c>
      <c r="J56" s="155">
        <f>SUM(J53:J55)</f>
        <v>0</v>
      </c>
      <c r="K56" s="155">
        <f>SUM(K53:K55)</f>
        <v>0</v>
      </c>
      <c r="L56" s="9"/>
      <c r="M56" s="9"/>
      <c r="N56" s="9"/>
      <c r="O56" s="9"/>
      <c r="P56" s="294">
        <f>SUM(P53:P55)</f>
        <v>0</v>
      </c>
      <c r="Q56" s="33"/>
      <c r="R56" s="37">
        <f>SUM(G56:K56)+P56</f>
        <v>0</v>
      </c>
      <c r="S56" s="276"/>
    </row>
    <row r="57" spans="1:19" ht="25.15" customHeight="1">
      <c r="A57" s="295">
        <v>5</v>
      </c>
      <c r="B57" s="296" t="s">
        <v>175</v>
      </c>
      <c r="C57" s="297"/>
      <c r="D57" s="297"/>
      <c r="E57" s="297"/>
      <c r="F57" s="298"/>
      <c r="G57" s="25"/>
      <c r="H57" s="5"/>
      <c r="I57" s="5"/>
      <c r="J57" s="5"/>
      <c r="K57" s="5"/>
      <c r="L57" s="5"/>
      <c r="M57" s="5"/>
      <c r="N57" s="5"/>
      <c r="O57" s="5"/>
      <c r="P57" s="30"/>
      <c r="Q57" s="30"/>
      <c r="R57" s="26"/>
    </row>
    <row r="58" spans="1:19" ht="25.15" customHeight="1">
      <c r="A58" s="299"/>
      <c r="B58" s="300"/>
      <c r="C58" s="301" t="s">
        <v>39</v>
      </c>
      <c r="D58" s="302" t="s">
        <v>61</v>
      </c>
      <c r="E58" s="302"/>
      <c r="F58" s="303"/>
      <c r="G58" s="13"/>
      <c r="H58" s="8"/>
      <c r="I58" s="8"/>
      <c r="J58" s="8"/>
      <c r="K58" s="8"/>
      <c r="L58" s="8"/>
      <c r="M58" s="8"/>
      <c r="N58" s="8"/>
      <c r="O58" s="8"/>
      <c r="P58" s="35">
        <v>-17</v>
      </c>
      <c r="Q58" s="32"/>
      <c r="R58" s="29">
        <f>P58</f>
        <v>-17</v>
      </c>
    </row>
    <row r="59" spans="1:19" ht="25.15" customHeight="1">
      <c r="A59" s="299"/>
      <c r="B59" s="300"/>
      <c r="C59" s="301" t="s">
        <v>40</v>
      </c>
      <c r="D59" s="302" t="s">
        <v>74</v>
      </c>
      <c r="E59" s="302"/>
      <c r="F59" s="303"/>
      <c r="G59" s="13"/>
      <c r="H59" s="8"/>
      <c r="I59" s="8"/>
      <c r="J59" s="15"/>
      <c r="K59" s="8"/>
      <c r="L59" s="8"/>
      <c r="M59" s="8"/>
      <c r="N59" s="8"/>
      <c r="O59" s="8"/>
      <c r="P59" s="32"/>
      <c r="Q59" s="32"/>
      <c r="R59" s="29">
        <f>J59</f>
        <v>0</v>
      </c>
    </row>
    <row r="60" spans="1:19" ht="25.15" customHeight="1">
      <c r="A60" s="299"/>
      <c r="B60" s="300"/>
      <c r="C60" s="301" t="s">
        <v>41</v>
      </c>
      <c r="D60" s="302" t="s">
        <v>64</v>
      </c>
      <c r="E60" s="302"/>
      <c r="F60" s="303"/>
      <c r="G60" s="13"/>
      <c r="H60" s="8"/>
      <c r="I60" s="8"/>
      <c r="J60" s="15"/>
      <c r="K60" s="18"/>
      <c r="L60" s="8"/>
      <c r="M60" s="8"/>
      <c r="N60" s="8"/>
      <c r="O60" s="8"/>
      <c r="P60" s="32"/>
      <c r="Q60" s="32"/>
      <c r="R60" s="29">
        <f>J60+K60</f>
        <v>0</v>
      </c>
    </row>
    <row r="61" spans="1:19" s="256" customFormat="1" ht="25.15" customHeight="1">
      <c r="A61" s="299"/>
      <c r="B61" s="300"/>
      <c r="C61" s="301" t="s">
        <v>42</v>
      </c>
      <c r="D61" s="302" t="s">
        <v>65</v>
      </c>
      <c r="E61" s="302"/>
      <c r="F61" s="303"/>
      <c r="G61" s="126"/>
      <c r="H61" s="18"/>
      <c r="I61" s="18"/>
      <c r="J61" s="15"/>
      <c r="K61" s="18"/>
      <c r="L61" s="18"/>
      <c r="M61" s="18"/>
      <c r="N61" s="18"/>
      <c r="O61" s="8"/>
      <c r="P61" s="32"/>
      <c r="Q61" s="32"/>
      <c r="R61" s="29">
        <f>SUM(G61:N61)</f>
        <v>0</v>
      </c>
    </row>
    <row r="62" spans="1:19" s="256" customFormat="1" ht="25.15" customHeight="1">
      <c r="A62" s="299"/>
      <c r="B62" s="300"/>
      <c r="C62" s="301" t="s">
        <v>43</v>
      </c>
      <c r="D62" s="302" t="s">
        <v>66</v>
      </c>
      <c r="E62" s="302"/>
      <c r="F62" s="303"/>
      <c r="G62" s="126"/>
      <c r="H62" s="126"/>
      <c r="I62" s="126"/>
      <c r="J62" s="15">
        <v>-39</v>
      </c>
      <c r="K62" s="18"/>
      <c r="L62" s="164"/>
      <c r="M62" s="18"/>
      <c r="N62" s="18"/>
      <c r="O62" s="8"/>
      <c r="P62" s="32"/>
      <c r="Q62" s="32"/>
      <c r="R62" s="29">
        <f>SUM(G62:N62)</f>
        <v>-39</v>
      </c>
    </row>
    <row r="63" spans="1:19" s="256" customFormat="1" ht="25.15" customHeight="1">
      <c r="A63" s="299"/>
      <c r="B63" s="300"/>
      <c r="C63" s="301" t="s">
        <v>44</v>
      </c>
      <c r="D63" s="302" t="s">
        <v>67</v>
      </c>
      <c r="E63" s="302"/>
      <c r="F63" s="303"/>
      <c r="G63" s="126"/>
      <c r="H63" s="126"/>
      <c r="I63" s="126">
        <v>-221652</v>
      </c>
      <c r="J63" s="15"/>
      <c r="K63" s="18">
        <v>-31</v>
      </c>
      <c r="L63" s="18"/>
      <c r="M63" s="18"/>
      <c r="N63" s="18"/>
      <c r="O63" s="8"/>
      <c r="P63" s="32"/>
      <c r="Q63" s="32"/>
      <c r="R63" s="29">
        <f>SUM(G63:N63)</f>
        <v>-221683</v>
      </c>
    </row>
    <row r="64" spans="1:19" s="256" customFormat="1" ht="25.15" customHeight="1">
      <c r="A64" s="299"/>
      <c r="B64" s="300"/>
      <c r="C64" s="301" t="s">
        <v>45</v>
      </c>
      <c r="D64" s="302" t="s">
        <v>68</v>
      </c>
      <c r="E64" s="302"/>
      <c r="F64" s="303"/>
      <c r="G64" s="537"/>
      <c r="H64" s="537"/>
      <c r="I64" s="537"/>
      <c r="J64" s="15"/>
      <c r="K64" s="18"/>
      <c r="L64" s="126"/>
      <c r="M64" s="126"/>
      <c r="N64" s="126">
        <f>54922-291718+53930</f>
        <v>-182866</v>
      </c>
      <c r="O64" s="14"/>
      <c r="P64" s="34"/>
      <c r="Q64" s="34"/>
      <c r="R64" s="29">
        <f>SUM(G64:N64)</f>
        <v>-182866</v>
      </c>
    </row>
    <row r="65" spans="1:19" ht="25.15" customHeight="1">
      <c r="A65" s="299"/>
      <c r="B65" s="300"/>
      <c r="C65" s="301" t="s">
        <v>46</v>
      </c>
      <c r="D65" s="302" t="s">
        <v>78</v>
      </c>
      <c r="E65" s="302"/>
      <c r="F65" s="303"/>
      <c r="G65" s="126"/>
      <c r="H65" s="46"/>
      <c r="I65" s="11">
        <v>221580</v>
      </c>
      <c r="J65" s="15"/>
      <c r="K65" s="15"/>
      <c r="L65" s="11"/>
      <c r="M65" s="11"/>
      <c r="N65" s="14"/>
      <c r="O65" s="14"/>
      <c r="P65" s="34"/>
      <c r="Q65" s="34"/>
      <c r="R65" s="29">
        <f>SUM(G65:M65)</f>
        <v>221580</v>
      </c>
    </row>
    <row r="66" spans="1:19" ht="25.15" customHeight="1">
      <c r="A66" s="299"/>
      <c r="B66" s="300"/>
      <c r="C66" s="301" t="s">
        <v>47</v>
      </c>
      <c r="D66" s="302" t="s">
        <v>94</v>
      </c>
      <c r="E66" s="302"/>
      <c r="F66" s="303"/>
      <c r="G66" s="16"/>
      <c r="H66" s="11"/>
      <c r="I66" s="11"/>
      <c r="J66" s="15"/>
      <c r="K66" s="15"/>
      <c r="L66" s="11"/>
      <c r="M66" s="11"/>
      <c r="N66" s="14"/>
      <c r="O66" s="14"/>
      <c r="P66" s="34"/>
      <c r="Q66" s="34"/>
      <c r="R66" s="29">
        <f>SUM(G66:M66)</f>
        <v>0</v>
      </c>
    </row>
    <row r="67" spans="1:19" ht="25.15" customHeight="1">
      <c r="A67" s="299"/>
      <c r="B67" s="300"/>
      <c r="C67" s="301" t="s">
        <v>48</v>
      </c>
      <c r="D67" s="302" t="s">
        <v>117</v>
      </c>
      <c r="E67" s="302"/>
      <c r="F67" s="303"/>
      <c r="G67" s="16">
        <f>-166-488510</f>
        <v>-488676</v>
      </c>
      <c r="H67" s="11">
        <f>-91+488510</f>
        <v>488419</v>
      </c>
      <c r="I67" s="11"/>
      <c r="J67" s="15"/>
      <c r="K67" s="15"/>
      <c r="L67" s="11"/>
      <c r="M67" s="46"/>
      <c r="N67" s="14"/>
      <c r="O67" s="46"/>
      <c r="P67" s="34"/>
      <c r="Q67" s="34"/>
      <c r="R67" s="29">
        <f>SUM(G67:M67)+O67</f>
        <v>-257</v>
      </c>
    </row>
    <row r="68" spans="1:19" ht="25.15" customHeight="1">
      <c r="A68" s="299"/>
      <c r="B68" s="300"/>
      <c r="C68" s="301" t="s">
        <v>57</v>
      </c>
      <c r="D68" s="302" t="s">
        <v>126</v>
      </c>
      <c r="E68" s="302"/>
      <c r="F68" s="303"/>
      <c r="G68" s="16">
        <v>724205</v>
      </c>
      <c r="H68" s="11"/>
      <c r="I68" s="11"/>
      <c r="J68" s="15"/>
      <c r="K68" s="15"/>
      <c r="L68" s="11"/>
      <c r="M68" s="11"/>
      <c r="N68" s="14"/>
      <c r="O68" s="11"/>
      <c r="P68" s="34"/>
      <c r="Q68" s="8"/>
      <c r="R68" s="29">
        <f>SUM(G68:M68)+O68</f>
        <v>724205</v>
      </c>
      <c r="S68" s="276"/>
    </row>
    <row r="69" spans="1:19" ht="25.15" customHeight="1">
      <c r="A69" s="299"/>
      <c r="B69" s="300"/>
      <c r="C69" s="301" t="s">
        <v>100</v>
      </c>
      <c r="D69" s="301" t="s">
        <v>92</v>
      </c>
      <c r="E69" s="301"/>
      <c r="F69" s="304"/>
      <c r="G69" s="17">
        <f>510</f>
        <v>510</v>
      </c>
      <c r="H69" s="11"/>
      <c r="I69" s="11"/>
      <c r="J69" s="46"/>
      <c r="K69" s="46"/>
      <c r="L69" s="46"/>
      <c r="M69" s="11"/>
      <c r="N69" s="46">
        <v>2952</v>
      </c>
      <c r="O69" s="11"/>
      <c r="P69" s="34"/>
      <c r="Q69" s="538">
        <f>SUM(G69:O69)</f>
        <v>3462</v>
      </c>
      <c r="R69" s="50">
        <f>SUM(G69:O69)+Q69</f>
        <v>6924</v>
      </c>
      <c r="S69" s="276"/>
    </row>
    <row r="70" spans="1:19" ht="25.15" customHeight="1">
      <c r="A70" s="305"/>
      <c r="B70" s="289"/>
      <c r="C70" s="306" t="s">
        <v>131</v>
      </c>
      <c r="D70" s="307" t="s">
        <v>77</v>
      </c>
      <c r="E70" s="289"/>
      <c r="F70" s="307"/>
      <c r="G70" s="47">
        <f>SUM(G61:G69)</f>
        <v>236039</v>
      </c>
      <c r="H70" s="47">
        <f>SUM(H61:H69)</f>
        <v>488419</v>
      </c>
      <c r="I70" s="47">
        <f>SUM(I61:I69)</f>
        <v>-72</v>
      </c>
      <c r="J70" s="47">
        <f>SUM(J59:J69)</f>
        <v>-39</v>
      </c>
      <c r="K70" s="47">
        <f>SUM(K60:K69)</f>
        <v>-31</v>
      </c>
      <c r="L70" s="47">
        <f>SUM(L61:L69)</f>
        <v>0</v>
      </c>
      <c r="M70" s="47">
        <f>SUM(M61:M69)</f>
        <v>0</v>
      </c>
      <c r="N70" s="47">
        <f>SUM(N61:N64)+N69</f>
        <v>-179914</v>
      </c>
      <c r="O70" s="47">
        <f>SUM(O67:O69)</f>
        <v>0</v>
      </c>
      <c r="P70" s="47">
        <f>P58</f>
        <v>-17</v>
      </c>
      <c r="Q70" s="47">
        <f>Q69</f>
        <v>3462</v>
      </c>
      <c r="R70" s="134">
        <f>SUM(G70:Q70)</f>
        <v>547847</v>
      </c>
    </row>
    <row r="71" spans="1:19" ht="25.15" customHeight="1">
      <c r="A71" s="308">
        <v>6</v>
      </c>
      <c r="B71" s="252" t="s">
        <v>176</v>
      </c>
      <c r="C71" s="229"/>
      <c r="D71" s="229"/>
      <c r="E71" s="229"/>
      <c r="F71" s="253"/>
      <c r="G71" s="12"/>
      <c r="H71" s="6"/>
      <c r="I71" s="6"/>
      <c r="J71" s="6"/>
      <c r="K71" s="6"/>
      <c r="L71" s="6"/>
      <c r="M71" s="6"/>
      <c r="N71" s="6"/>
      <c r="O71" s="9"/>
      <c r="P71" s="33"/>
      <c r="Q71" s="33"/>
      <c r="R71" s="26"/>
    </row>
    <row r="72" spans="1:19" ht="25.15" customHeight="1">
      <c r="A72" s="281"/>
      <c r="B72" s="255"/>
      <c r="C72" s="256" t="s">
        <v>39</v>
      </c>
      <c r="D72" s="236" t="s">
        <v>81</v>
      </c>
      <c r="E72" s="236"/>
      <c r="F72" s="257"/>
      <c r="G72" s="13"/>
      <c r="H72" s="8"/>
      <c r="I72" s="8"/>
      <c r="J72" s="8"/>
      <c r="K72" s="8"/>
      <c r="L72" s="8"/>
      <c r="M72" s="8"/>
      <c r="N72" s="8"/>
      <c r="O72" s="14"/>
      <c r="P72" s="42">
        <f>SUM( P23+P28+P56+P70)</f>
        <v>2725127</v>
      </c>
      <c r="Q72" s="32"/>
      <c r="R72" s="29">
        <f>P72</f>
        <v>2725127</v>
      </c>
    </row>
    <row r="73" spans="1:19" ht="25.15" customHeight="1">
      <c r="A73" s="281"/>
      <c r="B73" s="255"/>
      <c r="C73" s="258" t="s">
        <v>40</v>
      </c>
      <c r="D73" s="236" t="s">
        <v>74</v>
      </c>
      <c r="E73" s="236"/>
      <c r="F73" s="257"/>
      <c r="G73" s="13"/>
      <c r="H73" s="8"/>
      <c r="I73" s="8"/>
      <c r="J73" s="42">
        <f t="shared" ref="J73:K82" si="1">J13-J31+J59</f>
        <v>0</v>
      </c>
      <c r="K73" s="8"/>
      <c r="L73" s="8"/>
      <c r="M73" s="8"/>
      <c r="N73" s="8"/>
      <c r="O73" s="8"/>
      <c r="P73" s="31"/>
      <c r="Q73" s="31"/>
      <c r="R73" s="29">
        <f>J73</f>
        <v>0</v>
      </c>
    </row>
    <row r="74" spans="1:19" ht="25.15" customHeight="1">
      <c r="A74" s="281"/>
      <c r="B74" s="255"/>
      <c r="C74" s="258" t="s">
        <v>41</v>
      </c>
      <c r="D74" s="236" t="s">
        <v>64</v>
      </c>
      <c r="E74" s="236"/>
      <c r="F74" s="257"/>
      <c r="G74" s="13"/>
      <c r="H74" s="8"/>
      <c r="I74" s="8"/>
      <c r="J74" s="42">
        <f t="shared" si="1"/>
        <v>0</v>
      </c>
      <c r="K74" s="42">
        <f>K14-K32+K60</f>
        <v>0</v>
      </c>
      <c r="L74" s="8"/>
      <c r="M74" s="8"/>
      <c r="N74" s="8"/>
      <c r="O74" s="8"/>
      <c r="P74" s="32"/>
      <c r="Q74" s="32"/>
      <c r="R74" s="29">
        <f>SUM(J74:K74)</f>
        <v>0</v>
      </c>
    </row>
    <row r="75" spans="1:19" s="256" customFormat="1" ht="25.15" customHeight="1">
      <c r="A75" s="281"/>
      <c r="B75" s="255"/>
      <c r="C75" s="256" t="s">
        <v>42</v>
      </c>
      <c r="D75" s="236" t="s">
        <v>65</v>
      </c>
      <c r="E75" s="236"/>
      <c r="F75" s="257"/>
      <c r="G75" s="40">
        <f t="shared" ref="G75:I79" si="2">SUM(G15-G33+G61)</f>
        <v>0</v>
      </c>
      <c r="H75" s="40">
        <f t="shared" si="2"/>
        <v>0</v>
      </c>
      <c r="I75" s="40">
        <f t="shared" si="2"/>
        <v>0</v>
      </c>
      <c r="J75" s="42">
        <f t="shared" si="1"/>
        <v>0</v>
      </c>
      <c r="K75" s="42">
        <f>K15-K33+K61</f>
        <v>0</v>
      </c>
      <c r="L75" s="40">
        <f>SUM(L15-L33+L61)</f>
        <v>0</v>
      </c>
      <c r="M75" s="42">
        <f t="shared" ref="M75:N78" si="3">M15-M33+M61</f>
        <v>0</v>
      </c>
      <c r="N75" s="42">
        <f t="shared" si="3"/>
        <v>0</v>
      </c>
      <c r="O75" s="13"/>
      <c r="P75" s="32"/>
      <c r="Q75" s="32"/>
      <c r="R75" s="29">
        <f>SUM(G75:N75)</f>
        <v>0</v>
      </c>
    </row>
    <row r="76" spans="1:19" s="256" customFormat="1" ht="25.15" customHeight="1">
      <c r="A76" s="281"/>
      <c r="B76" s="255"/>
      <c r="C76" s="256" t="s">
        <v>43</v>
      </c>
      <c r="D76" s="236" t="s">
        <v>66</v>
      </c>
      <c r="E76" s="236"/>
      <c r="F76" s="257"/>
      <c r="G76" s="40">
        <f t="shared" si="2"/>
        <v>0</v>
      </c>
      <c r="H76" s="40">
        <f t="shared" si="2"/>
        <v>0</v>
      </c>
      <c r="I76" s="40">
        <f t="shared" si="2"/>
        <v>0</v>
      </c>
      <c r="J76" s="42">
        <f t="shared" si="1"/>
        <v>597343</v>
      </c>
      <c r="K76" s="42">
        <f>K16-K34+K62</f>
        <v>0</v>
      </c>
      <c r="L76" s="40">
        <f>SUM(L16-L34+L62)</f>
        <v>0</v>
      </c>
      <c r="M76" s="42">
        <f t="shared" si="3"/>
        <v>0</v>
      </c>
      <c r="N76" s="42">
        <f t="shared" si="3"/>
        <v>0</v>
      </c>
      <c r="O76" s="13"/>
      <c r="P76" s="32"/>
      <c r="Q76" s="32"/>
      <c r="R76" s="29">
        <f>SUM(G76:N76)</f>
        <v>597343</v>
      </c>
    </row>
    <row r="77" spans="1:19" s="256" customFormat="1" ht="25.15" customHeight="1">
      <c r="A77" s="281"/>
      <c r="B77" s="255"/>
      <c r="C77" s="256" t="s">
        <v>44</v>
      </c>
      <c r="D77" s="236" t="s">
        <v>67</v>
      </c>
      <c r="E77" s="236"/>
      <c r="F77" s="257"/>
      <c r="G77" s="40">
        <f t="shared" si="2"/>
        <v>0</v>
      </c>
      <c r="H77" s="40">
        <f t="shared" si="2"/>
        <v>0</v>
      </c>
      <c r="I77" s="40">
        <f t="shared" si="2"/>
        <v>0</v>
      </c>
      <c r="J77" s="42">
        <f t="shared" si="1"/>
        <v>0</v>
      </c>
      <c r="K77" s="42">
        <f>K17-K35+K63</f>
        <v>420346</v>
      </c>
      <c r="L77" s="40">
        <f>SUM(L17-L35+L63)</f>
        <v>0</v>
      </c>
      <c r="M77" s="42">
        <f t="shared" si="3"/>
        <v>0</v>
      </c>
      <c r="N77" s="42">
        <f t="shared" si="3"/>
        <v>0</v>
      </c>
      <c r="O77" s="8"/>
      <c r="P77" s="32"/>
      <c r="Q77" s="32"/>
      <c r="R77" s="29">
        <f>SUM(G77:N77)</f>
        <v>420346</v>
      </c>
    </row>
    <row r="78" spans="1:19" s="256" customFormat="1" ht="25.15" customHeight="1">
      <c r="A78" s="281"/>
      <c r="B78" s="255"/>
      <c r="C78" s="256" t="s">
        <v>45</v>
      </c>
      <c r="D78" s="261" t="s">
        <v>68</v>
      </c>
      <c r="E78" s="261"/>
      <c r="F78" s="262"/>
      <c r="G78" s="40">
        <f t="shared" si="2"/>
        <v>0</v>
      </c>
      <c r="H78" s="40">
        <f t="shared" si="2"/>
        <v>0</v>
      </c>
      <c r="I78" s="40">
        <f t="shared" si="2"/>
        <v>0</v>
      </c>
      <c r="J78" s="42">
        <f t="shared" si="1"/>
        <v>0</v>
      </c>
      <c r="K78" s="42">
        <f>K18-K36+K64</f>
        <v>0</v>
      </c>
      <c r="L78" s="40">
        <f>SUM(L18-L36+L64)</f>
        <v>19061</v>
      </c>
      <c r="M78" s="42">
        <f t="shared" si="3"/>
        <v>0</v>
      </c>
      <c r="N78" s="42">
        <f t="shared" si="3"/>
        <v>30259</v>
      </c>
      <c r="O78" s="14"/>
      <c r="P78" s="34"/>
      <c r="Q78" s="34"/>
      <c r="R78" s="29">
        <f>SUM(G78:N78)</f>
        <v>49320</v>
      </c>
    </row>
    <row r="79" spans="1:19" ht="25.15" customHeight="1">
      <c r="A79" s="281"/>
      <c r="B79" s="255"/>
      <c r="C79" s="256" t="s">
        <v>46</v>
      </c>
      <c r="D79" s="261" t="s">
        <v>78</v>
      </c>
      <c r="E79" s="261"/>
      <c r="F79" s="262"/>
      <c r="G79" s="40">
        <f t="shared" si="2"/>
        <v>0</v>
      </c>
      <c r="H79" s="40">
        <f t="shared" si="2"/>
        <v>0</v>
      </c>
      <c r="I79" s="40">
        <f t="shared" si="2"/>
        <v>761611</v>
      </c>
      <c r="J79" s="42">
        <f t="shared" si="1"/>
        <v>0</v>
      </c>
      <c r="K79" s="42">
        <f t="shared" si="1"/>
        <v>0</v>
      </c>
      <c r="L79" s="8"/>
      <c r="M79" s="7">
        <f>M19-M37+M65</f>
        <v>0</v>
      </c>
      <c r="N79" s="8"/>
      <c r="O79" s="14"/>
      <c r="P79" s="34"/>
      <c r="Q79" s="34"/>
      <c r="R79" s="29">
        <f>SUM(G79:K79)+M79</f>
        <v>761611</v>
      </c>
    </row>
    <row r="80" spans="1:19" ht="25.15" customHeight="1">
      <c r="A80" s="281"/>
      <c r="B80" s="255"/>
      <c r="C80" s="256" t="s">
        <v>47</v>
      </c>
      <c r="D80" s="261" t="s">
        <v>94</v>
      </c>
      <c r="E80" s="261"/>
      <c r="F80" s="262"/>
      <c r="G80" s="40">
        <f t="shared" ref="G80:I81" si="4">SUM(G20-G38+G53+G66)</f>
        <v>0</v>
      </c>
      <c r="H80" s="40">
        <f t="shared" si="4"/>
        <v>0</v>
      </c>
      <c r="I80" s="40">
        <f t="shared" si="4"/>
        <v>625428</v>
      </c>
      <c r="J80" s="42">
        <f t="shared" si="1"/>
        <v>0</v>
      </c>
      <c r="K80" s="42">
        <f t="shared" si="1"/>
        <v>0</v>
      </c>
      <c r="L80" s="8"/>
      <c r="M80" s="7">
        <f>M20-M38+M66</f>
        <v>0</v>
      </c>
      <c r="N80" s="8"/>
      <c r="O80" s="14"/>
      <c r="P80" s="34"/>
      <c r="Q80" s="34"/>
      <c r="R80" s="29">
        <f>SUM(G80:K80)+M80</f>
        <v>625428</v>
      </c>
    </row>
    <row r="81" spans="1:21" ht="25.15" customHeight="1">
      <c r="A81" s="281"/>
      <c r="B81" s="255"/>
      <c r="C81" s="256" t="s">
        <v>48</v>
      </c>
      <c r="D81" s="261" t="s">
        <v>117</v>
      </c>
      <c r="E81" s="261"/>
      <c r="F81" s="262"/>
      <c r="G81" s="40">
        <f t="shared" si="4"/>
        <v>3913634</v>
      </c>
      <c r="H81" s="40">
        <f t="shared" si="4"/>
        <v>2279208</v>
      </c>
      <c r="I81" s="40">
        <f t="shared" si="4"/>
        <v>875456</v>
      </c>
      <c r="J81" s="42">
        <f t="shared" si="1"/>
        <v>0</v>
      </c>
      <c r="K81" s="42">
        <f t="shared" si="1"/>
        <v>0</v>
      </c>
      <c r="L81" s="8"/>
      <c r="M81" s="42">
        <f>M21-M39+M67</f>
        <v>0</v>
      </c>
      <c r="N81" s="8"/>
      <c r="O81" s="43">
        <f>O21-O39+O67</f>
        <v>0</v>
      </c>
      <c r="P81" s="34"/>
      <c r="Q81" s="34"/>
      <c r="R81" s="29">
        <f>SUM(G81:K81)+M81+O81</f>
        <v>7068298</v>
      </c>
    </row>
    <row r="82" spans="1:21" ht="25.15" customHeight="1">
      <c r="A82" s="281"/>
      <c r="B82" s="255"/>
      <c r="C82" s="256" t="s">
        <v>57</v>
      </c>
      <c r="D82" s="261" t="s">
        <v>126</v>
      </c>
      <c r="E82" s="261"/>
      <c r="F82" s="262"/>
      <c r="G82" s="41">
        <f>SUM(G26-G40+G55+G68)</f>
        <v>11744704</v>
      </c>
      <c r="H82" s="41">
        <f>SUM(H26-H40+H55+H68)</f>
        <v>2755124</v>
      </c>
      <c r="I82" s="41">
        <f>SUM(I26-I40+I55+I68)</f>
        <v>725033</v>
      </c>
      <c r="J82" s="42">
        <f t="shared" si="1"/>
        <v>0</v>
      </c>
      <c r="K82" s="42">
        <f t="shared" si="1"/>
        <v>0</v>
      </c>
      <c r="L82" s="24"/>
      <c r="M82" s="41">
        <f>M26-M40+M68</f>
        <v>0</v>
      </c>
      <c r="N82" s="24"/>
      <c r="O82" s="43">
        <f>O26-O40+O68</f>
        <v>0</v>
      </c>
      <c r="P82" s="34"/>
      <c r="Q82" s="34"/>
      <c r="R82" s="29">
        <f>SUM(G82:K82)+M82+O82</f>
        <v>15224861</v>
      </c>
    </row>
    <row r="83" spans="1:21" ht="25.15" customHeight="1" thickBot="1">
      <c r="A83" s="309"/>
      <c r="B83" s="266"/>
      <c r="C83" s="258" t="s">
        <v>100</v>
      </c>
      <c r="D83" s="261" t="s">
        <v>92</v>
      </c>
      <c r="E83" s="261"/>
      <c r="F83" s="262"/>
      <c r="G83" s="24"/>
      <c r="H83" s="24"/>
      <c r="I83" s="24"/>
      <c r="J83" s="24"/>
      <c r="K83" s="24"/>
      <c r="L83" s="24"/>
      <c r="M83" s="24"/>
      <c r="N83" s="24"/>
      <c r="O83" s="24"/>
      <c r="P83" s="34"/>
      <c r="Q83" s="130">
        <f>Q23+Q28-Q48+Q70</f>
        <v>473005</v>
      </c>
      <c r="R83" s="36">
        <f>Q83</f>
        <v>473005</v>
      </c>
    </row>
    <row r="84" spans="1:21" ht="25.15" customHeight="1" thickBot="1">
      <c r="A84" s="310"/>
      <c r="B84" s="311"/>
      <c r="C84" s="312" t="s">
        <v>131</v>
      </c>
      <c r="D84" s="313"/>
      <c r="E84" s="311"/>
      <c r="F84" s="314" t="s">
        <v>102</v>
      </c>
      <c r="G84" s="44">
        <f>SUM(G75:G82)</f>
        <v>15658338</v>
      </c>
      <c r="H84" s="44">
        <f>SUM(H75:H82)</f>
        <v>5034332</v>
      </c>
      <c r="I84" s="44">
        <f>SUM(I75:I82)</f>
        <v>2987528</v>
      </c>
      <c r="J84" s="44">
        <f>SUM(J73:J82)</f>
        <v>597343</v>
      </c>
      <c r="K84" s="44">
        <f>SUM(K73:K82)</f>
        <v>420346</v>
      </c>
      <c r="L84" s="44">
        <f>SUM(L75:L78)</f>
        <v>19061</v>
      </c>
      <c r="M84" s="44">
        <f>SUM(M75:M82)</f>
        <v>0</v>
      </c>
      <c r="N84" s="44">
        <f>SUM(N75:N78)</f>
        <v>30259</v>
      </c>
      <c r="O84" s="44">
        <f>SUM(O81:O82)</f>
        <v>0</v>
      </c>
      <c r="P84" s="44">
        <f>P72</f>
        <v>2725127</v>
      </c>
      <c r="Q84" s="128">
        <f>Q83</f>
        <v>473005</v>
      </c>
      <c r="R84" s="45">
        <f>SUM(G84:Q84)</f>
        <v>27945339</v>
      </c>
      <c r="S84" s="256"/>
    </row>
    <row r="85" spans="1:21" ht="29.25" customHeight="1">
      <c r="A85" s="256"/>
      <c r="B85" s="256"/>
      <c r="C85" s="258"/>
      <c r="D85" s="256"/>
      <c r="E85" s="256"/>
      <c r="F85" s="256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6"/>
      <c r="T85" s="316"/>
      <c r="U85" s="258"/>
    </row>
    <row r="86" spans="1:21" ht="25.15" customHeight="1" thickBot="1">
      <c r="A86" s="258"/>
      <c r="B86" s="258"/>
      <c r="C86" s="258"/>
      <c r="D86" s="258"/>
      <c r="E86" s="258"/>
      <c r="F86" s="258"/>
      <c r="G86" s="317"/>
      <c r="H86" s="317"/>
      <c r="I86" s="317"/>
      <c r="J86" s="315"/>
      <c r="K86" s="315"/>
      <c r="L86" s="315"/>
      <c r="M86" s="315"/>
      <c r="N86" s="315"/>
      <c r="O86" s="315"/>
      <c r="P86" s="315" t="s">
        <v>102</v>
      </c>
      <c r="Q86" s="315"/>
      <c r="R86" s="315"/>
      <c r="S86" s="315"/>
      <c r="T86" s="315"/>
      <c r="U86" s="258"/>
    </row>
    <row r="87" spans="1:21" ht="25.15" customHeight="1" thickBot="1">
      <c r="A87" s="318" t="s">
        <v>177</v>
      </c>
      <c r="B87" s="319"/>
      <c r="C87" s="320"/>
      <c r="D87" s="221"/>
      <c r="E87" s="221"/>
      <c r="H87" s="321"/>
      <c r="I87" s="321"/>
      <c r="J87" s="258"/>
      <c r="K87" s="229"/>
      <c r="L87" s="229"/>
      <c r="M87" s="322" t="s">
        <v>215</v>
      </c>
      <c r="N87" s="323"/>
      <c r="O87" s="323"/>
      <c r="P87" s="323"/>
      <c r="Q87" s="323"/>
      <c r="R87" s="324"/>
      <c r="S87" s="315"/>
      <c r="T87" s="315"/>
      <c r="U87" s="258"/>
    </row>
    <row r="88" spans="1:21" ht="22.15" customHeight="1">
      <c r="A88" s="325" t="s">
        <v>127</v>
      </c>
      <c r="B88" s="326"/>
      <c r="C88" s="326"/>
      <c r="D88" s="326"/>
      <c r="E88" s="326"/>
      <c r="F88" s="327"/>
      <c r="G88" s="328" t="s">
        <v>84</v>
      </c>
      <c r="H88" s="329"/>
      <c r="I88" s="329"/>
      <c r="J88" s="330"/>
      <c r="K88" s="331"/>
      <c r="L88" s="331"/>
      <c r="M88" s="332" t="s">
        <v>85</v>
      </c>
      <c r="N88" s="539" t="s">
        <v>265</v>
      </c>
      <c r="O88" s="333"/>
      <c r="P88" s="333"/>
      <c r="Q88" s="333"/>
      <c r="R88" s="334"/>
      <c r="S88" s="315"/>
      <c r="T88" s="315"/>
      <c r="U88" s="258"/>
    </row>
    <row r="89" spans="1:21" ht="20.65" customHeight="1">
      <c r="A89" s="335" t="s">
        <v>165</v>
      </c>
      <c r="B89" s="336"/>
      <c r="C89" s="336"/>
      <c r="D89" s="336"/>
      <c r="E89" s="336"/>
      <c r="F89" s="336"/>
      <c r="G89" s="541">
        <v>5248382</v>
      </c>
      <c r="H89" s="337"/>
      <c r="I89" s="337"/>
      <c r="J89" s="315"/>
      <c r="K89" s="338"/>
      <c r="L89" s="338"/>
      <c r="M89" s="332" t="s">
        <v>86</v>
      </c>
      <c r="N89" s="539" t="s">
        <v>266</v>
      </c>
      <c r="O89" s="333"/>
      <c r="P89" s="333"/>
      <c r="Q89" s="333"/>
      <c r="R89" s="334"/>
      <c r="S89" s="258"/>
      <c r="T89" s="258"/>
      <c r="U89" s="258"/>
    </row>
    <row r="90" spans="1:21" ht="21" customHeight="1">
      <c r="A90" s="331"/>
      <c r="B90" s="331"/>
      <c r="C90" s="331"/>
      <c r="D90" s="331"/>
      <c r="E90" s="331"/>
      <c r="F90" s="331"/>
      <c r="G90" s="315"/>
      <c r="H90" s="315"/>
      <c r="I90" s="315"/>
      <c r="J90" s="315"/>
      <c r="K90" s="339"/>
      <c r="L90" s="339"/>
      <c r="M90" s="340" t="s">
        <v>87</v>
      </c>
      <c r="N90" s="539" t="s">
        <v>267</v>
      </c>
      <c r="O90" s="333"/>
      <c r="P90" s="333"/>
      <c r="Q90" s="333"/>
      <c r="R90" s="334"/>
      <c r="S90" s="258"/>
      <c r="T90" s="258"/>
      <c r="U90" s="258"/>
    </row>
    <row r="91" spans="1:21" ht="20.100000000000001" customHeight="1" thickBot="1">
      <c r="H91" s="315"/>
      <c r="I91" s="315"/>
      <c r="J91" s="315"/>
      <c r="K91" s="339"/>
      <c r="L91" s="339"/>
      <c r="M91" s="341" t="s">
        <v>88</v>
      </c>
      <c r="N91" s="540" t="s">
        <v>268</v>
      </c>
      <c r="O91" s="342"/>
      <c r="P91" s="342"/>
      <c r="Q91" s="342"/>
      <c r="R91" s="343"/>
    </row>
    <row r="92" spans="1:21" ht="22.15" customHeight="1">
      <c r="M92" s="258"/>
      <c r="N92" s="258"/>
      <c r="O92" s="258"/>
      <c r="P92" s="258"/>
      <c r="Q92" s="258"/>
      <c r="R92" s="258"/>
    </row>
    <row r="93" spans="1:21">
      <c r="A93" s="599"/>
      <c r="B93" s="598" t="s">
        <v>282</v>
      </c>
      <c r="C93" s="600"/>
      <c r="D93" s="600"/>
      <c r="E93" s="600"/>
      <c r="F93" s="600"/>
      <c r="G93" s="601"/>
      <c r="H93" s="601"/>
      <c r="I93" s="601"/>
      <c r="J93" s="601"/>
      <c r="K93" s="601"/>
      <c r="L93" s="601"/>
      <c r="M93" s="601"/>
      <c r="N93" s="601"/>
      <c r="O93" s="601"/>
      <c r="P93" s="601"/>
      <c r="Q93" s="258"/>
      <c r="R93" s="258"/>
    </row>
    <row r="94" spans="1:21" ht="15">
      <c r="A94" s="599"/>
      <c r="B94" s="598"/>
      <c r="C94" s="600"/>
      <c r="D94" s="600"/>
      <c r="E94" s="600"/>
      <c r="F94" s="600"/>
      <c r="G94" s="602" t="s">
        <v>272</v>
      </c>
      <c r="H94" s="602" t="s">
        <v>280</v>
      </c>
      <c r="I94" s="602" t="s">
        <v>276</v>
      </c>
      <c r="J94" s="602" t="s">
        <v>286</v>
      </c>
      <c r="K94" s="602" t="s">
        <v>275</v>
      </c>
      <c r="L94" s="603"/>
      <c r="M94" s="603"/>
      <c r="N94" s="603"/>
      <c r="O94" s="603"/>
      <c r="P94" s="603"/>
      <c r="Q94" s="604"/>
      <c r="R94" s="605" t="s">
        <v>287</v>
      </c>
    </row>
    <row r="95" spans="1:21">
      <c r="A95" s="599"/>
      <c r="C95" s="598"/>
      <c r="D95" s="598"/>
      <c r="E95" s="598"/>
      <c r="F95" s="598" t="s">
        <v>283</v>
      </c>
      <c r="G95" s="603">
        <v>2047849.8900000001</v>
      </c>
      <c r="H95" s="603">
        <v>614661.5</v>
      </c>
      <c r="I95" s="603">
        <v>107863.5</v>
      </c>
      <c r="J95" s="603">
        <v>160694.18999999997</v>
      </c>
      <c r="K95" s="603">
        <v>49910.969999999994</v>
      </c>
      <c r="L95" s="603"/>
      <c r="M95" s="603"/>
      <c r="N95" s="603"/>
      <c r="O95" s="603"/>
      <c r="P95" s="606"/>
      <c r="Q95" s="606"/>
      <c r="R95" s="603">
        <v>2980980.0500000003</v>
      </c>
    </row>
    <row r="96" spans="1:21">
      <c r="A96" s="599"/>
      <c r="D96" s="598"/>
      <c r="E96" s="598"/>
      <c r="F96" s="598" t="s">
        <v>284</v>
      </c>
      <c r="G96" s="609">
        <v>12800.29</v>
      </c>
      <c r="H96" s="609">
        <v>3842</v>
      </c>
      <c r="I96" s="609">
        <v>674.21</v>
      </c>
      <c r="J96" s="609">
        <v>1004.44</v>
      </c>
      <c r="K96" s="609">
        <v>311.97000000000003</v>
      </c>
      <c r="L96" s="609"/>
      <c r="M96" s="609"/>
      <c r="N96" s="609"/>
      <c r="O96" s="609"/>
      <c r="P96" s="610"/>
      <c r="Q96" s="610"/>
      <c r="R96" s="609">
        <f>SUM(G96:K96)</f>
        <v>18632.91</v>
      </c>
    </row>
    <row r="97" spans="1:18">
      <c r="A97" s="599"/>
      <c r="D97" s="598"/>
      <c r="E97" s="598"/>
      <c r="F97" s="598" t="s">
        <v>285</v>
      </c>
      <c r="G97" s="609">
        <v>-11.68</v>
      </c>
      <c r="H97" s="609">
        <v>-3.51</v>
      </c>
      <c r="I97" s="609">
        <v>-0.62</v>
      </c>
      <c r="J97" s="609">
        <v>-0.92</v>
      </c>
      <c r="K97" s="609">
        <v>-0.28000000000000003</v>
      </c>
      <c r="L97" s="609"/>
      <c r="M97" s="609"/>
      <c r="N97" s="609"/>
      <c r="O97" s="609"/>
      <c r="P97" s="610"/>
      <c r="Q97" s="610"/>
      <c r="R97" s="609">
        <f>SUM(G97:K97)</f>
        <v>-17.010000000000002</v>
      </c>
    </row>
    <row r="98" spans="1:18" ht="15.75" thickBot="1">
      <c r="A98" s="599"/>
      <c r="C98" s="598"/>
      <c r="D98" s="598"/>
      <c r="E98" s="598"/>
      <c r="F98" s="598" t="s">
        <v>288</v>
      </c>
      <c r="G98" s="607">
        <f>SUM(G95:G97)</f>
        <v>2060638.5000000002</v>
      </c>
      <c r="H98" s="607">
        <f>SUM(H95:H97)</f>
        <v>618499.99</v>
      </c>
      <c r="I98" s="607">
        <f>SUM(I95:I97)</f>
        <v>108537.09000000001</v>
      </c>
      <c r="J98" s="607">
        <f>SUM(J95:J97)</f>
        <v>161697.70999999996</v>
      </c>
      <c r="K98" s="607">
        <f>SUM(K95:K97)</f>
        <v>50222.659999999996</v>
      </c>
      <c r="L98" s="607"/>
      <c r="M98" s="607"/>
      <c r="N98" s="607"/>
      <c r="O98" s="607"/>
      <c r="P98" s="608"/>
      <c r="Q98" s="608"/>
      <c r="R98" s="607">
        <f>SUM(R95:R97)</f>
        <v>2999595.9500000007</v>
      </c>
    </row>
    <row r="99" spans="1:18" ht="15" thickTop="1"/>
    <row r="100" spans="1:18"/>
  </sheetData>
  <sheetProtection selectLockedCells="1"/>
  <protectedRanges>
    <protectedRange sqref="G46" name="Range1"/>
  </protectedRanges>
  <dataConsolidate/>
  <customSheetViews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phoneticPr fontId="3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.25" right="0.25" top="0.5" bottom="0.5" header="0.5" footer="0.5"/>
  <pageSetup scale="42" fitToWidth="0" fitToHeight="2" orientation="landscape" r:id="rId4"/>
  <headerFooter alignWithMargins="0">
    <oddHeader>&amp;R&amp;"Arial,Bold"&amp;12Enclosure 3</oddHeader>
    <oddFooter>&amp;LUpdated: 02/10/17</oddFooter>
  </headerFooter>
  <rowBreaks count="1" manualBreakCount="1">
    <brk id="5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27"/>
  <sheetViews>
    <sheetView tabSelected="1" topLeftCell="A20" zoomScaleNormal="100" zoomScaleSheetLayoutView="93" zoomScalePageLayoutView="60" workbookViewId="0">
      <selection activeCell="A25" sqref="A25:A26"/>
    </sheetView>
  </sheetViews>
  <sheetFormatPr defaultColWidth="0" defaultRowHeight="14.25" zeroHeight="1"/>
  <cols>
    <col min="1" max="1" width="9.42578125" style="256" customWidth="1"/>
    <col min="2" max="2" width="20.42578125" style="256" customWidth="1"/>
    <col min="3" max="3" width="11.7109375" style="256" customWidth="1"/>
    <col min="4" max="4" width="17" style="256" customWidth="1"/>
    <col min="5" max="5" width="73.85546875" style="339" customWidth="1"/>
    <col min="6" max="7" width="12.5703125" style="256" hidden="1" customWidth="1"/>
    <col min="8" max="16384" width="9.28515625" style="256" hidden="1"/>
  </cols>
  <sheetData>
    <row r="1" spans="1:7" s="216" customFormat="1" ht="19.899999999999999" customHeight="1">
      <c r="A1" s="344" t="s">
        <v>209</v>
      </c>
      <c r="B1" s="345"/>
      <c r="C1" s="345"/>
      <c r="D1" s="345"/>
      <c r="E1" s="584"/>
    </row>
    <row r="2" spans="1:7" s="216" customFormat="1" ht="19.899999999999999" customHeight="1">
      <c r="A2" s="346" t="s">
        <v>210</v>
      </c>
      <c r="B2" s="347"/>
      <c r="C2" s="348"/>
      <c r="D2" s="348"/>
      <c r="E2" s="585"/>
    </row>
    <row r="3" spans="1:7" s="216" customFormat="1" ht="19.899999999999999" customHeight="1" thickBot="1">
      <c r="A3" s="349" t="s">
        <v>211</v>
      </c>
      <c r="B3" s="350"/>
      <c r="C3" s="351"/>
      <c r="D3" s="351"/>
      <c r="E3" s="586"/>
    </row>
    <row r="4" spans="1:7" s="216" customFormat="1" ht="19.899999999999999" customHeight="1" thickBot="1">
      <c r="A4" s="352" t="s">
        <v>8</v>
      </c>
      <c r="B4" s="576" t="str">
        <f>'CSS '!B4</f>
        <v>Solano</v>
      </c>
      <c r="C4" s="213"/>
      <c r="D4" s="214" t="s">
        <v>9</v>
      </c>
      <c r="E4" s="587">
        <v>42794</v>
      </c>
      <c r="F4" s="256"/>
    </row>
    <row r="5" spans="1:7" s="216" customFormat="1" ht="40.15" customHeight="1" thickBot="1">
      <c r="A5" s="590" t="s">
        <v>228</v>
      </c>
      <c r="B5" s="591"/>
      <c r="C5" s="592" t="s">
        <v>83</v>
      </c>
      <c r="D5" s="593" t="s">
        <v>84</v>
      </c>
      <c r="E5" s="594" t="s">
        <v>227</v>
      </c>
    </row>
    <row r="6" spans="1:7" s="216" customFormat="1" ht="35.1" customHeight="1">
      <c r="A6" s="617" t="s">
        <v>260</v>
      </c>
      <c r="B6" s="618"/>
      <c r="C6" s="619" t="s">
        <v>261</v>
      </c>
      <c r="D6" s="620">
        <v>54922</v>
      </c>
      <c r="E6" s="621" t="s">
        <v>262</v>
      </c>
      <c r="G6" s="353"/>
    </row>
    <row r="7" spans="1:7" s="216" customFormat="1" ht="31.5" customHeight="1">
      <c r="A7" s="622" t="s">
        <v>260</v>
      </c>
      <c r="B7" s="612"/>
      <c r="C7" s="595" t="s">
        <v>261</v>
      </c>
      <c r="D7" s="596">
        <v>-291718</v>
      </c>
      <c r="E7" s="623" t="s">
        <v>263</v>
      </c>
    </row>
    <row r="8" spans="1:7" s="216" customFormat="1" ht="29.65" customHeight="1">
      <c r="A8" s="622" t="s">
        <v>260</v>
      </c>
      <c r="B8" s="612"/>
      <c r="C8" s="595" t="s">
        <v>261</v>
      </c>
      <c r="D8" s="596">
        <v>2434</v>
      </c>
      <c r="E8" s="623" t="s">
        <v>264</v>
      </c>
    </row>
    <row r="9" spans="1:7" s="216" customFormat="1" ht="33" customHeight="1">
      <c r="A9" s="622" t="s">
        <v>260</v>
      </c>
      <c r="B9" s="612"/>
      <c r="C9" s="595" t="s">
        <v>269</v>
      </c>
      <c r="D9" s="596">
        <v>53930</v>
      </c>
      <c r="E9" s="624" t="s">
        <v>270</v>
      </c>
    </row>
    <row r="10" spans="1:7" s="216" customFormat="1" ht="35.65" customHeight="1">
      <c r="A10" s="622" t="s">
        <v>260</v>
      </c>
      <c r="B10" s="612"/>
      <c r="C10" s="595" t="s">
        <v>269</v>
      </c>
      <c r="D10" s="596">
        <v>518</v>
      </c>
      <c r="E10" s="624" t="s">
        <v>271</v>
      </c>
    </row>
    <row r="11" spans="1:7" s="216" customFormat="1" ht="29.1" customHeight="1">
      <c r="A11" s="580" t="s">
        <v>272</v>
      </c>
      <c r="B11" s="577"/>
      <c r="C11" s="595" t="s">
        <v>269</v>
      </c>
      <c r="D11" s="596">
        <v>-166</v>
      </c>
      <c r="E11" s="624" t="s">
        <v>277</v>
      </c>
    </row>
    <row r="12" spans="1:7" s="216" customFormat="1" ht="30.6" customHeight="1">
      <c r="A12" s="580" t="s">
        <v>273</v>
      </c>
      <c r="B12" s="577"/>
      <c r="C12" s="595" t="s">
        <v>269</v>
      </c>
      <c r="D12" s="596">
        <v>-91</v>
      </c>
      <c r="E12" s="624" t="s">
        <v>277</v>
      </c>
    </row>
    <row r="13" spans="1:7" s="216" customFormat="1" ht="32.1" customHeight="1">
      <c r="A13" s="622" t="s">
        <v>49</v>
      </c>
      <c r="B13" s="612"/>
      <c r="C13" s="595" t="s">
        <v>269</v>
      </c>
      <c r="D13" s="596">
        <v>-17</v>
      </c>
      <c r="E13" s="624" t="s">
        <v>277</v>
      </c>
    </row>
    <row r="14" spans="1:7" s="216" customFormat="1" ht="36" customHeight="1">
      <c r="A14" s="581" t="s">
        <v>274</v>
      </c>
      <c r="B14" s="578"/>
      <c r="C14" s="595" t="s">
        <v>269</v>
      </c>
      <c r="D14" s="596">
        <v>-39</v>
      </c>
      <c r="E14" s="624" t="s">
        <v>277</v>
      </c>
    </row>
    <row r="15" spans="1:7" s="216" customFormat="1" ht="34.5" customHeight="1">
      <c r="A15" s="580" t="s">
        <v>275</v>
      </c>
      <c r="B15" s="577"/>
      <c r="C15" s="595" t="s">
        <v>269</v>
      </c>
      <c r="D15" s="596">
        <v>-31</v>
      </c>
      <c r="E15" s="624" t="s">
        <v>277</v>
      </c>
    </row>
    <row r="16" spans="1:7" s="216" customFormat="1" ht="34.5" customHeight="1">
      <c r="A16" s="580" t="s">
        <v>276</v>
      </c>
      <c r="B16" s="583"/>
      <c r="C16" s="595" t="s">
        <v>269</v>
      </c>
      <c r="D16" s="596">
        <v>-72</v>
      </c>
      <c r="E16" s="624" t="s">
        <v>277</v>
      </c>
    </row>
    <row r="17" spans="1:5" s="216" customFormat="1" ht="34.5" customHeight="1">
      <c r="A17" s="597" t="s">
        <v>272</v>
      </c>
      <c r="B17" s="583"/>
      <c r="C17" s="595" t="s">
        <v>269</v>
      </c>
      <c r="D17" s="596">
        <v>724205</v>
      </c>
      <c r="E17" s="624" t="s">
        <v>278</v>
      </c>
    </row>
    <row r="18" spans="1:5" s="216" customFormat="1" ht="34.5" customHeight="1">
      <c r="A18" s="582" t="s">
        <v>272</v>
      </c>
      <c r="B18" s="583"/>
      <c r="C18" s="595" t="s">
        <v>269</v>
      </c>
      <c r="D18" s="596">
        <v>510</v>
      </c>
      <c r="E18" s="624" t="s">
        <v>279</v>
      </c>
    </row>
    <row r="19" spans="1:5" s="216" customFormat="1" ht="34.5" customHeight="1">
      <c r="A19" s="580" t="s">
        <v>276</v>
      </c>
      <c r="B19" s="583"/>
      <c r="C19" s="614" t="s">
        <v>291</v>
      </c>
      <c r="D19" s="596">
        <v>-221580</v>
      </c>
      <c r="E19" s="623" t="s">
        <v>293</v>
      </c>
    </row>
    <row r="20" spans="1:5" s="216" customFormat="1" ht="34.5" customHeight="1">
      <c r="A20" s="580" t="s">
        <v>276</v>
      </c>
      <c r="B20" s="583"/>
      <c r="C20" s="615" t="s">
        <v>292</v>
      </c>
      <c r="D20" s="596">
        <v>221580</v>
      </c>
      <c r="E20" s="623" t="s">
        <v>293</v>
      </c>
    </row>
    <row r="21" spans="1:5" s="216" customFormat="1" ht="34.5" customHeight="1">
      <c r="A21" s="580" t="s">
        <v>272</v>
      </c>
      <c r="B21" s="616"/>
      <c r="C21" s="595" t="s">
        <v>261</v>
      </c>
      <c r="D21" s="596">
        <v>-488510</v>
      </c>
      <c r="E21" s="624" t="s">
        <v>281</v>
      </c>
    </row>
    <row r="22" spans="1:5" s="216" customFormat="1" ht="39" customHeight="1">
      <c r="A22" s="580" t="s">
        <v>280</v>
      </c>
      <c r="B22" s="616"/>
      <c r="C22" s="595" t="s">
        <v>261</v>
      </c>
      <c r="D22" s="596">
        <v>488510</v>
      </c>
      <c r="E22" s="624" t="s">
        <v>281</v>
      </c>
    </row>
    <row r="23" spans="1:5" s="216" customFormat="1" ht="19.899999999999999" customHeight="1" thickBot="1">
      <c r="A23" s="354" t="s">
        <v>77</v>
      </c>
      <c r="B23" s="355"/>
      <c r="C23" s="356"/>
      <c r="D23" s="167">
        <f>SUM(D6:D22)</f>
        <v>544385</v>
      </c>
      <c r="E23" s="613"/>
    </row>
    <row r="24" spans="1:5" s="216" customFormat="1" ht="18" customHeight="1">
      <c r="A24" s="357"/>
      <c r="B24" s="357"/>
      <c r="C24" s="357"/>
      <c r="D24" s="357"/>
      <c r="E24" s="588"/>
    </row>
    <row r="25" spans="1:5" s="359" customFormat="1" ht="19.899999999999999" customHeight="1">
      <c r="A25" s="280" t="s">
        <v>207</v>
      </c>
      <c r="B25" s="358"/>
      <c r="C25" s="358"/>
      <c r="D25" s="358"/>
      <c r="E25" s="589"/>
    </row>
    <row r="26" spans="1:5" s="359" customFormat="1" ht="19.899999999999999" customHeight="1">
      <c r="A26" s="353" t="s">
        <v>208</v>
      </c>
      <c r="C26" s="360"/>
      <c r="E26" s="589"/>
    </row>
    <row r="27" spans="1:5"/>
  </sheetData>
  <sheetProtection selectLockedCells="1"/>
  <customSheetViews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70" orientation="portrait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/>
  </sheetViews>
  <sheetFormatPr defaultRowHeight="12.75"/>
  <sheetData/>
  <customSheetViews>
    <customSheetView guid="{EEC0F9C3-4901-428B-A60E-73DD0E5E6250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908EB6A4-476B-4014-BC23-F10C868B38EC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477555-8FA4-4DA1-BD07-C9D3BEA1B20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B3CBD7FE-1F84-428C-BEFC-B1901ED19BD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7A990A3-90CB-4290-BA26-B03A9FAA6D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57D3A6-9CCF-4AE9-8861-32C9DF1D7B69}"/>
</file>

<file path=customXml/itemProps5.xml><?xml version="1.0" encoding="utf-8"?>
<ds:datastoreItem xmlns:ds="http://schemas.openxmlformats.org/officeDocument/2006/customXml" ds:itemID="{9DDDD306-9A68-4AA2-A710-5A97F2DE5EF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Sheet1</vt:lpstr>
      <vt:lpstr>'Adjustments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Solano_FY15-16_RER_ADA</dc:title>
  <dc:creator>Moses.Ndungu@dhcs.ca.gov</dc:creator>
  <cp:keywords>Solano_FY15-16_RER_ADA</cp:keywords>
  <cp:lastModifiedBy>westj</cp:lastModifiedBy>
  <cp:lastPrinted>2017-03-06T21:58:25Z</cp:lastPrinted>
  <dcterms:created xsi:type="dcterms:W3CDTF">2007-09-20T19:02:25Z</dcterms:created>
  <dcterms:modified xsi:type="dcterms:W3CDTF">2020-11-09T23:32:45Z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dlc_DocId">
    <vt:lpwstr>DHCSDOC-1363137784-3421</vt:lpwstr>
  </property>
  <property fmtid="{D5CDD505-2E9C-101B-9397-08002B2CF9AE}" pid="14" name="_dlc_DocIdItemGuid">
    <vt:lpwstr>4ad9f090-93d1-4d9c-b27f-e09cbd890cdc</vt:lpwstr>
  </property>
  <property fmtid="{D5CDD505-2E9C-101B-9397-08002B2CF9AE}" pid="15" name="_dlc_DocIdUrl">
    <vt:lpwstr>http://dhcs2016prod:88/services/MH/_layouts/15/DocIdRedir.aspx?ID=DHCSDOC-1363137784-3421, DHCSDOC-1363137784-3421</vt:lpwstr>
  </property>
  <property fmtid="{D5CDD505-2E9C-101B-9397-08002B2CF9AE}" pid="16" name="ContentTypeId">
    <vt:lpwstr>0x0101000DD778A44A894D44A57135C48A267F0A</vt:lpwstr>
  </property>
</Properties>
</file>