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F297119-CA18-4B4B-B9DE-CF6778E45D50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36" i="51" l="1"/>
  <c r="I37" i="10"/>
  <c r="I40" i="10" s="1"/>
  <c r="I46" i="10" s="1"/>
  <c r="G38" i="10"/>
  <c r="G40" i="10" s="1"/>
  <c r="Q22" i="10"/>
  <c r="J40" i="10"/>
  <c r="J46" i="10"/>
  <c r="K40" i="10"/>
  <c r="K46" i="10" s="1"/>
  <c r="H40" i="10"/>
  <c r="H46" i="10" s="1"/>
  <c r="O40" i="10"/>
  <c r="O46" i="10"/>
  <c r="N40" i="10"/>
  <c r="N46" i="10" s="1"/>
  <c r="N47" i="10" s="1"/>
  <c r="M40" i="10"/>
  <c r="M46" i="10"/>
  <c r="M47" i="10" s="1"/>
  <c r="L40" i="10"/>
  <c r="L46" i="10" s="1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Q75" i="10" s="1"/>
  <c r="O67" i="10"/>
  <c r="N67" i="10"/>
  <c r="Q65" i="10"/>
  <c r="O47" i="10"/>
  <c r="Q39" i="10"/>
  <c r="O28" i="10"/>
  <c r="O79" i="10"/>
  <c r="O80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/>
  <c r="G53" i="10"/>
  <c r="G52" i="10"/>
  <c r="Q52" i="10" s="1"/>
  <c r="G76" i="10"/>
  <c r="Q76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J73" i="10"/>
  <c r="J72" i="10"/>
  <c r="Q72" i="10" s="1"/>
  <c r="J71" i="10"/>
  <c r="I79" i="10"/>
  <c r="H79" i="10"/>
  <c r="G79" i="10"/>
  <c r="G73" i="10"/>
  <c r="G72" i="10"/>
  <c r="N72" i="10"/>
  <c r="N80" i="10" s="1"/>
  <c r="N73" i="10"/>
  <c r="L73" i="10"/>
  <c r="L72" i="10"/>
  <c r="L80" i="10" s="1"/>
  <c r="H73" i="10"/>
  <c r="I73" i="10"/>
  <c r="H72" i="10"/>
  <c r="I72" i="10"/>
  <c r="M23" i="10"/>
  <c r="N23" i="10"/>
  <c r="L23" i="10"/>
  <c r="H23" i="10"/>
  <c r="I23" i="10"/>
  <c r="G23" i="10"/>
  <c r="Q64" i="10"/>
  <c r="P23" i="10"/>
  <c r="P69" i="10" s="1"/>
  <c r="Q69" i="10" s="1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Q25" i="10" s="1"/>
  <c r="P28" i="10"/>
  <c r="I28" i="10"/>
  <c r="Q26" i="10"/>
  <c r="Q61" i="10"/>
  <c r="Q56" i="10"/>
  <c r="F13" i="8"/>
  <c r="F15" i="8"/>
  <c r="J47" i="10"/>
  <c r="Q53" i="10"/>
  <c r="Q54" i="10"/>
  <c r="F37" i="41"/>
  <c r="F39" i="41" s="1"/>
  <c r="F40" i="41" s="1"/>
  <c r="F20" i="41"/>
  <c r="F22" i="41"/>
  <c r="H28" i="10"/>
  <c r="G28" i="10"/>
  <c r="Q60" i="10"/>
  <c r="Q57" i="10"/>
  <c r="Q73" i="10"/>
  <c r="Q78" i="10" l="1"/>
  <c r="Q28" i="10"/>
  <c r="H80" i="10"/>
  <c r="Q79" i="10"/>
  <c r="Q67" i="10"/>
  <c r="B22" i="48" s="1"/>
  <c r="Q74" i="10"/>
  <c r="F33" i="40"/>
  <c r="F36" i="40" s="1"/>
  <c r="Q23" i="10"/>
  <c r="I80" i="10"/>
  <c r="K80" i="10"/>
  <c r="Q71" i="10"/>
  <c r="M80" i="10"/>
  <c r="F46" i="38"/>
  <c r="F49" i="38" s="1"/>
  <c r="H47" i="10" s="1"/>
  <c r="K47" i="10"/>
  <c r="G45" i="10"/>
  <c r="Q45" i="10" s="1"/>
  <c r="Q40" i="10"/>
  <c r="I47" i="10"/>
  <c r="P80" i="10"/>
  <c r="J80" i="10"/>
  <c r="G77" i="10"/>
  <c r="Q77" i="10" l="1"/>
  <c r="G80" i="10"/>
  <c r="Q80" i="10" s="1"/>
  <c r="G46" i="10"/>
  <c r="G47" i="10" l="1"/>
  <c r="Q47" i="10" s="1"/>
  <c r="Q46" i="10"/>
</calcChain>
</file>

<file path=xl/sharedStrings.xml><?xml version="1.0" encoding="utf-8"?>
<sst xmlns="http://schemas.openxmlformats.org/spreadsheetml/2006/main" count="271" uniqueCount="175">
  <si>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</si>
  <si>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</si>
  <si>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</si>
  <si>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</si>
  <si>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</si>
  <si>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</si>
  <si>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</si>
  <si>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</si>
  <si>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</si>
  <si>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</si>
  <si>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</si>
  <si>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</si>
  <si>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</si>
  <si>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</si>
  <si>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</si>
  <si>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</si>
  <si>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</si>
  <si>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</si>
  <si>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</si>
  <si>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</si>
  <si>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</si>
  <si>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</si>
  <si>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</si>
  <si>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</si>
  <si>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</si>
  <si>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</si>
  <si>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</si>
  <si>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</si>
  <si>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</si>
  <si>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</si>
  <si>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</si>
  <si>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</si>
  <si>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</si>
  <si>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</si>
  <si>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</si>
  <si>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</si>
  <si>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</si>
  <si>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</si>
  <si>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</si>
  <si>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</si>
  <si>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</si>
  <si>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</si>
  <si>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</si>
  <si>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</si>
  <si>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</si>
  <si>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</si>
  <si>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</si>
  <si>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</si>
  <si>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</si>
  <si>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</si>
  <si>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</si>
  <si>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</si>
  <si>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</si>
  <si>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</si>
  <si>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</si>
  <si>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</si>
  <si>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</si>
  <si>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</si>
  <si>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</si>
  <si>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</si>
  <si>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</si>
  <si>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</si>
  <si>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</si>
  <si>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</si>
  <si>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</si>
  <si>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</si>
  <si>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</si>
  <si>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</si>
  <si>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</si>
  <si>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</si>
  <si>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</si>
  <si>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</si>
  <si>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</si>
  <si>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</si>
  <si>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</si>
  <si>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</si>
  <si>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</si>
  <si>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</si>
  <si>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</si>
  <si>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</si>
  <si>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</si>
  <si>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</si>
  <si>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</si>
  <si>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</si>
  <si>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</si>
  <si>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</si>
  <si>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</si>
  <si>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</si>
  <si>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</si>
  <si>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</si>
  <si>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</si>
  <si>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</si>
  <si>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</si>
  <si>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</si>
  <si>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</si>
  <si>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</si>
  <si>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</si>
  <si>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</si>
  <si>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</si>
  <si>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</si>
  <si>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</si>
  <si>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</si>
  <si>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</si>
  <si>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</si>
  <si>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</si>
  <si>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</si>
  <si>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</si>
  <si>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</si>
  <si>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</si>
  <si>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</si>
  <si>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</si>
  <si>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</si>
  <si>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</si>
  <si>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</si>
  <si>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</si>
  <si>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</si>
  <si>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</si>
  <si>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</si>
  <si>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</si>
  <si>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</si>
  <si>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</si>
  <si>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</si>
  <si>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</si>
  <si>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</si>
  <si>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</si>
  <si>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</si>
  <si>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</si>
  <si>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</si>
  <si>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</si>
  <si>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</si>
  <si>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</si>
  <si>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</si>
  <si>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</si>
  <si>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</si>
  <si>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</si>
  <si>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</si>
  <si>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</si>
  <si>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</si>
  <si>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</si>
  <si>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</si>
  <si>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</si>
  <si>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</si>
  <si>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</si>
  <si>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</si>
  <si>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</si>
  <si>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</si>
  <si>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</si>
  <si>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</si>
  <si>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</si>
  <si>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</si>
  <si>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</si>
  <si>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</si>
  <si>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</si>
  <si>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</si>
  <si>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</si>
  <si>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</si>
  <si>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</si>
  <si>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</si>
  <si>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</si>
  <si>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</si>
  <si>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</si>
  <si>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</si>
  <si>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YES</t>
  </si>
  <si>
    <t>San Benito</t>
  </si>
  <si>
    <t>Gary C. Ernst</t>
  </si>
  <si>
    <t>Fiscal Consultant</t>
  </si>
  <si>
    <t>559 679-2541</t>
  </si>
  <si>
    <t>gcernst@sbcglobal.net</t>
  </si>
  <si>
    <t>Suicide Prevention Training &amp; MH First Aid Training</t>
  </si>
  <si>
    <t>Hollister Youth Services</t>
  </si>
  <si>
    <t>Connections</t>
  </si>
  <si>
    <t>Older adult services</t>
  </si>
  <si>
    <t>New Bldg Project Planning</t>
  </si>
  <si>
    <t>Integrated FSP Programs</t>
  </si>
  <si>
    <t>Other CSS Integrated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</si>
</sst>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164" fontId="9" fillId="0" borderId="3" xfId="0" applyNumberFormat="1" applyFont="1" applyFill="1" applyBorder="1" applyProtection="1">
      <protection locked="0" hidden="1"/>
    </xf>
    <xf numFmtId="0" fontId="9" fillId="0" borderId="0" xfId="0" applyFont="1" applyFill="1" applyProtection="1"/>
    <xf numFmtId="164" fontId="9" fillId="0" borderId="4" xfId="40" applyNumberFormat="1" applyFont="1" applyFill="1" applyBorder="1" applyProtection="1">
      <protection locked="0" hidden="1"/>
    </xf>
    <xf numFmtId="164" fontId="9" fillId="0" borderId="0" xfId="0" applyNumberFormat="1" applyFont="1" applyProtection="1">
      <protection locked="0"/>
    </xf>
    <xf numFmtId="164" fontId="9" fillId="2" borderId="3" xfId="0" applyNumberFormat="1" applyFont="1" applyFill="1" applyBorder="1" applyProtection="1">
      <protection locked="0" hidden="1"/>
    </xf>
    <xf numFmtId="164" fontId="9" fillId="0" borderId="5" xfId="0" applyNumberFormat="1" applyFont="1" applyFill="1" applyBorder="1" applyProtection="1">
      <protection locked="0" hidden="1"/>
    </xf>
    <xf numFmtId="0" fontId="9" fillId="0" borderId="0" xfId="0" applyFont="1" applyBorder="1" applyProtection="1">
      <protection locked="0"/>
    </xf>
    <xf numFmtId="164" fontId="9" fillId="0" borderId="6" xfId="0" applyNumberFormat="1" applyFont="1" applyFill="1" applyBorder="1" applyProtection="1">
      <protection locked="0"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0" borderId="8" xfId="0" applyNumberFormat="1" applyFont="1" applyFill="1" applyBorder="1" applyProtection="1">
      <protection locked="0"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4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 hidden="1"/>
    </xf>
    <xf numFmtId="164" fontId="9" fillId="0" borderId="11" xfId="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11" xfId="0" applyNumberFormat="1" applyFont="1" applyFill="1" applyBorder="1" applyProtection="1"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13" xfId="0" applyFont="1" applyBorder="1" applyProtection="1">
      <protection hidden="1"/>
    </xf>
    <xf numFmtId="0" fontId="9" fillId="0" borderId="0" xfId="0" applyFont="1" applyBorder="1" applyProtection="1">
      <protection hidden="1"/>
    </xf>
    <xf numFmtId="14" fontId="4" fillId="0" borderId="14" xfId="0" applyNumberFormat="1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15" xfId="0" applyBorder="1" applyProtection="1">
      <protection locked="0" hidden="1"/>
    </xf>
    <xf numFmtId="0" fontId="4" fillId="0" borderId="15" xfId="0" applyFont="1" applyBorder="1" applyProtection="1">
      <protection locked="0" hidden="1"/>
    </xf>
    <xf numFmtId="0" fontId="1" fillId="0" borderId="14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16" xfId="0" applyFont="1" applyBorder="1" applyAlignment="1" applyProtection="1">
      <alignment horizontal="right"/>
      <protection hidden="1"/>
    </xf>
    <xf numFmtId="0" fontId="4" fillId="0" borderId="16" xfId="0" applyFont="1" applyBorder="1" applyAlignment="1" applyProtection="1">
      <protection hidden="1"/>
    </xf>
    <xf numFmtId="14" fontId="0" fillId="0" borderId="14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7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4" fillId="0" borderId="0" xfId="0" applyFont="1" applyProtection="1">
      <protection locked="0"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14" fontId="0" fillId="0" borderId="14" xfId="0" applyNumberFormat="1" applyBorder="1" applyAlignment="1" applyProtection="1">
      <alignment horizontal="right"/>
      <protection locked="0" hidden="1"/>
    </xf>
    <xf numFmtId="0" fontId="0" fillId="0" borderId="0" xfId="0" applyFill="1" applyProtection="1">
      <protection locked="0" hidden="1"/>
    </xf>
    <xf numFmtId="0" fontId="4" fillId="0" borderId="14" xfId="0" applyFont="1" applyBorder="1" applyAlignment="1" applyProtection="1">
      <protection locked="0" hidden="1"/>
    </xf>
    <xf numFmtId="14" fontId="9" fillId="0" borderId="14" xfId="0" applyNumberFormat="1" applyFont="1" applyBorder="1" applyAlignment="1" applyProtection="1">
      <alignment horizontal="right"/>
      <protection locked="0" hidden="1"/>
    </xf>
    <xf numFmtId="0" fontId="8" fillId="0" borderId="7" xfId="0" applyFont="1" applyBorder="1" applyAlignment="1" applyProtection="1">
      <alignment horizontal="center"/>
      <protection locked="0" hidden="1"/>
    </xf>
    <xf numFmtId="0" fontId="8" fillId="0" borderId="20" xfId="0" applyFont="1" applyBorder="1" applyAlignment="1" applyProtection="1">
      <alignment horizontal="center"/>
      <protection locked="0" hidden="1"/>
    </xf>
    <xf numFmtId="0" fontId="9" fillId="0" borderId="21" xfId="0" applyFont="1" applyBorder="1" applyProtection="1">
      <protection locked="0" hidden="1"/>
    </xf>
    <xf numFmtId="164" fontId="9" fillId="0" borderId="21" xfId="0" applyNumberFormat="1" applyFont="1" applyBorder="1" applyProtection="1">
      <protection locked="0" hidden="1"/>
    </xf>
    <xf numFmtId="0" fontId="9" fillId="0" borderId="21" xfId="0" applyFont="1" applyBorder="1" applyAlignment="1" applyProtection="1">
      <alignment wrapText="1"/>
      <protection locked="0" hidden="1"/>
    </xf>
    <xf numFmtId="0" fontId="9" fillId="0" borderId="22" xfId="0" applyFont="1" applyBorder="1" applyProtection="1">
      <protection locked="0" hidden="1"/>
    </xf>
    <xf numFmtId="164" fontId="9" fillId="0" borderId="22" xfId="0" applyNumberFormat="1" applyFont="1" applyBorder="1" applyProtection="1">
      <protection locked="0" hidden="1"/>
    </xf>
    <xf numFmtId="0" fontId="9" fillId="0" borderId="22" xfId="0" applyFont="1" applyBorder="1" applyAlignment="1" applyProtection="1">
      <alignment wrapText="1"/>
      <protection locked="0" hidden="1"/>
    </xf>
    <xf numFmtId="0" fontId="9" fillId="0" borderId="23" xfId="0" applyFont="1" applyBorder="1" applyProtection="1">
      <protection locked="0" hidden="1"/>
    </xf>
    <xf numFmtId="0" fontId="9" fillId="0" borderId="16" xfId="0" applyFont="1" applyBorder="1" applyAlignment="1" applyProtection="1">
      <protection locked="0" hidden="1"/>
    </xf>
    <xf numFmtId="164" fontId="8" fillId="0" borderId="24" xfId="7" applyNumberFormat="1" applyFont="1" applyBorder="1" applyAlignment="1" applyProtection="1">
      <protection locked="0" hidden="1"/>
    </xf>
    <xf numFmtId="164" fontId="8" fillId="0" borderId="25" xfId="0" applyNumberFormat="1" applyFont="1" applyFill="1" applyBorder="1" applyProtection="1">
      <protection locked="0" hidden="1"/>
    </xf>
    <xf numFmtId="0" fontId="8" fillId="0" borderId="1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4" fontId="9" fillId="0" borderId="19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21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4" xfId="0" applyNumberFormat="1" applyFont="1" applyFill="1" applyBorder="1" applyProtection="1">
      <protection locked="0" hidden="1"/>
    </xf>
    <xf numFmtId="0" fontId="9" fillId="0" borderId="15" xfId="0" applyFont="1" applyBorder="1" applyProtection="1">
      <protection locked="0" hidden="1"/>
    </xf>
    <xf numFmtId="164" fontId="9" fillId="0" borderId="24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26" xfId="0" applyFont="1" applyBorder="1" applyProtection="1">
      <protection locked="0" hidden="1"/>
    </xf>
    <xf numFmtId="0" fontId="9" fillId="0" borderId="1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2" borderId="27" xfId="0" applyNumberFormat="1" applyFont="1" applyFill="1" applyBorder="1" applyProtection="1">
      <protection locked="0" hidden="1"/>
    </xf>
    <xf numFmtId="164" fontId="9" fillId="0" borderId="27" xfId="0" applyNumberFormat="1" applyFont="1" applyFill="1" applyBorder="1" applyProtection="1">
      <protection locked="0" hidden="1"/>
    </xf>
    <xf numFmtId="164" fontId="9" fillId="0" borderId="28" xfId="0" applyNumberFormat="1" applyFont="1" applyFill="1" applyBorder="1" applyProtection="1">
      <protection locked="0" hidden="1"/>
    </xf>
    <xf numFmtId="164" fontId="9" fillId="0" borderId="29" xfId="0" applyNumberFormat="1" applyFont="1" applyFill="1" applyBorder="1" applyProtection="1">
      <protection locked="0" hidden="1"/>
    </xf>
    <xf numFmtId="0" fontId="8" fillId="0" borderId="17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4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locked="0" hidden="1"/>
    </xf>
    <xf numFmtId="14" fontId="8" fillId="0" borderId="14" xfId="0" applyNumberFormat="1" applyFont="1" applyBorder="1" applyAlignment="1" applyProtection="1">
      <alignment horizontal="center"/>
      <protection locked="0" hidden="1"/>
    </xf>
    <xf numFmtId="164" fontId="9" fillId="3" borderId="30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3" xfId="0" applyNumberFormat="1" applyFont="1" applyFill="1" applyBorder="1" applyProtection="1">
      <protection hidden="1"/>
    </xf>
    <xf numFmtId="164" fontId="9" fillId="3" borderId="22" xfId="0" applyNumberFormat="1" applyFont="1" applyFill="1" applyBorder="1" applyProtection="1">
      <protection hidden="1"/>
    </xf>
    <xf numFmtId="164" fontId="9" fillId="3" borderId="31" xfId="0" applyNumberFormat="1" applyFont="1" applyFill="1" applyBorder="1" applyProtection="1">
      <protection hidden="1"/>
    </xf>
    <xf numFmtId="164" fontId="9" fillId="3" borderId="5" xfId="0" applyNumberFormat="1" applyFont="1" applyFill="1" applyBorder="1" applyProtection="1">
      <protection hidden="1"/>
    </xf>
    <xf numFmtId="164" fontId="9" fillId="3" borderId="5" xfId="40" applyNumberFormat="1" applyFont="1" applyFill="1" applyBorder="1" applyProtection="1">
      <protection hidden="1"/>
    </xf>
    <xf numFmtId="164" fontId="9" fillId="3" borderId="3" xfId="40" applyNumberFormat="1" applyFont="1" applyFill="1" applyBorder="1" applyProtection="1">
      <protection hidden="1"/>
    </xf>
    <xf numFmtId="164" fontId="9" fillId="3" borderId="4" xfId="0" applyNumberFormat="1" applyFont="1" applyFill="1" applyBorder="1" applyProtection="1">
      <protection hidden="1"/>
    </xf>
    <xf numFmtId="164" fontId="9" fillId="3" borderId="9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24" xfId="0" applyNumberFormat="1" applyFont="1" applyFill="1" applyBorder="1" applyProtection="1">
      <protection hidden="1"/>
    </xf>
    <xf numFmtId="164" fontId="9" fillId="3" borderId="32" xfId="0" applyNumberFormat="1" applyFont="1" applyFill="1" applyBorder="1" applyProtection="1">
      <protection hidden="1"/>
    </xf>
    <xf numFmtId="164" fontId="9" fillId="3" borderId="0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33" xfId="0" applyNumberFormat="1" applyFont="1" applyFill="1" applyBorder="1" applyProtection="1">
      <protection hidden="1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15" xfId="0" applyFont="1" applyBorder="1" applyProtection="1">
      <protection hidden="1"/>
    </xf>
    <xf numFmtId="0" fontId="8" fillId="0" borderId="15" xfId="0" applyFont="1" applyBorder="1" applyProtection="1">
      <protection hidden="1"/>
    </xf>
    <xf numFmtId="0" fontId="9" fillId="0" borderId="15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34" xfId="0" applyFont="1" applyBorder="1" applyProtection="1">
      <protection hidden="1"/>
    </xf>
    <xf numFmtId="0" fontId="9" fillId="0" borderId="22" xfId="0" applyFont="1" applyBorder="1" applyProtection="1">
      <protection hidden="1"/>
    </xf>
    <xf numFmtId="0" fontId="9" fillId="0" borderId="15" xfId="0" applyFont="1" applyBorder="1" applyAlignment="1" applyProtection="1">
      <alignment horizontal="left"/>
      <protection hidden="1"/>
    </xf>
    <xf numFmtId="0" fontId="8" fillId="0" borderId="15" xfId="0" applyFont="1" applyBorder="1" applyAlignment="1" applyProtection="1">
      <alignment horizontal="left"/>
      <protection hidden="1"/>
    </xf>
    <xf numFmtId="0" fontId="9" fillId="0" borderId="23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9" fillId="0" borderId="22" xfId="0" applyFont="1" applyFill="1" applyBorder="1" applyProtection="1">
      <protection hidden="1"/>
    </xf>
    <xf numFmtId="0" fontId="8" fillId="0" borderId="15" xfId="0" applyFont="1" applyBorder="1" applyAlignment="1" applyProtection="1">
      <protection hidden="1"/>
    </xf>
    <xf numFmtId="0" fontId="8" fillId="0" borderId="26" xfId="0" applyFont="1" applyBorder="1" applyAlignment="1" applyProtection="1"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32" xfId="40" applyFont="1" applyBorder="1" applyAlignment="1" applyProtection="1">
      <alignment horizontal="left"/>
      <protection locked="0" hidden="1"/>
    </xf>
    <xf numFmtId="164" fontId="4" fillId="0" borderId="15" xfId="8" applyNumberFormat="1" applyFont="1" applyBorder="1" applyAlignment="1" applyProtection="1">
      <alignment horizontal="right"/>
      <protection locked="0" hidden="1"/>
    </xf>
    <xf numFmtId="164" fontId="4" fillId="0" borderId="32" xfId="8" applyNumberFormat="1" applyFont="1" applyBorder="1" applyAlignment="1" applyProtection="1">
      <alignment horizontal="right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32" xfId="0" applyFont="1" applyBorder="1" applyAlignment="1" applyProtection="1">
      <alignment horizontal="left"/>
      <protection locked="0" hidden="1"/>
    </xf>
    <xf numFmtId="164" fontId="0" fillId="0" borderId="15" xfId="8" applyNumberFormat="1" applyFont="1" applyBorder="1" applyAlignment="1" applyProtection="1">
      <alignment horizontal="right"/>
      <protection locked="0" hidden="1"/>
    </xf>
    <xf numFmtId="164" fontId="0" fillId="0" borderId="32" xfId="8" applyNumberFormat="1" applyFont="1" applyBorder="1" applyAlignment="1" applyProtection="1">
      <alignment horizontal="right"/>
      <protection locked="0" hidden="1"/>
    </xf>
    <xf numFmtId="164" fontId="4" fillId="0" borderId="15" xfId="8" applyNumberFormat="1" applyFont="1" applyBorder="1" applyAlignment="1" applyProtection="1">
      <alignment horizontal="center"/>
      <protection locked="0" hidden="1"/>
    </xf>
    <xf numFmtId="164" fontId="4" fillId="0" borderId="32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32" xfId="40" applyFont="1" applyBorder="1" applyAlignment="1" applyProtection="1">
      <alignment horizontal="center"/>
      <protection locked="0" hidden="1"/>
    </xf>
    <xf numFmtId="164" fontId="0" fillId="0" borderId="16" xfId="8" applyNumberFormat="1" applyFont="1" applyBorder="1" applyAlignment="1" applyProtection="1">
      <alignment horizontal="right"/>
      <protection locked="0" hidden="1"/>
    </xf>
    <xf numFmtId="164" fontId="0" fillId="0" borderId="20" xfId="8" applyNumberFormat="1" applyFont="1" applyBorder="1" applyAlignment="1" applyProtection="1">
      <alignment horizontal="righ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0" fontId="1" fillId="0" borderId="13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17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0" xfId="0" applyBorder="1" applyAlignment="1" applyProtection="1">
      <protection locked="0" hidden="1"/>
    </xf>
    <xf numFmtId="0" fontId="1" fillId="0" borderId="1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32" xfId="0" applyFont="1" applyBorder="1" applyAlignment="1" applyProtection="1">
      <alignment horizontal="left"/>
      <protection locked="0" hidden="1"/>
    </xf>
    <xf numFmtId="164" fontId="0" fillId="0" borderId="35" xfId="8" applyNumberFormat="1" applyFont="1" applyBorder="1" applyAlignment="1" applyProtection="1">
      <alignment horizontal="righ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0" fontId="1" fillId="0" borderId="35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6" xfId="0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32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32" xfId="0" applyFont="1" applyBorder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0" xfId="0" applyFont="1" applyBorder="1" applyAlignment="1" applyProtection="1">
      <alignment horizontal="left"/>
      <protection locked="0" hidden="1"/>
    </xf>
    <xf numFmtId="164" fontId="0" fillId="0" borderId="15" xfId="8" applyNumberFormat="1" applyFont="1" applyBorder="1" applyAlignment="1" applyProtection="1">
      <alignment horizontal="right"/>
      <protection hidden="1"/>
    </xf>
    <xf numFmtId="164" fontId="0" fillId="0" borderId="32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32" xfId="40" applyBorder="1" applyProtection="1">
      <protection locked="0"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1" fillId="0" borderId="13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32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14" xfId="0" applyFont="1" applyBorder="1" applyAlignment="1" applyProtection="1">
      <alignment horizontal="center"/>
      <protection locked="0" hidden="1"/>
    </xf>
    <xf numFmtId="0" fontId="1" fillId="0" borderId="19" xfId="0" applyFont="1" applyBorder="1" applyAlignment="1" applyProtection="1">
      <alignment horizontal="center"/>
      <protection locked="0" hidden="1"/>
    </xf>
    <xf numFmtId="0" fontId="1" fillId="0" borderId="17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5" xfId="0" applyFont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19" xfId="0" applyFont="1" applyBorder="1" applyAlignment="1" applyProtection="1">
      <alignment horizontal="center" wrapText="1"/>
      <protection locked="0" hidden="1"/>
    </xf>
    <xf numFmtId="0" fontId="1" fillId="0" borderId="13" xfId="0" applyFont="1" applyBorder="1" applyProtection="1">
      <protection locked="0" hidden="1"/>
    </xf>
    <xf numFmtId="0" fontId="1" fillId="0" borderId="18" xfId="0" applyFont="1" applyBorder="1" applyProtection="1">
      <protection locked="0" hidden="1"/>
    </xf>
    <xf numFmtId="165" fontId="0" fillId="0" borderId="17" xfId="8" applyNumberFormat="1" applyFont="1" applyBorder="1" applyAlignment="1" applyProtection="1">
      <alignment horizontal="right"/>
      <protection hidden="1"/>
    </xf>
    <xf numFmtId="165" fontId="0" fillId="0" borderId="18" xfId="8" applyNumberFormat="1" applyFont="1" applyBorder="1" applyAlignment="1" applyProtection="1">
      <alignment horizontal="right"/>
      <protection hidden="1"/>
    </xf>
    <xf numFmtId="0" fontId="0" fillId="0" borderId="1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left"/>
      <protection locked="0"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32" xfId="4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32" xfId="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1" fillId="0" borderId="16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0" xfId="0" applyFont="1" applyBorder="1" applyAlignment="1" applyProtection="1">
      <alignment horizontal="center"/>
      <protection locked="0" hidden="1"/>
    </xf>
    <xf numFmtId="0" fontId="4" fillId="0" borderId="14" xfId="0" applyFont="1" applyBorder="1" applyAlignment="1" applyProtection="1">
      <alignment horizontal="left"/>
      <protection locked="0" hidden="1"/>
    </xf>
    <xf numFmtId="0" fontId="1" fillId="0" borderId="35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6" xfId="0" applyFont="1" applyBorder="1" applyProtection="1">
      <protection locked="0" hidden="1"/>
    </xf>
    <xf numFmtId="164" fontId="0" fillId="0" borderId="35" xfId="7" applyNumberFormat="1" applyFont="1" applyBorder="1" applyAlignment="1" applyProtection="1">
      <alignment horizontal="right"/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16" xfId="7" applyNumberFormat="1" applyFont="1" applyBorder="1" applyAlignment="1" applyProtection="1">
      <alignment horizontal="right"/>
      <protection locked="0" hidden="1"/>
    </xf>
    <xf numFmtId="164" fontId="0" fillId="0" borderId="20" xfId="7" applyNumberFormat="1" applyFont="1" applyBorder="1" applyAlignment="1" applyProtection="1">
      <alignment horizontal="right"/>
      <protection locked="0" hidden="1"/>
    </xf>
    <xf numFmtId="0" fontId="1" fillId="0" borderId="17" xfId="0" applyFont="1" applyBorder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right"/>
      <protection hidden="1"/>
    </xf>
    <xf numFmtId="164" fontId="4" fillId="0" borderId="15" xfId="8" applyNumberFormat="1" applyFont="1" applyBorder="1" applyAlignment="1" applyProtection="1">
      <alignment horizontal="right"/>
      <protection hidden="1"/>
    </xf>
    <xf numFmtId="164" fontId="4" fillId="0" borderId="32" xfId="8" applyNumberFormat="1" applyFont="1" applyBorder="1" applyAlignment="1" applyProtection="1">
      <alignment horizontal="right"/>
      <protection hidden="1"/>
    </xf>
    <xf numFmtId="164" fontId="4" fillId="0" borderId="15" xfId="0" applyNumberFormat="1" applyFont="1" applyBorder="1" applyAlignment="1" applyProtection="1">
      <alignment horizontal="right"/>
      <protection locked="0" hidden="1"/>
    </xf>
    <xf numFmtId="164" fontId="4" fillId="0" borderId="32" xfId="0" applyNumberFormat="1" applyFont="1" applyBorder="1" applyAlignment="1" applyProtection="1">
      <alignment horizontal="right"/>
      <protection locked="0" hidden="1"/>
    </xf>
    <xf numFmtId="0" fontId="1" fillId="0" borderId="16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20" xfId="0" applyFont="1" applyBorder="1" applyProtection="1">
      <protection locked="0" hidden="1"/>
    </xf>
    <xf numFmtId="164" fontId="4" fillId="0" borderId="16" xfId="0" applyNumberFormat="1" applyFont="1" applyBorder="1" applyAlignment="1" applyProtection="1">
      <alignment horizontal="right"/>
      <protection locked="0" hidden="1"/>
    </xf>
    <xf numFmtId="164" fontId="4" fillId="0" borderId="20" xfId="0" applyNumberFormat="1" applyFont="1" applyBorder="1" applyAlignment="1" applyProtection="1">
      <alignment horizontal="right"/>
      <protection locked="0" hidden="1"/>
    </xf>
    <xf numFmtId="0" fontId="1" fillId="0" borderId="1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16" xfId="0" applyFont="1" applyBorder="1" applyAlignment="1" applyProtection="1">
      <alignment horizontal="left"/>
      <protection locked="0" hidden="1"/>
    </xf>
    <xf numFmtId="164" fontId="4" fillId="0" borderId="16" xfId="0" applyNumberFormat="1" applyFont="1" applyBorder="1" applyAlignment="1" applyProtection="1">
      <alignment horizontal="right"/>
      <protection hidden="1"/>
    </xf>
    <xf numFmtId="164" fontId="4" fillId="0" borderId="20" xfId="0" applyNumberFormat="1" applyFont="1" applyBorder="1" applyAlignment="1" applyProtection="1">
      <alignment horizontal="right"/>
      <protection hidden="1"/>
    </xf>
    <xf numFmtId="164" fontId="0" fillId="0" borderId="35" xfId="0" applyNumberFormat="1" applyBorder="1" applyAlignment="1" applyProtection="1">
      <alignment horizontal="right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4" fillId="0" borderId="26" xfId="0" applyNumberFormat="1" applyFont="1" applyBorder="1" applyAlignment="1" applyProtection="1">
      <alignment horizontal="right"/>
      <protection locked="0" hidden="1"/>
    </xf>
    <xf numFmtId="164" fontId="4" fillId="0" borderId="19" xfId="0" applyNumberFormat="1" applyFont="1" applyBorder="1" applyAlignment="1" applyProtection="1">
      <alignment horizontal="right"/>
      <protection locked="0" hidden="1"/>
    </xf>
    <xf numFmtId="164" fontId="4" fillId="0" borderId="37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locked="0" hidden="1"/>
    </xf>
    <xf numFmtId="164" fontId="4" fillId="0" borderId="15" xfId="0" applyNumberFormat="1" applyFont="1" applyBorder="1" applyProtection="1">
      <protection locked="0" hidden="1"/>
    </xf>
    <xf numFmtId="164" fontId="4" fillId="0" borderId="32" xfId="0" applyNumberFormat="1" applyFont="1" applyBorder="1" applyProtection="1">
      <protection locked="0" hidden="1"/>
    </xf>
    <xf numFmtId="0" fontId="1" fillId="0" borderId="17" xfId="0" applyFont="1" applyBorder="1" applyProtection="1">
      <protection locked="0" hidden="1"/>
    </xf>
    <xf numFmtId="164" fontId="0" fillId="0" borderId="17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164" fontId="4" fillId="0" borderId="17" xfId="0" applyNumberFormat="1" applyFont="1" applyBorder="1" applyAlignment="1" applyProtection="1">
      <protection hidden="1"/>
    </xf>
    <xf numFmtId="164" fontId="4" fillId="0" borderId="18" xfId="0" applyNumberFormat="1" applyFont="1" applyBorder="1" applyAlignment="1" applyProtection="1">
      <protection hidden="1"/>
    </xf>
    <xf numFmtId="0" fontId="0" fillId="0" borderId="14" xfId="0" applyBorder="1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0" fontId="1" fillId="0" borderId="39" xfId="0" applyFont="1" applyBorder="1" applyAlignment="1" applyProtection="1">
      <protection locked="0" hidden="1"/>
    </xf>
    <xf numFmtId="0" fontId="0" fillId="0" borderId="40" xfId="0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164" fontId="0" fillId="0" borderId="42" xfId="0" applyNumberFormat="1" applyBorder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15" xfId="0" applyNumberFormat="1" applyBorder="1" applyAlignment="1" applyProtection="1">
      <protection locked="0" hidden="1"/>
    </xf>
    <xf numFmtId="164" fontId="0" fillId="0" borderId="32" xfId="0" applyNumberForma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32" xfId="0" applyBorder="1" applyAlignment="1" applyProtection="1">
      <protection locked="0" hidden="1"/>
    </xf>
    <xf numFmtId="0" fontId="1" fillId="0" borderId="17" xfId="0" applyFont="1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164" fontId="4" fillId="0" borderId="15" xfId="40" applyNumberFormat="1" applyBorder="1" applyProtection="1">
      <protection locked="0" hidden="1"/>
    </xf>
    <xf numFmtId="164" fontId="4" fillId="0" borderId="32" xfId="40" applyNumberFormat="1" applyBorder="1" applyProtection="1">
      <protection locked="0" hidden="1"/>
    </xf>
    <xf numFmtId="164" fontId="0" fillId="0" borderId="15" xfId="0" applyNumberFormat="1" applyBorder="1" applyProtection="1">
      <protection locked="0" hidden="1"/>
    </xf>
    <xf numFmtId="164" fontId="0" fillId="0" borderId="32" xfId="0" applyNumberFormat="1" applyBorder="1" applyProtection="1">
      <protection locked="0" hidden="1"/>
    </xf>
    <xf numFmtId="164" fontId="1" fillId="0" borderId="17" xfId="0" applyNumberFormat="1" applyFont="1" applyBorder="1" applyProtection="1">
      <protection hidden="1"/>
    </xf>
    <xf numFmtId="164" fontId="1" fillId="0" borderId="18" xfId="0" applyNumberFormat="1" applyFont="1" applyBorder="1" applyProtection="1">
      <protection hidden="1"/>
    </xf>
    <xf numFmtId="164" fontId="0" fillId="0" borderId="15" xfId="0" applyNumberFormat="1" applyBorder="1" applyAlignment="1" applyProtection="1">
      <protection hidden="1"/>
    </xf>
    <xf numFmtId="164" fontId="0" fillId="0" borderId="32" xfId="0" applyNumberFormat="1" applyBorder="1" applyAlignment="1" applyProtection="1">
      <protection hidden="1"/>
    </xf>
    <xf numFmtId="164" fontId="0" fillId="0" borderId="17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19" xfId="0" applyNumberFormat="1" applyBorder="1" applyProtection="1">
      <protection locked="0" hidden="1"/>
    </xf>
    <xf numFmtId="0" fontId="1" fillId="0" borderId="35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164" fontId="0" fillId="0" borderId="35" xfId="0" applyNumberFormat="1" applyBorder="1" applyProtection="1">
      <protection locked="0" hidden="1"/>
    </xf>
    <xf numFmtId="164" fontId="0" fillId="0" borderId="36" xfId="0" applyNumberFormat="1" applyBorder="1" applyProtection="1">
      <protection locked="0" hidden="1"/>
    </xf>
    <xf numFmtId="164" fontId="4" fillId="0" borderId="17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16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0" xfId="0" applyFont="1" applyBorder="1" applyAlignment="1" applyProtection="1">
      <alignment wrapText="1"/>
      <protection locked="0" hidden="1"/>
    </xf>
    <xf numFmtId="0" fontId="0" fillId="4" borderId="26" xfId="0" applyFill="1" applyBorder="1" applyAlignment="1" applyProtection="1">
      <alignment horizontal="left"/>
      <protection hidden="1"/>
    </xf>
    <xf numFmtId="0" fontId="0" fillId="4" borderId="14" xfId="0" applyFill="1" applyBorder="1" applyAlignment="1" applyProtection="1">
      <alignment horizontal="left"/>
      <protection hidden="1"/>
    </xf>
    <xf numFmtId="0" fontId="0" fillId="4" borderId="19" xfId="0" applyFill="1" applyBorder="1" applyAlignment="1" applyProtection="1">
      <alignment horizontal="left"/>
      <protection hidden="1"/>
    </xf>
    <xf numFmtId="164" fontId="4" fillId="0" borderId="16" xfId="8" applyNumberFormat="1" applyFont="1" applyBorder="1" applyAlignment="1" applyProtection="1">
      <alignment horizontal="right"/>
      <protection locked="0" hidden="1"/>
    </xf>
    <xf numFmtId="164" fontId="4" fillId="0" borderId="20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0" xfId="0" applyFont="1" applyBorder="1" applyAlignment="1" applyProtection="1">
      <alignment horizontal="left" wrapText="1"/>
      <protection locked="0" hidden="1"/>
    </xf>
    <xf numFmtId="0" fontId="0" fillId="4" borderId="26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32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32" xfId="0" applyFont="1" applyBorder="1" applyAlignment="1" applyProtection="1">
      <alignment horizontal="left"/>
      <protection locked="0" hidden="1"/>
    </xf>
    <xf numFmtId="0" fontId="8" fillId="2" borderId="35" xfId="0" applyFont="1" applyFill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2" borderId="27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2" borderId="23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32" xfId="0" applyFont="1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32" xfId="0" applyFont="1" applyFill="1" applyBorder="1" applyProtection="1"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8" fillId="0" borderId="13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8" fillId="0" borderId="17" xfId="0" applyFont="1" applyBorder="1" applyProtection="1">
      <protection locked="0" hidden="1"/>
    </xf>
    <xf numFmtId="0" fontId="8" fillId="0" borderId="13" xfId="0" applyFont="1" applyBorder="1" applyProtection="1">
      <protection locked="0" hidden="1"/>
    </xf>
    <xf numFmtId="0" fontId="8" fillId="0" borderId="18" xfId="0" applyFont="1" applyBorder="1" applyProtection="1">
      <protection locked="0" hidden="1"/>
    </xf>
    <xf numFmtId="0" fontId="8" fillId="0" borderId="17" xfId="0" applyFont="1" applyBorder="1" applyAlignment="1" applyProtection="1">
      <alignment horizontal="left"/>
      <protection locked="0" hidden="1"/>
    </xf>
    <xf numFmtId="0" fontId="8" fillId="0" borderId="13" xfId="0" applyFont="1" applyBorder="1" applyAlignment="1" applyProtection="1">
      <alignment horizontal="left"/>
      <protection locked="0" hidden="1"/>
    </xf>
    <xf numFmtId="0" fontId="8" fillId="0" borderId="18" xfId="0" applyFont="1" applyBorder="1" applyAlignment="1" applyProtection="1">
      <alignment horizontal="left"/>
      <protection locked="0" hidden="1"/>
    </xf>
    <xf numFmtId="0" fontId="9" fillId="0" borderId="14" xfId="0" applyFont="1" applyBorder="1" applyAlignment="1" applyProtection="1">
      <alignment horizontal="left"/>
      <protection locked="0" hidden="1"/>
    </xf>
    <xf numFmtId="0" fontId="9" fillId="0" borderId="14" xfId="0" applyFont="1" applyFill="1" applyBorder="1" applyAlignment="1" applyProtection="1">
      <alignment horizontal="left"/>
      <protection locked="0" hidden="1"/>
    </xf>
    <xf numFmtId="0" fontId="8" fillId="0" borderId="21" xfId="0" applyFont="1" applyBorder="1" applyAlignment="1" applyProtection="1">
      <alignment horizontal="center" vertical="center" wrapText="1"/>
      <protection locked="0" hidden="1"/>
    </xf>
    <xf numFmtId="0" fontId="8" fillId="0" borderId="23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32" xfId="0" applyFont="1" applyBorder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3" borderId="15" xfId="0" applyFont="1" applyFill="1" applyBorder="1" applyAlignment="1" applyProtection="1">
      <protection locked="0" hidden="1"/>
    </xf>
    <xf numFmtId="0" fontId="8" fillId="0" borderId="16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0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9" fillId="0" borderId="19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7" xfId="0" applyFont="1" applyFill="1" applyBorder="1" applyAlignment="1" applyProtection="1">
      <alignment horizontal="left" vertical="center"/>
      <protection locked="0" hidden="1"/>
    </xf>
    <xf numFmtId="0" fontId="8" fillId="0" borderId="7" xfId="0" applyFont="1" applyFill="1" applyBorder="1" applyAlignment="1" applyProtection="1">
      <alignment horizontal="center" vertical="center" wrapText="1"/>
      <protection locked="0" hidden="1"/>
    </xf>
    <xf numFmtId="0" fontId="8" fillId="3" borderId="7" xfId="0" applyFont="1" applyFill="1" applyBorder="1" applyAlignment="1" applyProtection="1">
      <alignment horizontal="center"/>
      <protection locked="0" hidden="1"/>
    </xf>
    <xf numFmtId="0" fontId="9" fillId="0" borderId="19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3" borderId="26" xfId="0" applyFont="1" applyFill="1" applyBorder="1" applyAlignment="1" applyProtection="1">
      <alignment horizontal="center"/>
      <protection locked="0" hidden="1"/>
    </xf>
    <xf numFmtId="0" fontId="8" fillId="3" borderId="14" xfId="0" applyFont="1" applyFill="1" applyBorder="1" applyAlignment="1" applyProtection="1">
      <alignment horizontal="center"/>
      <protection locked="0" hidden="1"/>
    </xf>
    <xf numFmtId="0" fontId="9" fillId="0" borderId="14" xfId="0" applyFont="1" applyFill="1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56" customWidth="1"/>
    <col min="5" max="5" width="37.42578125" style="56" customWidth="1"/>
    <col min="6" max="6" width="6" style="56" customWidth="1"/>
    <col min="7" max="7" width="20.42578125" style="56" customWidth="1"/>
    <col min="8" max="10" width="12.5703125" hidden="1" customWidth="1"/>
    <col min="11" max="16384" width="9.140625" hidden="1"/>
  </cols>
  <sheetData>
    <row r="1" spans="1:10" ht="46.5" customHeight="1" x14ac:dyDescent="0.25">
      <c r="A1" s="217" t="s">
        <v>137</v>
      </c>
      <c r="B1" s="217"/>
      <c r="C1" s="217"/>
      <c r="D1" s="217"/>
      <c r="E1" s="217"/>
      <c r="F1" s="217"/>
      <c r="G1" s="217"/>
    </row>
    <row r="2" spans="1:10" ht="20.100000000000001" customHeight="1" x14ac:dyDescent="0.2">
      <c r="A2" s="218" t="s">
        <v>8</v>
      </c>
      <c r="B2" s="218"/>
      <c r="C2" s="218"/>
      <c r="D2" s="219" t="s">
        <v>163</v>
      </c>
      <c r="E2" s="219"/>
      <c r="F2" s="54" t="s">
        <v>9</v>
      </c>
      <c r="G2" s="50">
        <v>42660</v>
      </c>
    </row>
    <row r="3" spans="1:10" ht="15" customHeight="1" x14ac:dyDescent="0.2">
      <c r="A3" s="55"/>
      <c r="B3" s="55"/>
      <c r="C3" s="55"/>
      <c r="D3" s="220"/>
      <c r="E3" s="220"/>
      <c r="F3" s="221"/>
      <c r="G3" s="221"/>
    </row>
    <row r="4" spans="1:10" x14ac:dyDescent="0.2">
      <c r="F4" s="216"/>
      <c r="G4" s="216"/>
    </row>
    <row r="5" spans="1:10" s="3" customFormat="1" ht="15" customHeight="1" x14ac:dyDescent="0.2">
      <c r="A5" s="197" t="s">
        <v>54</v>
      </c>
      <c r="B5" s="198"/>
      <c r="C5" s="198"/>
      <c r="D5" s="198"/>
      <c r="E5" s="199"/>
      <c r="F5" s="206" t="s">
        <v>59</v>
      </c>
      <c r="G5" s="207"/>
    </row>
    <row r="6" spans="1:10" s="3" customFormat="1" ht="15" customHeight="1" x14ac:dyDescent="0.2">
      <c r="A6" s="200"/>
      <c r="B6" s="201"/>
      <c r="C6" s="201"/>
      <c r="D6" s="201"/>
      <c r="E6" s="202"/>
      <c r="F6" s="208"/>
      <c r="G6" s="209"/>
    </row>
    <row r="7" spans="1:10" s="1" customFormat="1" ht="20.25" customHeight="1" x14ac:dyDescent="0.2">
      <c r="A7" s="203"/>
      <c r="B7" s="204"/>
      <c r="C7" s="204"/>
      <c r="D7" s="204"/>
      <c r="E7" s="205"/>
      <c r="F7" s="210"/>
      <c r="G7" s="211"/>
      <c r="H7" s="2"/>
      <c r="I7" s="2"/>
      <c r="J7" s="2"/>
    </row>
    <row r="8" spans="1:10" ht="15" customHeight="1" x14ac:dyDescent="0.2">
      <c r="A8" s="170" t="s">
        <v>121</v>
      </c>
      <c r="B8" s="212"/>
      <c r="C8" s="212"/>
      <c r="D8" s="212"/>
      <c r="E8" s="213"/>
      <c r="F8" s="214"/>
      <c r="G8" s="215"/>
    </row>
    <row r="9" spans="1:10" ht="15" customHeight="1" x14ac:dyDescent="0.2">
      <c r="A9" s="52">
        <v>1</v>
      </c>
      <c r="B9" s="156" t="s">
        <v>173</v>
      </c>
      <c r="C9" s="195"/>
      <c r="D9" s="195"/>
      <c r="E9" s="196"/>
      <c r="F9" s="158">
        <v>894767</v>
      </c>
      <c r="G9" s="159"/>
    </row>
    <row r="10" spans="1:10" ht="15" customHeight="1" x14ac:dyDescent="0.2">
      <c r="A10" s="52">
        <v>2</v>
      </c>
      <c r="B10" s="156"/>
      <c r="C10" s="195"/>
      <c r="D10" s="195"/>
      <c r="E10" s="196"/>
      <c r="F10" s="158"/>
      <c r="G10" s="159"/>
    </row>
    <row r="11" spans="1:10" ht="15" customHeight="1" x14ac:dyDescent="0.2">
      <c r="A11" s="52">
        <v>3</v>
      </c>
      <c r="B11" s="156"/>
      <c r="C11" s="195"/>
      <c r="D11" s="195"/>
      <c r="E11" s="196"/>
      <c r="F11" s="158"/>
      <c r="G11" s="159"/>
    </row>
    <row r="12" spans="1:10" ht="15" customHeight="1" x14ac:dyDescent="0.2">
      <c r="A12" s="52">
        <v>4</v>
      </c>
      <c r="B12" s="156"/>
      <c r="C12" s="195"/>
      <c r="D12" s="195"/>
      <c r="E12" s="196"/>
      <c r="F12" s="158"/>
      <c r="G12" s="159"/>
    </row>
    <row r="13" spans="1:10" ht="15" customHeight="1" x14ac:dyDescent="0.2">
      <c r="A13" s="52">
        <v>5</v>
      </c>
      <c r="B13" s="156"/>
      <c r="C13" s="195"/>
      <c r="D13" s="195"/>
      <c r="E13" s="196"/>
      <c r="F13" s="158"/>
      <c r="G13" s="159"/>
    </row>
    <row r="14" spans="1:10" ht="15" customHeight="1" x14ac:dyDescent="0.2">
      <c r="A14" s="52">
        <v>6</v>
      </c>
      <c r="B14" s="160"/>
      <c r="C14" s="186"/>
      <c r="D14" s="186"/>
      <c r="E14" s="187"/>
      <c r="F14" s="162"/>
      <c r="G14" s="163"/>
    </row>
    <row r="15" spans="1:10" ht="15" customHeight="1" x14ac:dyDescent="0.2">
      <c r="A15" s="52">
        <v>7</v>
      </c>
      <c r="B15" s="160"/>
      <c r="C15" s="186"/>
      <c r="D15" s="186"/>
      <c r="E15" s="187"/>
      <c r="F15" s="162"/>
      <c r="G15" s="163"/>
    </row>
    <row r="16" spans="1:10" ht="15" customHeight="1" x14ac:dyDescent="0.2">
      <c r="A16" s="52">
        <v>8</v>
      </c>
      <c r="B16" s="160"/>
      <c r="C16" s="186"/>
      <c r="D16" s="186"/>
      <c r="E16" s="187"/>
      <c r="F16" s="162"/>
      <c r="G16" s="163"/>
    </row>
    <row r="17" spans="1:7" ht="15" customHeight="1" x14ac:dyDescent="0.2">
      <c r="A17" s="52">
        <v>9</v>
      </c>
      <c r="B17" s="160"/>
      <c r="C17" s="186"/>
      <c r="D17" s="186"/>
      <c r="E17" s="187"/>
      <c r="F17" s="162"/>
      <c r="G17" s="163"/>
    </row>
    <row r="18" spans="1:7" ht="15" customHeight="1" x14ac:dyDescent="0.2">
      <c r="A18" s="52">
        <v>10</v>
      </c>
      <c r="B18" s="160"/>
      <c r="C18" s="186"/>
      <c r="D18" s="186"/>
      <c r="E18" s="187"/>
      <c r="F18" s="162"/>
      <c r="G18" s="163"/>
    </row>
    <row r="19" spans="1:7" ht="15" customHeight="1" x14ac:dyDescent="0.2">
      <c r="A19" s="52">
        <v>11</v>
      </c>
      <c r="B19" s="160"/>
      <c r="C19" s="186"/>
      <c r="D19" s="186"/>
      <c r="E19" s="187"/>
      <c r="F19" s="162"/>
      <c r="G19" s="163"/>
    </row>
    <row r="20" spans="1:7" ht="15" customHeight="1" x14ac:dyDescent="0.2">
      <c r="A20" s="52">
        <v>12</v>
      </c>
      <c r="B20" s="160"/>
      <c r="C20" s="186"/>
      <c r="D20" s="186"/>
      <c r="E20" s="187"/>
      <c r="F20" s="162"/>
      <c r="G20" s="163"/>
    </row>
    <row r="21" spans="1:7" ht="15" customHeight="1" x14ac:dyDescent="0.2">
      <c r="A21" s="52">
        <v>13</v>
      </c>
      <c r="B21" s="160"/>
      <c r="C21" s="186"/>
      <c r="D21" s="186"/>
      <c r="E21" s="187"/>
      <c r="F21" s="162"/>
      <c r="G21" s="163"/>
    </row>
    <row r="22" spans="1:7" ht="15" customHeight="1" x14ac:dyDescent="0.2">
      <c r="A22" s="52">
        <v>14</v>
      </c>
      <c r="B22" s="160"/>
      <c r="C22" s="186"/>
      <c r="D22" s="186"/>
      <c r="E22" s="187"/>
      <c r="F22" s="162"/>
      <c r="G22" s="163"/>
    </row>
    <row r="23" spans="1:7" ht="15" customHeight="1" x14ac:dyDescent="0.2">
      <c r="A23" s="52">
        <v>15</v>
      </c>
      <c r="B23" s="160"/>
      <c r="C23" s="186"/>
      <c r="D23" s="186"/>
      <c r="E23" s="187"/>
      <c r="F23" s="162"/>
      <c r="G23" s="163"/>
    </row>
    <row r="24" spans="1:7" ht="15" customHeight="1" x14ac:dyDescent="0.2">
      <c r="A24" s="52">
        <v>16</v>
      </c>
      <c r="B24" s="160"/>
      <c r="C24" s="186"/>
      <c r="D24" s="186"/>
      <c r="E24" s="187"/>
      <c r="F24" s="162"/>
      <c r="G24" s="163"/>
    </row>
    <row r="25" spans="1:7" ht="15" customHeight="1" x14ac:dyDescent="0.2">
      <c r="A25" s="52">
        <v>17</v>
      </c>
      <c r="B25" s="160"/>
      <c r="C25" s="186"/>
      <c r="D25" s="186"/>
      <c r="E25" s="187"/>
      <c r="F25" s="162"/>
      <c r="G25" s="163"/>
    </row>
    <row r="26" spans="1:7" ht="15" customHeight="1" x14ac:dyDescent="0.2">
      <c r="A26" s="52">
        <v>18</v>
      </c>
      <c r="B26" s="160"/>
      <c r="C26" s="186"/>
      <c r="D26" s="186"/>
      <c r="E26" s="187"/>
      <c r="F26" s="162"/>
      <c r="G26" s="163"/>
    </row>
    <row r="27" spans="1:7" ht="15" customHeight="1" x14ac:dyDescent="0.2">
      <c r="A27" s="52">
        <v>19</v>
      </c>
      <c r="B27" s="160"/>
      <c r="C27" s="186"/>
      <c r="D27" s="186"/>
      <c r="E27" s="187"/>
      <c r="F27" s="162"/>
      <c r="G27" s="163"/>
    </row>
    <row r="28" spans="1:7" ht="15" customHeight="1" x14ac:dyDescent="0.2">
      <c r="A28" s="52">
        <v>20</v>
      </c>
      <c r="B28" s="194"/>
      <c r="C28" s="186"/>
      <c r="D28" s="186"/>
      <c r="E28" s="187"/>
      <c r="F28" s="162"/>
      <c r="G28" s="163"/>
    </row>
    <row r="29" spans="1:7" ht="15" customHeight="1" x14ac:dyDescent="0.2">
      <c r="A29" s="52">
        <v>21</v>
      </c>
      <c r="B29" s="160"/>
      <c r="C29" s="186"/>
      <c r="D29" s="186"/>
      <c r="E29" s="187"/>
      <c r="F29" s="162"/>
      <c r="G29" s="163"/>
    </row>
    <row r="30" spans="1:7" ht="15" customHeight="1" x14ac:dyDescent="0.2">
      <c r="A30" s="52">
        <v>22</v>
      </c>
      <c r="B30" s="160"/>
      <c r="C30" s="186"/>
      <c r="D30" s="186"/>
      <c r="E30" s="187"/>
      <c r="F30" s="162"/>
      <c r="G30" s="163"/>
    </row>
    <row r="31" spans="1:7" ht="15" customHeight="1" x14ac:dyDescent="0.2">
      <c r="A31" s="52">
        <v>23</v>
      </c>
      <c r="B31" s="160"/>
      <c r="C31" s="186"/>
      <c r="D31" s="186"/>
      <c r="E31" s="187"/>
      <c r="F31" s="162"/>
      <c r="G31" s="163"/>
    </row>
    <row r="32" spans="1:7" ht="15" customHeight="1" x14ac:dyDescent="0.2">
      <c r="A32" s="52">
        <v>24</v>
      </c>
      <c r="B32" s="160"/>
      <c r="C32" s="186"/>
      <c r="D32" s="186"/>
      <c r="E32" s="187"/>
      <c r="F32" s="162"/>
      <c r="G32" s="163"/>
    </row>
    <row r="33" spans="1:7" s="4" customFormat="1" ht="15" customHeight="1" x14ac:dyDescent="0.2">
      <c r="A33" s="53">
        <v>25</v>
      </c>
      <c r="B33" s="160"/>
      <c r="C33" s="188"/>
      <c r="D33" s="188"/>
      <c r="E33" s="189"/>
      <c r="F33" s="162"/>
      <c r="G33" s="163"/>
    </row>
    <row r="34" spans="1:7" s="4" customFormat="1" ht="15" customHeight="1" x14ac:dyDescent="0.2">
      <c r="A34" s="57"/>
      <c r="B34" s="190" t="s">
        <v>63</v>
      </c>
      <c r="C34" s="190"/>
      <c r="D34" s="190"/>
      <c r="E34" s="191"/>
      <c r="F34" s="168">
        <f>SUM(F9:G33)</f>
        <v>894767</v>
      </c>
      <c r="G34" s="169"/>
    </row>
    <row r="35" spans="1:7" s="4" customFormat="1" ht="15" customHeight="1" x14ac:dyDescent="0.2">
      <c r="A35" s="178" t="s">
        <v>122</v>
      </c>
      <c r="B35" s="179"/>
      <c r="C35" s="179"/>
      <c r="D35" s="179"/>
      <c r="E35" s="180"/>
      <c r="F35" s="192"/>
      <c r="G35" s="193"/>
    </row>
    <row r="36" spans="1:7" s="4" customFormat="1" ht="15" customHeight="1" x14ac:dyDescent="0.2">
      <c r="A36" s="53">
        <v>1</v>
      </c>
      <c r="B36" s="156" t="s">
        <v>174</v>
      </c>
      <c r="C36" s="156"/>
      <c r="D36" s="156"/>
      <c r="E36" s="157"/>
      <c r="F36" s="158">
        <f>4401487-F9-F54</f>
        <v>3213988</v>
      </c>
      <c r="G36" s="159"/>
    </row>
    <row r="37" spans="1:7" s="4" customFormat="1" ht="15" customHeight="1" x14ac:dyDescent="0.2">
      <c r="A37" s="53">
        <v>2</v>
      </c>
      <c r="B37" s="156"/>
      <c r="C37" s="156"/>
      <c r="D37" s="156"/>
      <c r="E37" s="157"/>
      <c r="F37" s="158"/>
      <c r="G37" s="159"/>
    </row>
    <row r="38" spans="1:7" s="4" customFormat="1" ht="15" customHeight="1" x14ac:dyDescent="0.2">
      <c r="A38" s="53">
        <v>3</v>
      </c>
      <c r="B38" s="156"/>
      <c r="C38" s="156"/>
      <c r="D38" s="156"/>
      <c r="E38" s="157"/>
      <c r="F38" s="158"/>
      <c r="G38" s="159"/>
    </row>
    <row r="39" spans="1:7" s="4" customFormat="1" ht="15" customHeight="1" x14ac:dyDescent="0.2">
      <c r="A39" s="53">
        <v>4</v>
      </c>
      <c r="B39" s="160"/>
      <c r="C39" s="160"/>
      <c r="D39" s="160"/>
      <c r="E39" s="161"/>
      <c r="F39" s="162"/>
      <c r="G39" s="163"/>
    </row>
    <row r="40" spans="1:7" s="4" customFormat="1" ht="15" customHeight="1" x14ac:dyDescent="0.2">
      <c r="A40" s="53">
        <v>5</v>
      </c>
      <c r="B40" s="160"/>
      <c r="C40" s="160"/>
      <c r="D40" s="160"/>
      <c r="E40" s="161"/>
      <c r="F40" s="162"/>
      <c r="G40" s="163"/>
    </row>
    <row r="41" spans="1:7" s="4" customFormat="1" ht="15" customHeight="1" x14ac:dyDescent="0.2">
      <c r="A41" s="53">
        <v>6</v>
      </c>
      <c r="B41" s="160"/>
      <c r="C41" s="160"/>
      <c r="D41" s="160"/>
      <c r="E41" s="161"/>
      <c r="F41" s="162"/>
      <c r="G41" s="163"/>
    </row>
    <row r="42" spans="1:7" s="4" customFormat="1" ht="15" customHeight="1" x14ac:dyDescent="0.2">
      <c r="A42" s="53">
        <v>7</v>
      </c>
      <c r="B42" s="156"/>
      <c r="C42" s="156"/>
      <c r="D42" s="156"/>
      <c r="E42" s="157"/>
      <c r="F42" s="158"/>
      <c r="G42" s="159"/>
    </row>
    <row r="43" spans="1:7" s="4" customFormat="1" ht="15" customHeight="1" x14ac:dyDescent="0.2">
      <c r="A43" s="53">
        <v>8</v>
      </c>
      <c r="B43" s="156"/>
      <c r="C43" s="156"/>
      <c r="D43" s="156"/>
      <c r="E43" s="157"/>
      <c r="F43" s="158"/>
      <c r="G43" s="159"/>
    </row>
    <row r="44" spans="1:7" s="4" customFormat="1" ht="15" customHeight="1" x14ac:dyDescent="0.2">
      <c r="A44" s="53">
        <v>9</v>
      </c>
      <c r="B44" s="156"/>
      <c r="C44" s="156"/>
      <c r="D44" s="156"/>
      <c r="E44" s="157"/>
      <c r="F44" s="158"/>
      <c r="G44" s="159"/>
    </row>
    <row r="45" spans="1:7" s="4" customFormat="1" ht="15" customHeight="1" x14ac:dyDescent="0.2">
      <c r="A45" s="53">
        <v>10</v>
      </c>
      <c r="B45" s="166"/>
      <c r="C45" s="166"/>
      <c r="D45" s="166"/>
      <c r="E45" s="167"/>
      <c r="F45" s="164"/>
      <c r="G45" s="165"/>
    </row>
    <row r="46" spans="1:7" s="4" customFormat="1" ht="15" customHeight="1" x14ac:dyDescent="0.2">
      <c r="A46" s="53">
        <v>11</v>
      </c>
      <c r="B46" s="166"/>
      <c r="C46" s="166"/>
      <c r="D46" s="166"/>
      <c r="E46" s="167"/>
      <c r="F46" s="164"/>
      <c r="G46" s="165"/>
    </row>
    <row r="47" spans="1:7" s="4" customFormat="1" ht="15" customHeight="1" x14ac:dyDescent="0.2">
      <c r="A47" s="53">
        <v>12</v>
      </c>
      <c r="B47" s="160"/>
      <c r="C47" s="160"/>
      <c r="D47" s="160"/>
      <c r="E47" s="161"/>
      <c r="F47" s="162"/>
      <c r="G47" s="163"/>
    </row>
    <row r="48" spans="1:7" s="4" customFormat="1" ht="15" customHeight="1" x14ac:dyDescent="0.2">
      <c r="A48" s="53">
        <v>13</v>
      </c>
      <c r="B48" s="160"/>
      <c r="C48" s="160"/>
      <c r="D48" s="160"/>
      <c r="E48" s="161"/>
      <c r="F48" s="162"/>
      <c r="G48" s="163"/>
    </row>
    <row r="49" spans="1:7" s="4" customFormat="1" ht="15" customHeight="1" x14ac:dyDescent="0.2">
      <c r="A49" s="53">
        <v>14</v>
      </c>
      <c r="B49" s="160"/>
      <c r="C49" s="160"/>
      <c r="D49" s="160"/>
      <c r="E49" s="161"/>
      <c r="F49" s="162"/>
      <c r="G49" s="163"/>
    </row>
    <row r="50" spans="1:7" s="4" customFormat="1" ht="15" customHeight="1" x14ac:dyDescent="0.2">
      <c r="A50" s="53">
        <v>15</v>
      </c>
      <c r="B50" s="160"/>
      <c r="C50" s="160"/>
      <c r="D50" s="160"/>
      <c r="E50" s="161"/>
      <c r="F50" s="162"/>
      <c r="G50" s="163"/>
    </row>
    <row r="51" spans="1:7" s="4" customFormat="1" ht="15" customHeight="1" x14ac:dyDescent="0.2">
      <c r="A51" s="58"/>
      <c r="B51" s="175" t="s">
        <v>123</v>
      </c>
      <c r="C51" s="176"/>
      <c r="D51" s="176"/>
      <c r="E51" s="177"/>
      <c r="F51" s="168">
        <f>SUM(F36:G50)</f>
        <v>3213988</v>
      </c>
      <c r="G51" s="169"/>
    </row>
    <row r="52" spans="1:7" s="4" customFormat="1" ht="15" customHeight="1" x14ac:dyDescent="0.2">
      <c r="A52" s="170" t="s">
        <v>124</v>
      </c>
      <c r="B52" s="171"/>
      <c r="C52" s="171"/>
      <c r="D52" s="171"/>
      <c r="E52" s="172"/>
      <c r="F52" s="173">
        <f>SUM(F34+F51)</f>
        <v>4108755</v>
      </c>
      <c r="G52" s="174"/>
    </row>
    <row r="53" spans="1:7" s="4" customFormat="1" ht="15" customHeight="1" x14ac:dyDescent="0.2">
      <c r="A53" s="178" t="s">
        <v>53</v>
      </c>
      <c r="B53" s="179"/>
      <c r="C53" s="179"/>
      <c r="D53" s="179"/>
      <c r="E53" s="180"/>
      <c r="F53" s="162"/>
      <c r="G53" s="163"/>
    </row>
    <row r="54" spans="1:7" s="4" customFormat="1" ht="15" customHeight="1" x14ac:dyDescent="0.2">
      <c r="A54" s="178" t="s">
        <v>20</v>
      </c>
      <c r="B54" s="179"/>
      <c r="C54" s="179"/>
      <c r="D54" s="179"/>
      <c r="E54" s="180"/>
      <c r="F54" s="158">
        <v>292732</v>
      </c>
      <c r="G54" s="159"/>
    </row>
    <row r="55" spans="1:7" s="4" customFormat="1" ht="15" customHeight="1" thickBot="1" x14ac:dyDescent="0.25">
      <c r="A55" s="178" t="s">
        <v>40</v>
      </c>
      <c r="B55" s="179"/>
      <c r="C55" s="179"/>
      <c r="D55" s="179"/>
      <c r="E55" s="180"/>
      <c r="F55" s="162"/>
      <c r="G55" s="163"/>
    </row>
    <row r="56" spans="1:7" ht="15" customHeight="1" thickBot="1" x14ac:dyDescent="0.25">
      <c r="A56" s="183" t="s">
        <v>23</v>
      </c>
      <c r="B56" s="184"/>
      <c r="C56" s="184"/>
      <c r="D56" s="184"/>
      <c r="E56" s="185"/>
      <c r="F56" s="181">
        <f>SUM(F52:G55)</f>
        <v>4401487</v>
      </c>
      <c r="G56" s="182"/>
    </row>
    <row r="57" spans="1:7" x14ac:dyDescent="0.2"/>
  </sheetData>
  <sheetProtection selectLockedCells="1"/>
  <mergeCells count="106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A56:E56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B51:E51"/>
    <mergeCell ref="B47:E47"/>
    <mergeCell ref="F47:G47"/>
    <mergeCell ref="B48:E48"/>
    <mergeCell ref="F48:G48"/>
    <mergeCell ref="B49:E49"/>
    <mergeCell ref="F49:G4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  <mergeCell ref="B44:E44"/>
    <mergeCell ref="F44:G44"/>
    <mergeCell ref="B37:E37"/>
    <mergeCell ref="F37:G37"/>
    <mergeCell ref="B38:E38"/>
    <mergeCell ref="F38:G38"/>
    <mergeCell ref="B39:E39"/>
    <mergeCell ref="F39:G39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51" customWidth="1"/>
    <col min="5" max="5" width="49.28515625" style="51" customWidth="1"/>
    <col min="6" max="6" width="10.7109375" style="51" customWidth="1"/>
    <col min="7" max="7" width="27.42578125" style="51" customWidth="1"/>
    <col min="8" max="16384" width="9.140625" hidden="1"/>
  </cols>
  <sheetData>
    <row r="1" spans="1:7" ht="46.5" customHeight="1" x14ac:dyDescent="0.25">
      <c r="A1" s="226" t="s">
        <v>138</v>
      </c>
      <c r="B1" s="226"/>
      <c r="C1" s="226"/>
      <c r="D1" s="226"/>
      <c r="E1" s="226"/>
      <c r="F1" s="226"/>
      <c r="G1" s="226"/>
    </row>
    <row r="2" spans="1:7" ht="20.100000000000001" customHeight="1" x14ac:dyDescent="0.2">
      <c r="A2" s="218" t="s">
        <v>8</v>
      </c>
      <c r="B2" s="218"/>
      <c r="C2" s="218"/>
      <c r="D2" s="230" t="str">
        <f>'CSS '!D2:E2</f>
        <v>San Benito</v>
      </c>
      <c r="E2" s="230"/>
      <c r="F2" s="61" t="s">
        <v>9</v>
      </c>
      <c r="G2" s="59">
        <f>'CSS '!G2</f>
        <v>42660</v>
      </c>
    </row>
    <row r="3" spans="1:7" ht="15" customHeight="1" x14ac:dyDescent="0.2">
      <c r="A3" s="62"/>
      <c r="B3" s="55"/>
      <c r="C3" s="55"/>
      <c r="D3" s="220"/>
      <c r="E3" s="220"/>
      <c r="F3" s="63"/>
      <c r="G3" s="64"/>
    </row>
    <row r="4" spans="1:7" ht="15" customHeight="1" x14ac:dyDescent="0.2">
      <c r="A4" s="65"/>
      <c r="B4" s="64"/>
      <c r="C4" s="64"/>
      <c r="D4" s="64"/>
      <c r="E4" s="64"/>
      <c r="F4" s="64"/>
      <c r="G4" s="64"/>
    </row>
    <row r="5" spans="1:7" s="3" customFormat="1" ht="15" customHeight="1" x14ac:dyDescent="0.2">
      <c r="A5" s="197" t="s">
        <v>55</v>
      </c>
      <c r="B5" s="198"/>
      <c r="C5" s="198"/>
      <c r="D5" s="198"/>
      <c r="E5" s="199"/>
      <c r="F5" s="197" t="s">
        <v>0</v>
      </c>
      <c r="G5" s="199"/>
    </row>
    <row r="6" spans="1:7" s="1" customFormat="1" ht="34.5" customHeight="1" x14ac:dyDescent="0.2">
      <c r="A6" s="203"/>
      <c r="B6" s="204"/>
      <c r="C6" s="204"/>
      <c r="D6" s="204"/>
      <c r="E6" s="205"/>
      <c r="F6" s="210" t="s">
        <v>59</v>
      </c>
      <c r="G6" s="211"/>
    </row>
    <row r="7" spans="1:7" ht="15" customHeight="1" x14ac:dyDescent="0.2">
      <c r="A7" s="170" t="s">
        <v>129</v>
      </c>
      <c r="B7" s="212"/>
      <c r="C7" s="212"/>
      <c r="D7" s="212"/>
      <c r="E7" s="213"/>
      <c r="F7" s="238"/>
      <c r="G7" s="239"/>
    </row>
    <row r="8" spans="1:7" ht="15" customHeight="1" x14ac:dyDescent="0.2">
      <c r="A8" s="52">
        <v>1</v>
      </c>
      <c r="B8" s="156" t="s">
        <v>168</v>
      </c>
      <c r="C8" s="222"/>
      <c r="D8" s="222"/>
      <c r="E8" s="223"/>
      <c r="F8" s="158">
        <v>17940</v>
      </c>
      <c r="G8" s="159"/>
    </row>
    <row r="9" spans="1:7" ht="15" customHeight="1" x14ac:dyDescent="0.2">
      <c r="A9" s="52">
        <v>2</v>
      </c>
      <c r="B9" s="156"/>
      <c r="C9" s="222"/>
      <c r="D9" s="222"/>
      <c r="E9" s="223"/>
      <c r="F9" s="158"/>
      <c r="G9" s="159"/>
    </row>
    <row r="10" spans="1:7" ht="15" customHeight="1" x14ac:dyDescent="0.2">
      <c r="A10" s="52">
        <v>3</v>
      </c>
      <c r="B10" s="156"/>
      <c r="C10" s="222"/>
      <c r="D10" s="222"/>
      <c r="E10" s="223"/>
      <c r="F10" s="158"/>
      <c r="G10" s="159"/>
    </row>
    <row r="11" spans="1:7" ht="15" customHeight="1" x14ac:dyDescent="0.2">
      <c r="A11" s="52">
        <v>4</v>
      </c>
      <c r="B11" s="156"/>
      <c r="C11" s="222"/>
      <c r="D11" s="222"/>
      <c r="E11" s="223"/>
      <c r="F11" s="158"/>
      <c r="G11" s="159"/>
    </row>
    <row r="12" spans="1:7" ht="15" customHeight="1" x14ac:dyDescent="0.2">
      <c r="A12" s="52">
        <v>5</v>
      </c>
      <c r="B12" s="156"/>
      <c r="C12" s="222"/>
      <c r="D12" s="222"/>
      <c r="E12" s="223"/>
      <c r="F12" s="158"/>
      <c r="G12" s="159"/>
    </row>
    <row r="13" spans="1:7" ht="15" customHeight="1" x14ac:dyDescent="0.2">
      <c r="A13" s="52">
        <v>6</v>
      </c>
      <c r="B13" s="156"/>
      <c r="C13" s="222"/>
      <c r="D13" s="222"/>
      <c r="E13" s="223"/>
      <c r="F13" s="158"/>
      <c r="G13" s="159"/>
    </row>
    <row r="14" spans="1:7" ht="15" customHeight="1" x14ac:dyDescent="0.2">
      <c r="A14" s="52">
        <v>7</v>
      </c>
      <c r="B14" s="156"/>
      <c r="C14" s="222"/>
      <c r="D14" s="222"/>
      <c r="E14" s="223"/>
      <c r="F14" s="158"/>
      <c r="G14" s="159"/>
    </row>
    <row r="15" spans="1:7" ht="15" customHeight="1" x14ac:dyDescent="0.2">
      <c r="A15" s="52">
        <v>8</v>
      </c>
      <c r="B15" s="160"/>
      <c r="C15" s="224"/>
      <c r="D15" s="224"/>
      <c r="E15" s="225"/>
      <c r="F15" s="158"/>
      <c r="G15" s="159"/>
    </row>
    <row r="16" spans="1:7" ht="15" customHeight="1" x14ac:dyDescent="0.2">
      <c r="A16" s="52">
        <v>9</v>
      </c>
      <c r="B16" s="160"/>
      <c r="C16" s="224"/>
      <c r="D16" s="224"/>
      <c r="E16" s="225"/>
      <c r="F16" s="158"/>
      <c r="G16" s="159"/>
    </row>
    <row r="17" spans="1:7" ht="15" customHeight="1" x14ac:dyDescent="0.2">
      <c r="A17" s="52">
        <v>10</v>
      </c>
      <c r="B17" s="160"/>
      <c r="C17" s="160"/>
      <c r="D17" s="160"/>
      <c r="E17" s="161"/>
      <c r="F17" s="164"/>
      <c r="G17" s="165"/>
    </row>
    <row r="18" spans="1:7" ht="15" customHeight="1" x14ac:dyDescent="0.2">
      <c r="A18" s="52">
        <v>11</v>
      </c>
      <c r="B18" s="160"/>
      <c r="C18" s="224"/>
      <c r="D18" s="224"/>
      <c r="E18" s="225"/>
      <c r="F18" s="158"/>
      <c r="G18" s="159"/>
    </row>
    <row r="19" spans="1:7" ht="15" customHeight="1" x14ac:dyDescent="0.2">
      <c r="A19" s="52">
        <v>12</v>
      </c>
      <c r="B19" s="160"/>
      <c r="C19" s="224"/>
      <c r="D19" s="224"/>
      <c r="E19" s="225"/>
      <c r="F19" s="158"/>
      <c r="G19" s="159"/>
    </row>
    <row r="20" spans="1:7" ht="15" customHeight="1" x14ac:dyDescent="0.2">
      <c r="A20" s="52">
        <v>13</v>
      </c>
      <c r="B20" s="160"/>
      <c r="C20" s="224"/>
      <c r="D20" s="224"/>
      <c r="E20" s="225"/>
      <c r="F20" s="158"/>
      <c r="G20" s="159"/>
    </row>
    <row r="21" spans="1:7" ht="15" customHeight="1" x14ac:dyDescent="0.2">
      <c r="A21" s="52">
        <v>14</v>
      </c>
      <c r="B21" s="160"/>
      <c r="C21" s="224"/>
      <c r="D21" s="224"/>
      <c r="E21" s="225"/>
      <c r="F21" s="158"/>
      <c r="G21" s="159"/>
    </row>
    <row r="22" spans="1:7" ht="15" customHeight="1" x14ac:dyDescent="0.2">
      <c r="A22" s="52">
        <v>15</v>
      </c>
      <c r="B22" s="160"/>
      <c r="C22" s="224"/>
      <c r="D22" s="224"/>
      <c r="E22" s="224"/>
      <c r="F22" s="158"/>
      <c r="G22" s="159"/>
    </row>
    <row r="23" spans="1:7" s="4" customFormat="1" ht="15" customHeight="1" x14ac:dyDescent="0.2">
      <c r="A23" s="57"/>
      <c r="B23" s="190" t="s">
        <v>130</v>
      </c>
      <c r="C23" s="190"/>
      <c r="D23" s="190"/>
      <c r="E23" s="191"/>
      <c r="F23" s="168">
        <f>SUM(F8:G22)</f>
        <v>17940</v>
      </c>
      <c r="G23" s="169"/>
    </row>
    <row r="24" spans="1:7" ht="15" customHeight="1" x14ac:dyDescent="0.2">
      <c r="A24" s="178" t="s">
        <v>128</v>
      </c>
      <c r="B24" s="179"/>
      <c r="C24" s="179"/>
      <c r="D24" s="179"/>
      <c r="E24" s="180"/>
      <c r="F24" s="240"/>
      <c r="G24" s="241"/>
    </row>
    <row r="25" spans="1:7" ht="15" customHeight="1" x14ac:dyDescent="0.2">
      <c r="A25" s="52">
        <v>1</v>
      </c>
      <c r="B25" s="156" t="s">
        <v>169</v>
      </c>
      <c r="C25" s="156"/>
      <c r="D25" s="156"/>
      <c r="E25" s="157"/>
      <c r="F25" s="158">
        <v>201924</v>
      </c>
      <c r="G25" s="159"/>
    </row>
    <row r="26" spans="1:7" ht="15" customHeight="1" x14ac:dyDescent="0.2">
      <c r="A26" s="52">
        <v>2</v>
      </c>
      <c r="B26" s="156" t="s">
        <v>170</v>
      </c>
      <c r="C26" s="156"/>
      <c r="D26" s="156"/>
      <c r="E26" s="157"/>
      <c r="F26" s="158">
        <v>2495</v>
      </c>
      <c r="G26" s="159"/>
    </row>
    <row r="27" spans="1:7" ht="15" customHeight="1" x14ac:dyDescent="0.2">
      <c r="A27" s="52">
        <v>3</v>
      </c>
      <c r="B27" s="156" t="s">
        <v>171</v>
      </c>
      <c r="C27" s="156"/>
      <c r="D27" s="156"/>
      <c r="E27" s="157"/>
      <c r="F27" s="158">
        <v>140643</v>
      </c>
      <c r="G27" s="159"/>
    </row>
    <row r="28" spans="1:7" ht="15" customHeight="1" x14ac:dyDescent="0.2">
      <c r="A28" s="52">
        <v>4</v>
      </c>
      <c r="B28" s="156"/>
      <c r="C28" s="156"/>
      <c r="D28" s="156"/>
      <c r="E28" s="157"/>
      <c r="F28" s="158"/>
      <c r="G28" s="159"/>
    </row>
    <row r="29" spans="1:7" ht="15" customHeight="1" x14ac:dyDescent="0.2">
      <c r="A29" s="52">
        <v>5</v>
      </c>
      <c r="B29" s="160"/>
      <c r="C29" s="160"/>
      <c r="D29" s="160"/>
      <c r="E29" s="161"/>
      <c r="F29" s="158"/>
      <c r="G29" s="159"/>
    </row>
    <row r="30" spans="1:7" ht="15" customHeight="1" x14ac:dyDescent="0.2">
      <c r="A30" s="52">
        <v>6</v>
      </c>
      <c r="B30" s="160"/>
      <c r="C30" s="160"/>
      <c r="D30" s="160"/>
      <c r="E30" s="161"/>
      <c r="F30" s="158"/>
      <c r="G30" s="159"/>
    </row>
    <row r="31" spans="1:7" ht="15" customHeight="1" x14ac:dyDescent="0.2">
      <c r="A31" s="52">
        <v>7</v>
      </c>
      <c r="B31" s="160"/>
      <c r="C31" s="160"/>
      <c r="D31" s="160"/>
      <c r="E31" s="161"/>
      <c r="F31" s="158"/>
      <c r="G31" s="159"/>
    </row>
    <row r="32" spans="1:7" ht="15" customHeight="1" x14ac:dyDescent="0.2">
      <c r="A32" s="52">
        <v>8</v>
      </c>
      <c r="B32" s="160"/>
      <c r="C32" s="160"/>
      <c r="D32" s="160"/>
      <c r="E32" s="161"/>
      <c r="F32" s="158"/>
      <c r="G32" s="159"/>
    </row>
    <row r="33" spans="1:7" ht="15" customHeight="1" x14ac:dyDescent="0.2">
      <c r="A33" s="52">
        <v>9</v>
      </c>
      <c r="B33" s="160"/>
      <c r="C33" s="160"/>
      <c r="D33" s="160"/>
      <c r="E33" s="161"/>
      <c r="F33" s="158"/>
      <c r="G33" s="159"/>
    </row>
    <row r="34" spans="1:7" ht="15" customHeight="1" x14ac:dyDescent="0.2">
      <c r="A34" s="52">
        <v>10</v>
      </c>
      <c r="B34" s="160"/>
      <c r="C34" s="160"/>
      <c r="D34" s="160"/>
      <c r="E34" s="161"/>
      <c r="F34" s="158"/>
      <c r="G34" s="159"/>
    </row>
    <row r="35" spans="1:7" ht="15" customHeight="1" x14ac:dyDescent="0.2">
      <c r="A35" s="52">
        <v>11</v>
      </c>
      <c r="B35" s="160"/>
      <c r="C35" s="160"/>
      <c r="D35" s="160"/>
      <c r="E35" s="161"/>
      <c r="F35" s="158"/>
      <c r="G35" s="159"/>
    </row>
    <row r="36" spans="1:7" ht="15" customHeight="1" x14ac:dyDescent="0.2">
      <c r="A36" s="52">
        <v>12</v>
      </c>
      <c r="B36" s="160"/>
      <c r="C36" s="160"/>
      <c r="D36" s="160"/>
      <c r="E36" s="161"/>
      <c r="F36" s="158"/>
      <c r="G36" s="159"/>
    </row>
    <row r="37" spans="1:7" ht="15" customHeight="1" x14ac:dyDescent="0.2">
      <c r="A37" s="52">
        <v>13</v>
      </c>
      <c r="B37" s="160"/>
      <c r="C37" s="160"/>
      <c r="D37" s="160"/>
      <c r="E37" s="161"/>
      <c r="F37" s="158"/>
      <c r="G37" s="159"/>
    </row>
    <row r="38" spans="1:7" ht="15" customHeight="1" x14ac:dyDescent="0.2">
      <c r="A38" s="52">
        <v>14</v>
      </c>
      <c r="B38" s="160"/>
      <c r="C38" s="160"/>
      <c r="D38" s="160"/>
      <c r="E38" s="161"/>
      <c r="F38" s="158"/>
      <c r="G38" s="159"/>
    </row>
    <row r="39" spans="1:7" ht="15" customHeight="1" x14ac:dyDescent="0.2">
      <c r="A39" s="52">
        <v>15</v>
      </c>
      <c r="B39" s="160"/>
      <c r="C39" s="160"/>
      <c r="D39" s="160"/>
      <c r="E39" s="161"/>
      <c r="F39" s="158"/>
      <c r="G39" s="159"/>
    </row>
    <row r="40" spans="1:7" s="4" customFormat="1" ht="15" customHeight="1" x14ac:dyDescent="0.2">
      <c r="A40" s="57"/>
      <c r="B40" s="190" t="s">
        <v>130</v>
      </c>
      <c r="C40" s="190"/>
      <c r="D40" s="190"/>
      <c r="E40" s="191"/>
      <c r="F40" s="168">
        <f>SUM(F25:G39)</f>
        <v>345062</v>
      </c>
      <c r="G40" s="169"/>
    </row>
    <row r="41" spans="1:7" ht="15" customHeight="1" x14ac:dyDescent="0.2">
      <c r="A41" s="178" t="s">
        <v>134</v>
      </c>
      <c r="B41" s="179"/>
      <c r="C41" s="179"/>
      <c r="D41" s="179"/>
      <c r="E41" s="180"/>
      <c r="F41" s="240"/>
      <c r="G41" s="241"/>
    </row>
    <row r="42" spans="1:7" ht="15" customHeight="1" x14ac:dyDescent="0.2">
      <c r="A42" s="52">
        <v>1</v>
      </c>
      <c r="B42" s="224"/>
      <c r="C42" s="224"/>
      <c r="D42" s="224"/>
      <c r="E42" s="225"/>
      <c r="F42" s="158"/>
      <c r="G42" s="159"/>
    </row>
    <row r="43" spans="1:7" ht="15" customHeight="1" x14ac:dyDescent="0.2">
      <c r="A43" s="52">
        <v>2</v>
      </c>
      <c r="B43" s="160"/>
      <c r="C43" s="160"/>
      <c r="D43" s="160"/>
      <c r="E43" s="161"/>
      <c r="F43" s="158"/>
      <c r="G43" s="159"/>
    </row>
    <row r="44" spans="1:7" ht="15" customHeight="1" x14ac:dyDescent="0.2">
      <c r="A44" s="52">
        <v>3</v>
      </c>
      <c r="B44" s="160"/>
      <c r="C44" s="160"/>
      <c r="D44" s="160"/>
      <c r="E44" s="161"/>
      <c r="F44" s="158"/>
      <c r="G44" s="159"/>
    </row>
    <row r="45" spans="1:7" s="4" customFormat="1" ht="15" customHeight="1" x14ac:dyDescent="0.2">
      <c r="A45" s="57"/>
      <c r="B45" s="190" t="s">
        <v>131</v>
      </c>
      <c r="C45" s="190"/>
      <c r="D45" s="190"/>
      <c r="E45" s="191"/>
      <c r="F45" s="168">
        <f>SUM(F42:G44)</f>
        <v>0</v>
      </c>
      <c r="G45" s="169"/>
    </row>
    <row r="46" spans="1:7" ht="15" customHeight="1" x14ac:dyDescent="0.2">
      <c r="A46" s="227" t="s">
        <v>132</v>
      </c>
      <c r="B46" s="228"/>
      <c r="C46" s="228"/>
      <c r="D46" s="228"/>
      <c r="E46" s="229"/>
      <c r="F46" s="236">
        <f>F23+F40+F45</f>
        <v>363002</v>
      </c>
      <c r="G46" s="237"/>
    </row>
    <row r="47" spans="1:7" s="4" customFormat="1" ht="15" customHeight="1" x14ac:dyDescent="0.2">
      <c r="A47" s="178" t="s">
        <v>56</v>
      </c>
      <c r="B47" s="179"/>
      <c r="C47" s="179"/>
      <c r="D47" s="179"/>
      <c r="E47" s="180"/>
      <c r="F47" s="158">
        <v>0</v>
      </c>
      <c r="G47" s="159"/>
    </row>
    <row r="48" spans="1:7" s="4" customFormat="1" ht="15" customHeight="1" thickBot="1" x14ac:dyDescent="0.25">
      <c r="A48" s="178" t="s">
        <v>21</v>
      </c>
      <c r="B48" s="179"/>
      <c r="C48" s="179"/>
      <c r="D48" s="179"/>
      <c r="E48" s="180"/>
      <c r="F48" s="158">
        <v>25704</v>
      </c>
      <c r="G48" s="159"/>
    </row>
    <row r="49" spans="1:7" ht="15" customHeight="1" thickBot="1" x14ac:dyDescent="0.25">
      <c r="A49" s="231" t="s">
        <v>22</v>
      </c>
      <c r="B49" s="232"/>
      <c r="C49" s="232"/>
      <c r="D49" s="232"/>
      <c r="E49" s="233"/>
      <c r="F49" s="234">
        <f>SUM(F46:G48)</f>
        <v>388706</v>
      </c>
      <c r="G49" s="235"/>
    </row>
    <row r="50" spans="1:7" x14ac:dyDescent="0.2">
      <c r="A50" s="56"/>
      <c r="B50" s="56"/>
      <c r="C50" s="56"/>
      <c r="D50" s="56"/>
      <c r="E50" s="56"/>
      <c r="F50" s="56"/>
      <c r="G50" s="56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51" customWidth="1"/>
    <col min="5" max="5" width="27.7109375" style="51" customWidth="1"/>
    <col min="6" max="6" width="6.5703125" style="51" customWidth="1"/>
    <col min="7" max="7" width="27" style="51" customWidth="1"/>
    <col min="8" max="8" width="19.42578125" style="51" customWidth="1"/>
    <col min="9" max="9" width="20.28515625" style="51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17" t="s">
        <v>139</v>
      </c>
      <c r="B1" s="217"/>
      <c r="C1" s="217"/>
      <c r="D1" s="217"/>
      <c r="E1" s="217"/>
      <c r="F1" s="217"/>
      <c r="G1" s="217"/>
      <c r="H1" s="217"/>
      <c r="I1" s="217"/>
    </row>
    <row r="2" spans="1:9" ht="20.100000000000001" customHeight="1" x14ac:dyDescent="0.2">
      <c r="A2" s="218" t="s">
        <v>8</v>
      </c>
      <c r="B2" s="218"/>
      <c r="C2" s="218"/>
      <c r="D2" s="230" t="str">
        <f>'CSS '!D2:E2</f>
        <v>San Benito</v>
      </c>
      <c r="E2" s="230"/>
      <c r="F2" s="61" t="s">
        <v>9</v>
      </c>
      <c r="G2" s="59">
        <f>'CSS '!G2</f>
        <v>42660</v>
      </c>
      <c r="H2" s="56"/>
      <c r="I2" s="56"/>
    </row>
    <row r="3" spans="1:9" ht="15" customHeight="1" x14ac:dyDescent="0.2">
      <c r="A3" s="55"/>
      <c r="B3" s="55"/>
      <c r="C3" s="55"/>
      <c r="D3" s="220"/>
      <c r="E3" s="220"/>
      <c r="F3" s="63"/>
      <c r="G3" s="71"/>
      <c r="H3" s="56"/>
      <c r="I3" s="56"/>
    </row>
    <row r="4" spans="1:9" ht="15" customHeight="1" x14ac:dyDescent="0.2">
      <c r="A4" s="56"/>
      <c r="B4" s="56"/>
      <c r="C4" s="56"/>
      <c r="D4" s="56"/>
      <c r="E4" s="56"/>
      <c r="F4" s="56"/>
      <c r="G4" s="72"/>
      <c r="H4" s="56"/>
      <c r="I4" s="56"/>
    </row>
    <row r="5" spans="1:9" s="3" customFormat="1" ht="15" customHeight="1" x14ac:dyDescent="0.2">
      <c r="A5" s="197" t="s">
        <v>57</v>
      </c>
      <c r="B5" s="198"/>
      <c r="C5" s="198"/>
      <c r="D5" s="198"/>
      <c r="E5" s="199"/>
      <c r="F5" s="197" t="s">
        <v>0</v>
      </c>
      <c r="G5" s="199"/>
      <c r="H5" s="63"/>
      <c r="I5" s="63"/>
    </row>
    <row r="6" spans="1:9" s="1" customFormat="1" ht="42" customHeight="1" x14ac:dyDescent="0.2">
      <c r="A6" s="203"/>
      <c r="B6" s="204"/>
      <c r="C6" s="204"/>
      <c r="D6" s="204"/>
      <c r="E6" s="205"/>
      <c r="F6" s="208" t="s">
        <v>59</v>
      </c>
      <c r="G6" s="209"/>
      <c r="H6" s="67"/>
      <c r="I6" s="67"/>
    </row>
    <row r="7" spans="1:9" ht="15" customHeight="1" x14ac:dyDescent="0.2">
      <c r="A7" s="251" t="s">
        <v>34</v>
      </c>
      <c r="B7" s="245"/>
      <c r="C7" s="245"/>
      <c r="D7" s="245"/>
      <c r="E7" s="245"/>
      <c r="F7" s="252"/>
      <c r="G7" s="253"/>
      <c r="H7" s="68"/>
      <c r="I7" s="68"/>
    </row>
    <row r="8" spans="1:9" ht="15" customHeight="1" x14ac:dyDescent="0.2">
      <c r="A8" s="52">
        <v>1</v>
      </c>
      <c r="B8" s="160"/>
      <c r="C8" s="186"/>
      <c r="D8" s="186"/>
      <c r="E8" s="186"/>
      <c r="F8" s="242">
        <v>70645</v>
      </c>
      <c r="G8" s="243"/>
      <c r="H8" s="68"/>
      <c r="I8" s="68"/>
    </row>
    <row r="9" spans="1:9" ht="15" customHeight="1" x14ac:dyDescent="0.2">
      <c r="A9" s="52">
        <v>2</v>
      </c>
      <c r="B9" s="160"/>
      <c r="C9" s="186"/>
      <c r="D9" s="186"/>
      <c r="E9" s="186"/>
      <c r="F9" s="242">
        <v>0</v>
      </c>
      <c r="G9" s="243"/>
      <c r="H9" s="68"/>
      <c r="I9" s="68"/>
    </row>
    <row r="10" spans="1:9" ht="15" customHeight="1" x14ac:dyDescent="0.2">
      <c r="A10" s="52">
        <v>3</v>
      </c>
      <c r="B10" s="160"/>
      <c r="C10" s="186"/>
      <c r="D10" s="186"/>
      <c r="E10" s="186"/>
      <c r="F10" s="242">
        <v>0</v>
      </c>
      <c r="G10" s="243"/>
      <c r="H10" s="68"/>
      <c r="I10" s="68"/>
    </row>
    <row r="11" spans="1:9" ht="15" customHeight="1" x14ac:dyDescent="0.2">
      <c r="A11" s="52">
        <v>4</v>
      </c>
      <c r="B11" s="160"/>
      <c r="C11" s="186"/>
      <c r="D11" s="186"/>
      <c r="E11" s="186"/>
      <c r="F11" s="242">
        <v>0</v>
      </c>
      <c r="G11" s="243"/>
      <c r="H11" s="68"/>
      <c r="I11" s="68"/>
    </row>
    <row r="12" spans="1:9" ht="15" customHeight="1" x14ac:dyDescent="0.2">
      <c r="A12" s="52">
        <v>5</v>
      </c>
      <c r="B12" s="160"/>
      <c r="C12" s="186"/>
      <c r="D12" s="186"/>
      <c r="E12" s="186"/>
      <c r="F12" s="242">
        <f t="shared" ref="F12:F32" si="0">H12+I12</f>
        <v>0</v>
      </c>
      <c r="G12" s="243"/>
      <c r="H12" s="68"/>
      <c r="I12" s="68"/>
    </row>
    <row r="13" spans="1:9" ht="15" customHeight="1" x14ac:dyDescent="0.2">
      <c r="A13" s="52">
        <v>6</v>
      </c>
      <c r="B13" s="160"/>
      <c r="C13" s="186"/>
      <c r="D13" s="186"/>
      <c r="E13" s="186"/>
      <c r="F13" s="242">
        <f t="shared" si="0"/>
        <v>0</v>
      </c>
      <c r="G13" s="243"/>
      <c r="H13" s="68"/>
      <c r="I13" s="68"/>
    </row>
    <row r="14" spans="1:9" ht="15" customHeight="1" x14ac:dyDescent="0.2">
      <c r="A14" s="52">
        <v>7</v>
      </c>
      <c r="B14" s="160"/>
      <c r="C14" s="186"/>
      <c r="D14" s="186"/>
      <c r="E14" s="186"/>
      <c r="F14" s="242">
        <f t="shared" si="0"/>
        <v>0</v>
      </c>
      <c r="G14" s="243"/>
      <c r="H14" s="68"/>
      <c r="I14" s="68"/>
    </row>
    <row r="15" spans="1:9" ht="15" customHeight="1" x14ac:dyDescent="0.2">
      <c r="A15" s="52">
        <v>8</v>
      </c>
      <c r="B15" s="160"/>
      <c r="C15" s="186"/>
      <c r="D15" s="186"/>
      <c r="E15" s="186"/>
      <c r="F15" s="242">
        <v>0</v>
      </c>
      <c r="G15" s="243"/>
      <c r="H15" s="68"/>
      <c r="I15" s="68"/>
    </row>
    <row r="16" spans="1:9" ht="15" customHeight="1" x14ac:dyDescent="0.2">
      <c r="A16" s="52">
        <v>9</v>
      </c>
      <c r="B16" s="160"/>
      <c r="C16" s="186"/>
      <c r="D16" s="186"/>
      <c r="E16" s="186"/>
      <c r="F16" s="242">
        <v>0</v>
      </c>
      <c r="G16" s="243"/>
      <c r="H16" s="68"/>
      <c r="I16" s="68"/>
    </row>
    <row r="17" spans="1:9" ht="15" customHeight="1" x14ac:dyDescent="0.2">
      <c r="A17" s="52">
        <v>10</v>
      </c>
      <c r="B17" s="160"/>
      <c r="C17" s="186"/>
      <c r="D17" s="186"/>
      <c r="E17" s="186"/>
      <c r="F17" s="242">
        <f t="shared" si="0"/>
        <v>0</v>
      </c>
      <c r="G17" s="243"/>
      <c r="H17" s="68"/>
      <c r="I17" s="68"/>
    </row>
    <row r="18" spans="1:9" ht="15" customHeight="1" x14ac:dyDescent="0.2">
      <c r="A18" s="52">
        <v>11</v>
      </c>
      <c r="B18" s="160"/>
      <c r="C18" s="186"/>
      <c r="D18" s="186"/>
      <c r="E18" s="186"/>
      <c r="F18" s="242">
        <v>0</v>
      </c>
      <c r="G18" s="243"/>
      <c r="H18" s="68"/>
      <c r="I18" s="68"/>
    </row>
    <row r="19" spans="1:9" ht="15" customHeight="1" x14ac:dyDescent="0.2">
      <c r="A19" s="52">
        <v>12</v>
      </c>
      <c r="B19" s="160"/>
      <c r="C19" s="186"/>
      <c r="D19" s="186"/>
      <c r="E19" s="186"/>
      <c r="F19" s="242">
        <v>0</v>
      </c>
      <c r="G19" s="243"/>
      <c r="H19" s="68"/>
      <c r="I19" s="68"/>
    </row>
    <row r="20" spans="1:9" ht="15" customHeight="1" x14ac:dyDescent="0.2">
      <c r="A20" s="52">
        <v>13</v>
      </c>
      <c r="B20" s="160"/>
      <c r="C20" s="186"/>
      <c r="D20" s="186"/>
      <c r="E20" s="186"/>
      <c r="F20" s="242">
        <f t="shared" si="0"/>
        <v>0</v>
      </c>
      <c r="G20" s="243"/>
      <c r="H20" s="68"/>
      <c r="I20" s="68"/>
    </row>
    <row r="21" spans="1:9" ht="15" customHeight="1" x14ac:dyDescent="0.2">
      <c r="A21" s="52">
        <v>14</v>
      </c>
      <c r="B21" s="160"/>
      <c r="C21" s="186"/>
      <c r="D21" s="186"/>
      <c r="E21" s="186"/>
      <c r="F21" s="242">
        <f t="shared" si="0"/>
        <v>0</v>
      </c>
      <c r="G21" s="243"/>
      <c r="H21" s="68"/>
      <c r="I21" s="68"/>
    </row>
    <row r="22" spans="1:9" ht="15" customHeight="1" x14ac:dyDescent="0.2">
      <c r="A22" s="52">
        <v>15</v>
      </c>
      <c r="B22" s="160"/>
      <c r="C22" s="186"/>
      <c r="D22" s="186"/>
      <c r="E22" s="186"/>
      <c r="F22" s="242">
        <f t="shared" si="0"/>
        <v>0</v>
      </c>
      <c r="G22" s="243"/>
      <c r="H22" s="68"/>
      <c r="I22" s="68"/>
    </row>
    <row r="23" spans="1:9" ht="15" customHeight="1" x14ac:dyDescent="0.2">
      <c r="A23" s="52">
        <v>16</v>
      </c>
      <c r="B23" s="160"/>
      <c r="C23" s="186"/>
      <c r="D23" s="186"/>
      <c r="E23" s="186"/>
      <c r="F23" s="242">
        <f t="shared" si="0"/>
        <v>0</v>
      </c>
      <c r="G23" s="243"/>
      <c r="H23" s="68"/>
      <c r="I23" s="68"/>
    </row>
    <row r="24" spans="1:9" ht="15" customHeight="1" x14ac:dyDescent="0.2">
      <c r="A24" s="52">
        <v>17</v>
      </c>
      <c r="B24" s="160"/>
      <c r="C24" s="186"/>
      <c r="D24" s="186"/>
      <c r="E24" s="186"/>
      <c r="F24" s="242">
        <f t="shared" si="0"/>
        <v>0</v>
      </c>
      <c r="G24" s="243"/>
      <c r="H24" s="68"/>
      <c r="I24" s="68"/>
    </row>
    <row r="25" spans="1:9" ht="15" customHeight="1" x14ac:dyDescent="0.2">
      <c r="A25" s="52">
        <v>18</v>
      </c>
      <c r="B25" s="160"/>
      <c r="C25" s="186"/>
      <c r="D25" s="186"/>
      <c r="E25" s="186"/>
      <c r="F25" s="242">
        <f t="shared" si="0"/>
        <v>0</v>
      </c>
      <c r="G25" s="243"/>
      <c r="H25" s="68"/>
      <c r="I25" s="68"/>
    </row>
    <row r="26" spans="1:9" ht="15" customHeight="1" x14ac:dyDescent="0.2">
      <c r="A26" s="52">
        <v>19</v>
      </c>
      <c r="B26" s="224"/>
      <c r="C26" s="186"/>
      <c r="D26" s="186"/>
      <c r="E26" s="186"/>
      <c r="F26" s="242">
        <v>0</v>
      </c>
      <c r="G26" s="243"/>
      <c r="H26" s="68"/>
      <c r="I26" s="68"/>
    </row>
    <row r="27" spans="1:9" ht="15" customHeight="1" x14ac:dyDescent="0.2">
      <c r="A27" s="52">
        <v>20</v>
      </c>
      <c r="B27" s="160"/>
      <c r="C27" s="186"/>
      <c r="D27" s="186"/>
      <c r="E27" s="186"/>
      <c r="F27" s="242">
        <f t="shared" si="0"/>
        <v>0</v>
      </c>
      <c r="G27" s="243"/>
      <c r="H27" s="68"/>
      <c r="I27" s="68"/>
    </row>
    <row r="28" spans="1:9" ht="15" customHeight="1" x14ac:dyDescent="0.2">
      <c r="A28" s="52">
        <v>21</v>
      </c>
      <c r="B28" s="160"/>
      <c r="C28" s="186"/>
      <c r="D28" s="186"/>
      <c r="E28" s="186"/>
      <c r="F28" s="242">
        <f t="shared" si="0"/>
        <v>0</v>
      </c>
      <c r="G28" s="243"/>
      <c r="H28" s="68"/>
      <c r="I28" s="68"/>
    </row>
    <row r="29" spans="1:9" ht="15" customHeight="1" x14ac:dyDescent="0.2">
      <c r="A29" s="52">
        <v>22</v>
      </c>
      <c r="B29" s="160"/>
      <c r="C29" s="186"/>
      <c r="D29" s="186"/>
      <c r="E29" s="186"/>
      <c r="F29" s="242">
        <f t="shared" si="0"/>
        <v>0</v>
      </c>
      <c r="G29" s="243"/>
      <c r="H29" s="68"/>
      <c r="I29" s="68"/>
    </row>
    <row r="30" spans="1:9" ht="15" customHeight="1" x14ac:dyDescent="0.2">
      <c r="A30" s="52">
        <v>23</v>
      </c>
      <c r="B30" s="160"/>
      <c r="C30" s="186"/>
      <c r="D30" s="186"/>
      <c r="E30" s="186"/>
      <c r="F30" s="242">
        <f t="shared" si="0"/>
        <v>0</v>
      </c>
      <c r="G30" s="243"/>
      <c r="H30" s="68"/>
      <c r="I30" s="68"/>
    </row>
    <row r="31" spans="1:9" ht="15" customHeight="1" x14ac:dyDescent="0.2">
      <c r="A31" s="52">
        <v>24</v>
      </c>
      <c r="B31" s="160"/>
      <c r="C31" s="186"/>
      <c r="D31" s="186"/>
      <c r="E31" s="186"/>
      <c r="F31" s="242">
        <f t="shared" si="0"/>
        <v>0</v>
      </c>
      <c r="G31" s="243"/>
      <c r="H31" s="68"/>
      <c r="I31" s="68"/>
    </row>
    <row r="32" spans="1:9" s="4" customFormat="1" ht="15" customHeight="1" x14ac:dyDescent="0.2">
      <c r="A32" s="53">
        <v>25</v>
      </c>
      <c r="B32" s="160"/>
      <c r="C32" s="188"/>
      <c r="D32" s="188"/>
      <c r="E32" s="188"/>
      <c r="F32" s="256">
        <f t="shared" si="0"/>
        <v>0</v>
      </c>
      <c r="G32" s="257"/>
      <c r="H32" s="69"/>
      <c r="I32" s="69"/>
    </row>
    <row r="33" spans="1:11" s="4" customFormat="1" ht="15" customHeight="1" x14ac:dyDescent="0.2">
      <c r="A33" s="244" t="s">
        <v>133</v>
      </c>
      <c r="B33" s="245"/>
      <c r="C33" s="245"/>
      <c r="D33" s="245"/>
      <c r="E33" s="246"/>
      <c r="F33" s="247">
        <f>SUM(F8:G32)</f>
        <v>70645</v>
      </c>
      <c r="G33" s="248"/>
      <c r="H33" s="69"/>
      <c r="I33" s="69"/>
    </row>
    <row r="34" spans="1:11" s="4" customFormat="1" ht="15" customHeight="1" x14ac:dyDescent="0.2">
      <c r="A34" s="244" t="s">
        <v>155</v>
      </c>
      <c r="B34" s="245"/>
      <c r="C34" s="245"/>
      <c r="D34" s="245"/>
      <c r="E34" s="246"/>
      <c r="F34" s="247">
        <v>0</v>
      </c>
      <c r="G34" s="248"/>
      <c r="H34" s="69"/>
      <c r="I34" s="69"/>
    </row>
    <row r="35" spans="1:11" s="4" customFormat="1" ht="15" customHeight="1" thickBot="1" x14ac:dyDescent="0.25">
      <c r="A35" s="249" t="s">
        <v>26</v>
      </c>
      <c r="B35" s="250"/>
      <c r="C35" s="250"/>
      <c r="D35" s="250"/>
      <c r="E35" s="250"/>
      <c r="F35" s="258">
        <v>5002</v>
      </c>
      <c r="G35" s="259"/>
      <c r="H35" s="70"/>
      <c r="I35" s="70"/>
    </row>
    <row r="36" spans="1:11" ht="15" customHeight="1" thickBot="1" x14ac:dyDescent="0.25">
      <c r="A36" s="231" t="s">
        <v>27</v>
      </c>
      <c r="B36" s="232"/>
      <c r="C36" s="232"/>
      <c r="D36" s="232"/>
      <c r="E36" s="233"/>
      <c r="F36" s="254">
        <f>SUM(F33:G35)</f>
        <v>75647</v>
      </c>
      <c r="G36" s="255"/>
      <c r="H36" s="64"/>
      <c r="I36" s="64"/>
      <c r="J36" s="38"/>
      <c r="K36" s="38"/>
    </row>
    <row r="37" spans="1:11" x14ac:dyDescent="0.2">
      <c r="A37" s="56"/>
      <c r="B37" s="56"/>
      <c r="C37" s="56"/>
      <c r="D37" s="56"/>
      <c r="E37" s="56"/>
      <c r="F37" s="56"/>
      <c r="G37" s="56"/>
      <c r="H37" s="64"/>
      <c r="I37" s="64"/>
      <c r="J37" s="38"/>
      <c r="K37" s="38"/>
    </row>
    <row r="38" spans="1:11" hidden="1" x14ac:dyDescent="0.2">
      <c r="H38" s="60"/>
      <c r="I38" s="60"/>
      <c r="J38" s="38"/>
      <c r="K38" s="38"/>
    </row>
    <row r="39" spans="1:11" hidden="1" x14ac:dyDescent="0.2">
      <c r="A39" s="66"/>
    </row>
    <row r="40" spans="1:11" ht="30" hidden="1" customHeight="1" x14ac:dyDescent="0.25">
      <c r="A40" s="260"/>
      <c r="B40" s="260"/>
      <c r="C40" s="260"/>
      <c r="D40" s="260"/>
      <c r="E40" s="260"/>
      <c r="F40" s="260"/>
      <c r="G40" s="260"/>
      <c r="H40" s="260"/>
      <c r="I40" s="260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  <mergeCell ref="F29:G29"/>
    <mergeCell ref="F28:G28"/>
    <mergeCell ref="F7:G7"/>
    <mergeCell ref="F6:G6"/>
    <mergeCell ref="D2:E2"/>
    <mergeCell ref="D3:E3"/>
    <mergeCell ref="F15:G15"/>
    <mergeCell ref="A5:E6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0:E10"/>
    <mergeCell ref="A2:C2"/>
    <mergeCell ref="F10:G10"/>
    <mergeCell ref="A7:E7"/>
    <mergeCell ref="B8:E8"/>
    <mergeCell ref="B9:E9"/>
    <mergeCell ref="B13:E13"/>
    <mergeCell ref="B14:E14"/>
    <mergeCell ref="B15:E15"/>
    <mergeCell ref="B18:E18"/>
    <mergeCell ref="F21:G21"/>
    <mergeCell ref="F20:G20"/>
    <mergeCell ref="F19:G19"/>
    <mergeCell ref="F16:G16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56" customWidth="1"/>
    <col min="5" max="5" width="29.42578125" style="56" customWidth="1"/>
    <col min="6" max="6" width="7" style="56" customWidth="1"/>
    <col min="7" max="7" width="26.7109375" style="56" customWidth="1"/>
    <col min="8" max="16384" width="9.140625" hidden="1"/>
  </cols>
  <sheetData>
    <row r="1" spans="1:7" ht="46.5" customHeight="1" x14ac:dyDescent="0.25">
      <c r="A1" s="217" t="s">
        <v>140</v>
      </c>
      <c r="B1" s="217"/>
      <c r="C1" s="217"/>
      <c r="D1" s="217"/>
      <c r="E1" s="217"/>
      <c r="F1" s="217"/>
      <c r="G1" s="217"/>
    </row>
    <row r="2" spans="1:7" ht="20.100000000000001" customHeight="1" x14ac:dyDescent="0.2">
      <c r="A2" s="218" t="s">
        <v>8</v>
      </c>
      <c r="B2" s="218"/>
      <c r="C2" s="54"/>
      <c r="D2" s="230" t="str">
        <f>'CSS '!D2:E2</f>
        <v>San Benito</v>
      </c>
      <c r="E2" s="230"/>
      <c r="F2" s="61" t="s">
        <v>9</v>
      </c>
      <c r="G2" s="73">
        <f>'CSS '!G2</f>
        <v>42660</v>
      </c>
    </row>
    <row r="3" spans="1:7" ht="15" customHeight="1" x14ac:dyDescent="0.2">
      <c r="A3" s="55"/>
      <c r="B3" s="55"/>
      <c r="C3" s="55"/>
      <c r="D3" s="220"/>
      <c r="E3" s="220"/>
      <c r="F3" s="63"/>
    </row>
    <row r="4" spans="1:7" ht="15" customHeight="1" x14ac:dyDescent="0.2"/>
    <row r="5" spans="1:7" s="3" customFormat="1" ht="15" customHeight="1" x14ac:dyDescent="0.2">
      <c r="A5" s="197" t="s">
        <v>58</v>
      </c>
      <c r="B5" s="198"/>
      <c r="C5" s="198"/>
      <c r="D5" s="198"/>
      <c r="E5" s="199"/>
      <c r="F5" s="197" t="s">
        <v>0</v>
      </c>
      <c r="G5" s="199"/>
    </row>
    <row r="6" spans="1:7" s="1" customFormat="1" ht="42" customHeight="1" x14ac:dyDescent="0.2">
      <c r="A6" s="203"/>
      <c r="B6" s="204"/>
      <c r="C6" s="204"/>
      <c r="D6" s="204"/>
      <c r="E6" s="205"/>
      <c r="F6" s="210" t="s">
        <v>59</v>
      </c>
      <c r="G6" s="211"/>
    </row>
    <row r="7" spans="1:7" ht="15" customHeight="1" x14ac:dyDescent="0.2">
      <c r="A7" s="280" t="s">
        <v>39</v>
      </c>
      <c r="B7" s="281"/>
      <c r="C7" s="281"/>
      <c r="D7" s="281"/>
      <c r="E7" s="282"/>
      <c r="F7" s="266"/>
      <c r="G7" s="267"/>
    </row>
    <row r="8" spans="1:7" ht="15" customHeight="1" x14ac:dyDescent="0.2">
      <c r="A8" s="65"/>
      <c r="B8" s="277" t="s">
        <v>10</v>
      </c>
      <c r="C8" s="278"/>
      <c r="D8" s="278"/>
      <c r="E8" s="279"/>
      <c r="F8" s="275">
        <v>10988</v>
      </c>
      <c r="G8" s="276"/>
    </row>
    <row r="9" spans="1:7" ht="15" customHeight="1" x14ac:dyDescent="0.2">
      <c r="A9" s="65"/>
      <c r="B9" s="277" t="s">
        <v>11</v>
      </c>
      <c r="C9" s="278"/>
      <c r="D9" s="278"/>
      <c r="E9" s="279"/>
      <c r="F9" s="275"/>
      <c r="G9" s="276"/>
    </row>
    <row r="10" spans="1:7" ht="15" customHeight="1" x14ac:dyDescent="0.2">
      <c r="A10" s="65"/>
      <c r="B10" s="277" t="s">
        <v>12</v>
      </c>
      <c r="C10" s="278"/>
      <c r="D10" s="278"/>
      <c r="E10" s="279"/>
      <c r="F10" s="275"/>
      <c r="G10" s="276"/>
    </row>
    <row r="11" spans="1:7" ht="15" customHeight="1" x14ac:dyDescent="0.2">
      <c r="A11" s="65"/>
      <c r="B11" s="277" t="s">
        <v>13</v>
      </c>
      <c r="C11" s="278"/>
      <c r="D11" s="278"/>
      <c r="E11" s="279"/>
      <c r="F11" s="275"/>
      <c r="G11" s="276"/>
    </row>
    <row r="12" spans="1:7" ht="15" customHeight="1" x14ac:dyDescent="0.2">
      <c r="A12" s="65"/>
      <c r="B12" s="268" t="s">
        <v>14</v>
      </c>
      <c r="C12" s="268"/>
      <c r="D12" s="268"/>
      <c r="E12" s="269"/>
      <c r="F12" s="275"/>
      <c r="G12" s="276"/>
    </row>
    <row r="13" spans="1:7" ht="15" customHeight="1" x14ac:dyDescent="0.2">
      <c r="A13" s="263" t="s">
        <v>64</v>
      </c>
      <c r="B13" s="212"/>
      <c r="C13" s="212"/>
      <c r="D13" s="212"/>
      <c r="E13" s="212"/>
      <c r="F13" s="264">
        <f>SUM(F8:G12)</f>
        <v>10988</v>
      </c>
      <c r="G13" s="265"/>
    </row>
    <row r="14" spans="1:7" s="4" customFormat="1" ht="15" customHeight="1" thickBot="1" x14ac:dyDescent="0.25">
      <c r="A14" s="178" t="s">
        <v>24</v>
      </c>
      <c r="B14" s="179"/>
      <c r="C14" s="179"/>
      <c r="D14" s="179"/>
      <c r="E14" s="179"/>
      <c r="F14" s="261">
        <v>778</v>
      </c>
      <c r="G14" s="262"/>
    </row>
    <row r="15" spans="1:7" ht="15" customHeight="1" x14ac:dyDescent="0.2">
      <c r="A15" s="270" t="s">
        <v>25</v>
      </c>
      <c r="B15" s="271"/>
      <c r="C15" s="271"/>
      <c r="D15" s="271"/>
      <c r="E15" s="272"/>
      <c r="F15" s="273">
        <f>SUM(F13:G14)</f>
        <v>11766</v>
      </c>
      <c r="G15" s="274"/>
    </row>
    <row r="16" spans="1:7" x14ac:dyDescent="0.2"/>
  </sheetData>
  <sheetProtection sheet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11:G11"/>
    <mergeCell ref="A2:B2"/>
    <mergeCell ref="B10:E10"/>
    <mergeCell ref="B11:E11"/>
    <mergeCell ref="B8:E8"/>
    <mergeCell ref="B9:E9"/>
    <mergeCell ref="F14:G14"/>
    <mergeCell ref="A5:E6"/>
    <mergeCell ref="A13:E13"/>
    <mergeCell ref="F13:G13"/>
    <mergeCell ref="F6:G6"/>
    <mergeCell ref="F7:G7"/>
    <mergeCell ref="F9:G9"/>
    <mergeCell ref="F10:G10"/>
    <mergeCell ref="A7:E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56" customWidth="1"/>
    <col min="5" max="5" width="27.7109375" style="56" customWidth="1"/>
    <col min="6" max="6" width="8.42578125" style="56" customWidth="1"/>
    <col min="7" max="7" width="23" style="56" customWidth="1"/>
    <col min="8" max="16384" width="9.140625" hidden="1"/>
  </cols>
  <sheetData>
    <row r="1" spans="1:7" ht="46.5" customHeight="1" x14ac:dyDescent="0.25">
      <c r="A1" s="217" t="s">
        <v>141</v>
      </c>
      <c r="B1" s="217"/>
      <c r="C1" s="217"/>
      <c r="D1" s="217"/>
      <c r="E1" s="217"/>
      <c r="F1" s="217"/>
      <c r="G1" s="217"/>
    </row>
    <row r="2" spans="1:7" ht="20.100000000000001" customHeight="1" x14ac:dyDescent="0.2">
      <c r="A2" s="218" t="s">
        <v>8</v>
      </c>
      <c r="B2" s="218"/>
      <c r="C2" s="54"/>
      <c r="D2" s="230" t="str">
        <f>'CSS '!D2:E2</f>
        <v>San Benito</v>
      </c>
      <c r="E2" s="230"/>
      <c r="F2" s="61" t="s">
        <v>9</v>
      </c>
      <c r="G2" s="59">
        <f>'CSS '!G2</f>
        <v>42660</v>
      </c>
    </row>
    <row r="3" spans="1:7" ht="15" customHeight="1" x14ac:dyDescent="0.2">
      <c r="A3" s="55"/>
      <c r="B3" s="55"/>
      <c r="C3" s="55"/>
      <c r="D3" s="220"/>
      <c r="E3" s="220"/>
      <c r="F3" s="63"/>
    </row>
    <row r="4" spans="1:7" ht="15" customHeight="1" x14ac:dyDescent="0.2"/>
    <row r="5" spans="1:7" s="3" customFormat="1" ht="15" customHeight="1" x14ac:dyDescent="0.2">
      <c r="A5" s="197" t="s">
        <v>72</v>
      </c>
      <c r="B5" s="198"/>
      <c r="C5" s="198"/>
      <c r="D5" s="198"/>
      <c r="E5" s="199"/>
      <c r="F5" s="197" t="s">
        <v>0</v>
      </c>
      <c r="G5" s="199"/>
    </row>
    <row r="6" spans="1:7" s="1" customFormat="1" ht="42" customHeight="1" x14ac:dyDescent="0.2">
      <c r="A6" s="203"/>
      <c r="B6" s="204"/>
      <c r="C6" s="204"/>
      <c r="D6" s="204"/>
      <c r="E6" s="205"/>
      <c r="F6" s="210" t="s">
        <v>60</v>
      </c>
      <c r="G6" s="211"/>
    </row>
    <row r="7" spans="1:7" ht="15" customHeight="1" x14ac:dyDescent="0.2">
      <c r="A7" s="170" t="s">
        <v>35</v>
      </c>
      <c r="B7" s="212"/>
      <c r="C7" s="212"/>
      <c r="D7" s="212"/>
      <c r="E7" s="213"/>
      <c r="F7" s="288"/>
      <c r="G7" s="289"/>
    </row>
    <row r="8" spans="1:7" ht="15" customHeight="1" x14ac:dyDescent="0.2">
      <c r="A8" s="52">
        <v>1</v>
      </c>
      <c r="B8" s="160" t="s">
        <v>172</v>
      </c>
      <c r="C8" s="186"/>
      <c r="D8" s="186"/>
      <c r="E8" s="187"/>
      <c r="F8" s="286">
        <v>38737</v>
      </c>
      <c r="G8" s="287"/>
    </row>
    <row r="9" spans="1:7" ht="15" customHeight="1" x14ac:dyDescent="0.2">
      <c r="A9" s="52">
        <v>2</v>
      </c>
      <c r="B9" s="160"/>
      <c r="C9" s="186"/>
      <c r="D9" s="186"/>
      <c r="E9" s="187"/>
      <c r="F9" s="286"/>
      <c r="G9" s="287"/>
    </row>
    <row r="10" spans="1:7" ht="15" customHeight="1" x14ac:dyDescent="0.2">
      <c r="A10" s="52">
        <v>3</v>
      </c>
      <c r="B10" s="160"/>
      <c r="C10" s="186"/>
      <c r="D10" s="186"/>
      <c r="E10" s="187"/>
      <c r="F10" s="286"/>
      <c r="G10" s="287"/>
    </row>
    <row r="11" spans="1:7" ht="15" customHeight="1" x14ac:dyDescent="0.2">
      <c r="A11" s="52">
        <v>4</v>
      </c>
      <c r="B11" s="160"/>
      <c r="C11" s="186"/>
      <c r="D11" s="186"/>
      <c r="E11" s="187"/>
      <c r="F11" s="286"/>
      <c r="G11" s="287"/>
    </row>
    <row r="12" spans="1:7" ht="15" customHeight="1" x14ac:dyDescent="0.2">
      <c r="A12" s="52">
        <v>5</v>
      </c>
      <c r="B12" s="160"/>
      <c r="C12" s="186"/>
      <c r="D12" s="186"/>
      <c r="E12" s="187"/>
      <c r="F12" s="286"/>
      <c r="G12" s="287"/>
    </row>
    <row r="13" spans="1:7" ht="15" customHeight="1" x14ac:dyDescent="0.2">
      <c r="A13" s="52">
        <v>6</v>
      </c>
      <c r="B13" s="160"/>
      <c r="C13" s="186"/>
      <c r="D13" s="186"/>
      <c r="E13" s="187"/>
      <c r="F13" s="286"/>
      <c r="G13" s="287"/>
    </row>
    <row r="14" spans="1:7" ht="15" customHeight="1" x14ac:dyDescent="0.2">
      <c r="A14" s="52">
        <v>7</v>
      </c>
      <c r="B14" s="160"/>
      <c r="C14" s="186"/>
      <c r="D14" s="186"/>
      <c r="E14" s="187"/>
      <c r="F14" s="286"/>
      <c r="G14" s="287"/>
    </row>
    <row r="15" spans="1:7" ht="15" customHeight="1" x14ac:dyDescent="0.2">
      <c r="A15" s="52">
        <v>8</v>
      </c>
      <c r="B15" s="160"/>
      <c r="C15" s="186"/>
      <c r="D15" s="186"/>
      <c r="E15" s="187"/>
      <c r="F15" s="286"/>
      <c r="G15" s="287"/>
    </row>
    <row r="16" spans="1:7" ht="15" customHeight="1" x14ac:dyDescent="0.2">
      <c r="A16" s="52">
        <v>9</v>
      </c>
      <c r="B16" s="160"/>
      <c r="C16" s="186"/>
      <c r="D16" s="186"/>
      <c r="E16" s="187"/>
      <c r="F16" s="286"/>
      <c r="G16" s="287"/>
    </row>
    <row r="17" spans="1:7" ht="15" customHeight="1" x14ac:dyDescent="0.2">
      <c r="A17" s="52">
        <v>10</v>
      </c>
      <c r="B17" s="160"/>
      <c r="C17" s="186"/>
      <c r="D17" s="186"/>
      <c r="E17" s="187"/>
      <c r="F17" s="286"/>
      <c r="G17" s="287"/>
    </row>
    <row r="18" spans="1:7" ht="15" customHeight="1" x14ac:dyDescent="0.2">
      <c r="A18" s="52">
        <v>11</v>
      </c>
      <c r="B18" s="160"/>
      <c r="C18" s="186"/>
      <c r="D18" s="186"/>
      <c r="E18" s="187"/>
      <c r="F18" s="286"/>
      <c r="G18" s="287"/>
    </row>
    <row r="19" spans="1:7" ht="15" customHeight="1" x14ac:dyDescent="0.2">
      <c r="A19" s="52">
        <v>12</v>
      </c>
      <c r="B19" s="160"/>
      <c r="C19" s="186"/>
      <c r="D19" s="186"/>
      <c r="E19" s="187"/>
      <c r="F19" s="286"/>
      <c r="G19" s="287"/>
    </row>
    <row r="20" spans="1:7" ht="15" customHeight="1" x14ac:dyDescent="0.2">
      <c r="A20" s="263" t="s">
        <v>65</v>
      </c>
      <c r="B20" s="212"/>
      <c r="C20" s="212"/>
      <c r="D20" s="212"/>
      <c r="E20" s="212"/>
      <c r="F20" s="292">
        <f>SUM(F8:G19)</f>
        <v>38737</v>
      </c>
      <c r="G20" s="293"/>
    </row>
    <row r="21" spans="1:7" ht="15" customHeight="1" x14ac:dyDescent="0.2">
      <c r="A21" s="249" t="s">
        <v>32</v>
      </c>
      <c r="B21" s="250"/>
      <c r="C21" s="250"/>
      <c r="D21" s="250"/>
      <c r="E21" s="250"/>
      <c r="F21" s="286">
        <v>2743</v>
      </c>
      <c r="G21" s="287"/>
    </row>
    <row r="22" spans="1:7" ht="15" customHeight="1" x14ac:dyDescent="0.2">
      <c r="A22" s="283" t="s">
        <v>33</v>
      </c>
      <c r="B22" s="219"/>
      <c r="C22" s="219"/>
      <c r="D22" s="219"/>
      <c r="E22" s="219"/>
      <c r="F22" s="294">
        <f>SUM(F20:G21)</f>
        <v>41480</v>
      </c>
      <c r="G22" s="295"/>
    </row>
    <row r="23" spans="1:7" ht="15" customHeight="1" x14ac:dyDescent="0.2">
      <c r="A23" s="280" t="s">
        <v>29</v>
      </c>
      <c r="B23" s="281"/>
      <c r="C23" s="281"/>
      <c r="D23" s="281"/>
      <c r="E23" s="282"/>
      <c r="F23" s="290"/>
      <c r="G23" s="291"/>
    </row>
    <row r="24" spans="1:7" ht="15" customHeight="1" x14ac:dyDescent="0.2">
      <c r="A24" s="52">
        <v>1</v>
      </c>
      <c r="B24" s="156"/>
      <c r="C24" s="195"/>
      <c r="D24" s="195"/>
      <c r="E24" s="196"/>
      <c r="F24" s="284"/>
      <c r="G24" s="285"/>
    </row>
    <row r="25" spans="1:7" ht="15" customHeight="1" x14ac:dyDescent="0.2">
      <c r="A25" s="52">
        <v>2</v>
      </c>
      <c r="B25" s="156"/>
      <c r="C25" s="195"/>
      <c r="D25" s="195"/>
      <c r="E25" s="196"/>
      <c r="F25" s="284"/>
      <c r="G25" s="285"/>
    </row>
    <row r="26" spans="1:7" ht="15" customHeight="1" x14ac:dyDescent="0.2">
      <c r="A26" s="52">
        <v>3</v>
      </c>
      <c r="B26" s="156"/>
      <c r="C26" s="195"/>
      <c r="D26" s="195"/>
      <c r="E26" s="196"/>
      <c r="F26" s="284"/>
      <c r="G26" s="285"/>
    </row>
    <row r="27" spans="1:7" ht="15" customHeight="1" x14ac:dyDescent="0.2">
      <c r="A27" s="52">
        <v>4</v>
      </c>
      <c r="B27" s="156"/>
      <c r="C27" s="195"/>
      <c r="D27" s="195"/>
      <c r="E27" s="196"/>
      <c r="F27" s="284"/>
      <c r="G27" s="285"/>
    </row>
    <row r="28" spans="1:7" ht="15" customHeight="1" x14ac:dyDescent="0.2">
      <c r="A28" s="52">
        <v>5</v>
      </c>
      <c r="B28" s="156"/>
      <c r="C28" s="195"/>
      <c r="D28" s="195"/>
      <c r="E28" s="196"/>
      <c r="F28" s="284"/>
      <c r="G28" s="285"/>
    </row>
    <row r="29" spans="1:7" ht="15" customHeight="1" x14ac:dyDescent="0.2">
      <c r="A29" s="52">
        <v>6</v>
      </c>
      <c r="B29" s="156"/>
      <c r="C29" s="195"/>
      <c r="D29" s="195"/>
      <c r="E29" s="196"/>
      <c r="F29" s="284"/>
      <c r="G29" s="285"/>
    </row>
    <row r="30" spans="1:7" ht="15" customHeight="1" x14ac:dyDescent="0.2">
      <c r="A30" s="52">
        <v>7</v>
      </c>
      <c r="B30" s="160"/>
      <c r="C30" s="186"/>
      <c r="D30" s="186"/>
      <c r="E30" s="187"/>
      <c r="F30" s="284"/>
      <c r="G30" s="285"/>
    </row>
    <row r="31" spans="1:7" ht="15" customHeight="1" x14ac:dyDescent="0.2">
      <c r="A31" s="52">
        <v>8</v>
      </c>
      <c r="B31" s="160"/>
      <c r="C31" s="186"/>
      <c r="D31" s="186"/>
      <c r="E31" s="187"/>
      <c r="F31" s="284"/>
      <c r="G31" s="285"/>
    </row>
    <row r="32" spans="1:7" ht="15" customHeight="1" x14ac:dyDescent="0.2">
      <c r="A32" s="52">
        <v>9</v>
      </c>
      <c r="B32" s="160"/>
      <c r="C32" s="186"/>
      <c r="D32" s="186"/>
      <c r="E32" s="187"/>
      <c r="F32" s="284"/>
      <c r="G32" s="285"/>
    </row>
    <row r="33" spans="1:7" ht="15" customHeight="1" x14ac:dyDescent="0.2">
      <c r="A33" s="52">
        <v>10</v>
      </c>
      <c r="B33" s="160"/>
      <c r="C33" s="186"/>
      <c r="D33" s="186"/>
      <c r="E33" s="187"/>
      <c r="F33" s="284"/>
      <c r="G33" s="285"/>
    </row>
    <row r="34" spans="1:7" ht="15" customHeight="1" x14ac:dyDescent="0.2">
      <c r="A34" s="52">
        <v>11</v>
      </c>
      <c r="B34" s="160"/>
      <c r="C34" s="186"/>
      <c r="D34" s="186"/>
      <c r="E34" s="187"/>
      <c r="F34" s="284"/>
      <c r="G34" s="285"/>
    </row>
    <row r="35" spans="1:7" s="4" customFormat="1" ht="15" customHeight="1" x14ac:dyDescent="0.2">
      <c r="A35" s="52">
        <v>12</v>
      </c>
      <c r="B35" s="160"/>
      <c r="C35" s="188"/>
      <c r="D35" s="188"/>
      <c r="E35" s="189"/>
      <c r="F35" s="284"/>
      <c r="G35" s="285"/>
    </row>
    <row r="36" spans="1:7" s="4" customFormat="1" ht="15" customHeight="1" x14ac:dyDescent="0.2">
      <c r="A36" s="52">
        <v>13</v>
      </c>
      <c r="B36" s="160"/>
      <c r="C36" s="160"/>
      <c r="D36" s="160"/>
      <c r="E36" s="161"/>
      <c r="F36" s="284"/>
      <c r="G36" s="285"/>
    </row>
    <row r="37" spans="1:7" s="4" customFormat="1" ht="15" customHeight="1" x14ac:dyDescent="0.2">
      <c r="A37" s="170" t="s">
        <v>66</v>
      </c>
      <c r="B37" s="171"/>
      <c r="C37" s="171"/>
      <c r="D37" s="171"/>
      <c r="E37" s="172"/>
      <c r="F37" s="301">
        <f>SUM(F24:G36)</f>
        <v>0</v>
      </c>
      <c r="G37" s="302"/>
    </row>
    <row r="38" spans="1:7" ht="15" customHeight="1" x14ac:dyDescent="0.2">
      <c r="A38" s="178" t="s">
        <v>36</v>
      </c>
      <c r="B38" s="179"/>
      <c r="C38" s="179"/>
      <c r="D38" s="179"/>
      <c r="E38" s="180"/>
      <c r="F38" s="286"/>
      <c r="G38" s="287"/>
    </row>
    <row r="39" spans="1:7" ht="15" customHeight="1" thickBot="1" x14ac:dyDescent="0.25">
      <c r="A39" s="178" t="s">
        <v>37</v>
      </c>
      <c r="B39" s="179"/>
      <c r="C39" s="179"/>
      <c r="D39" s="179"/>
      <c r="E39" s="180"/>
      <c r="F39" s="286">
        <f>F37+F38</f>
        <v>0</v>
      </c>
      <c r="G39" s="287"/>
    </row>
    <row r="40" spans="1:7" ht="13.5" thickBot="1" x14ac:dyDescent="0.25">
      <c r="A40" s="296" t="s">
        <v>28</v>
      </c>
      <c r="B40" s="297"/>
      <c r="C40" s="297"/>
      <c r="D40" s="297"/>
      <c r="E40" s="298"/>
      <c r="F40" s="299">
        <f>F22+F39</f>
        <v>41480</v>
      </c>
      <c r="G40" s="300"/>
    </row>
    <row r="41" spans="1:7" x14ac:dyDescent="0.2"/>
  </sheetData>
  <sheetProtection sheet="1" selectLockedCells="1"/>
  <mergeCells count="75">
    <mergeCell ref="F33:G33"/>
    <mergeCell ref="F21:G21"/>
    <mergeCell ref="F22:G22"/>
    <mergeCell ref="A40:E40"/>
    <mergeCell ref="F40:G40"/>
    <mergeCell ref="F39:G39"/>
    <mergeCell ref="A21:E21"/>
    <mergeCell ref="F34:G34"/>
    <mergeCell ref="F35:G35"/>
    <mergeCell ref="F37:G37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38:G38"/>
    <mergeCell ref="F29:G29"/>
    <mergeCell ref="F30:G30"/>
    <mergeCell ref="F27:G27"/>
    <mergeCell ref="F36:G36"/>
    <mergeCell ref="F31:G31"/>
    <mergeCell ref="F25:G25"/>
    <mergeCell ref="F32:G32"/>
    <mergeCell ref="F26:G26"/>
    <mergeCell ref="F23:G23"/>
    <mergeCell ref="F28:G28"/>
    <mergeCell ref="F5:G5"/>
    <mergeCell ref="A2:B2"/>
    <mergeCell ref="F6:G6"/>
    <mergeCell ref="F7:G7"/>
    <mergeCell ref="F9:G9"/>
    <mergeCell ref="B16:E16"/>
    <mergeCell ref="B14:E14"/>
    <mergeCell ref="B15:E15"/>
    <mergeCell ref="A7:E7"/>
    <mergeCell ref="D2:E2"/>
    <mergeCell ref="D3:E3"/>
    <mergeCell ref="A5:E6"/>
    <mergeCell ref="F12:G12"/>
    <mergeCell ref="B8:E8"/>
    <mergeCell ref="B9:E9"/>
    <mergeCell ref="B10:E10"/>
    <mergeCell ref="B11:E11"/>
    <mergeCell ref="F10:G10"/>
    <mergeCell ref="F11:G11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A23:E23"/>
    <mergeCell ref="B29:E29"/>
    <mergeCell ref="B31:E31"/>
    <mergeCell ref="A22:E22"/>
    <mergeCell ref="B12:E12"/>
    <mergeCell ref="A20:E20"/>
    <mergeCell ref="B26:E26"/>
    <mergeCell ref="B30:E30"/>
    <mergeCell ref="B28:E28"/>
    <mergeCell ref="B27:E27"/>
    <mergeCell ref="B24:E24"/>
    <mergeCell ref="B25:E25"/>
    <mergeCell ref="B19:E19"/>
    <mergeCell ref="B13:E13"/>
    <mergeCell ref="B18:E18"/>
    <mergeCell ref="B17:E1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17" t="s">
        <v>151</v>
      </c>
      <c r="B1" s="217"/>
      <c r="C1" s="217"/>
      <c r="D1" s="217"/>
      <c r="E1" s="217"/>
      <c r="F1" s="217"/>
      <c r="G1" s="217"/>
    </row>
    <row r="2" spans="1:8" ht="15" customHeight="1" x14ac:dyDescent="0.2">
      <c r="A2" s="218" t="s">
        <v>8</v>
      </c>
      <c r="B2" s="218"/>
      <c r="C2" s="54"/>
      <c r="D2" s="230" t="str">
        <f>'CSS '!D2:E2</f>
        <v>San Benito</v>
      </c>
      <c r="E2" s="230"/>
      <c r="F2" s="61" t="s">
        <v>9</v>
      </c>
      <c r="G2" s="59">
        <f>'CSS '!G2</f>
        <v>42660</v>
      </c>
    </row>
    <row r="3" spans="1:8" ht="15" customHeight="1" x14ac:dyDescent="0.2">
      <c r="A3" s="55"/>
      <c r="B3" s="55"/>
      <c r="C3" s="55"/>
      <c r="D3" s="220"/>
      <c r="E3" s="220"/>
      <c r="F3" s="63"/>
      <c r="G3" s="56"/>
    </row>
    <row r="4" spans="1:8" ht="15" customHeight="1" x14ac:dyDescent="0.2">
      <c r="A4" s="56"/>
      <c r="B4" s="56"/>
      <c r="C4" s="56"/>
      <c r="D4" s="56"/>
      <c r="E4" s="56"/>
      <c r="F4" s="56"/>
      <c r="G4" s="56"/>
    </row>
    <row r="5" spans="1:8" s="3" customFormat="1" ht="12.75" customHeight="1" x14ac:dyDescent="0.2">
      <c r="A5" s="306"/>
      <c r="B5" s="220"/>
      <c r="C5" s="220"/>
      <c r="D5" s="220"/>
      <c r="E5" s="307"/>
      <c r="F5" s="197" t="s">
        <v>0</v>
      </c>
      <c r="G5" s="199"/>
    </row>
    <row r="6" spans="1:8" s="1" customFormat="1" x14ac:dyDescent="0.2">
      <c r="A6" s="308"/>
      <c r="B6" s="218"/>
      <c r="C6" s="218"/>
      <c r="D6" s="218"/>
      <c r="E6" s="309"/>
      <c r="F6" s="210" t="s">
        <v>69</v>
      </c>
      <c r="G6" s="211"/>
    </row>
    <row r="7" spans="1:8" ht="26.1" customHeight="1" x14ac:dyDescent="0.2">
      <c r="A7" s="311" t="s">
        <v>101</v>
      </c>
      <c r="B7" s="312"/>
      <c r="C7" s="312"/>
      <c r="D7" s="312"/>
      <c r="E7" s="313"/>
      <c r="F7" s="317">
        <v>0</v>
      </c>
      <c r="G7" s="318"/>
    </row>
    <row r="8" spans="1:8" x14ac:dyDescent="0.2">
      <c r="A8" s="314"/>
      <c r="B8" s="315"/>
      <c r="C8" s="315"/>
      <c r="D8" s="315"/>
      <c r="E8" s="315"/>
      <c r="F8" s="315"/>
      <c r="G8" s="316"/>
    </row>
    <row r="9" spans="1:8" x14ac:dyDescent="0.2">
      <c r="A9" s="311" t="s">
        <v>31</v>
      </c>
      <c r="B9" s="319"/>
      <c r="C9" s="319"/>
      <c r="D9" s="319"/>
      <c r="E9" s="320"/>
      <c r="F9" s="317">
        <v>0</v>
      </c>
      <c r="G9" s="318"/>
    </row>
    <row r="10" spans="1:8" x14ac:dyDescent="0.2">
      <c r="A10" s="321"/>
      <c r="B10" s="322"/>
      <c r="C10" s="322"/>
      <c r="D10" s="322"/>
      <c r="E10" s="322"/>
      <c r="F10" s="322"/>
      <c r="G10" s="323"/>
    </row>
    <row r="11" spans="1:8" x14ac:dyDescent="0.2">
      <c r="A11" s="311" t="s">
        <v>70</v>
      </c>
      <c r="B11" s="319"/>
      <c r="C11" s="319"/>
      <c r="D11" s="319"/>
      <c r="E11" s="320"/>
      <c r="F11" s="317">
        <v>0</v>
      </c>
      <c r="G11" s="318"/>
    </row>
    <row r="12" spans="1:8" x14ac:dyDescent="0.2">
      <c r="A12" s="310"/>
      <c r="B12" s="310"/>
      <c r="C12" s="310"/>
      <c r="D12" s="310"/>
      <c r="E12" s="310"/>
      <c r="F12" s="310"/>
      <c r="G12" s="310"/>
      <c r="H12" s="38"/>
    </row>
    <row r="13" spans="1:8" hidden="1" x14ac:dyDescent="0.2">
      <c r="A13" s="304"/>
      <c r="B13" s="304"/>
      <c r="C13" s="304"/>
      <c r="D13" s="304"/>
      <c r="E13" s="304"/>
      <c r="F13" s="305"/>
      <c r="G13" s="305"/>
      <c r="H13" s="38"/>
    </row>
    <row r="14" spans="1:8" hidden="1" x14ac:dyDescent="0.2">
      <c r="A14" s="303"/>
      <c r="B14" s="303"/>
      <c r="C14" s="303"/>
      <c r="D14" s="303"/>
      <c r="E14" s="303"/>
      <c r="F14" s="303"/>
      <c r="G14" s="303"/>
      <c r="H14" s="38"/>
    </row>
    <row r="15" spans="1:8" hidden="1" x14ac:dyDescent="0.2">
      <c r="A15" s="304"/>
      <c r="B15" s="304"/>
      <c r="C15" s="304"/>
      <c r="D15" s="304"/>
      <c r="E15" s="304"/>
      <c r="F15" s="305"/>
      <c r="G15" s="305"/>
      <c r="H15" s="38"/>
    </row>
    <row r="16" spans="1:8" hidden="1" x14ac:dyDescent="0.2">
      <c r="A16" s="303"/>
      <c r="B16" s="303"/>
      <c r="C16" s="303"/>
      <c r="D16" s="303"/>
      <c r="E16" s="303"/>
      <c r="F16" s="303"/>
      <c r="G16" s="303"/>
      <c r="H16" s="38"/>
    </row>
    <row r="22" spans="3:3" hidden="1" x14ac:dyDescent="0.2">
      <c r="C22" s="34"/>
    </row>
    <row r="23" spans="3:3" hidden="1" x14ac:dyDescent="0.2">
      <c r="C23" s="34"/>
    </row>
    <row r="24" spans="3:3" hidden="1" x14ac:dyDescent="0.2">
      <c r="C24" s="34"/>
    </row>
    <row r="25" spans="3:3" hidden="1" x14ac:dyDescent="0.2">
      <c r="C25" s="34"/>
    </row>
    <row r="26" spans="3:3" hidden="1" x14ac:dyDescent="0.2">
      <c r="C26" s="34"/>
    </row>
    <row r="27" spans="3:3" hidden="1" x14ac:dyDescent="0.2">
      <c r="C27" s="34"/>
    </row>
    <row r="28" spans="3:3" hidden="1" x14ac:dyDescent="0.2">
      <c r="C28" s="34"/>
    </row>
    <row r="29" spans="3:3" hidden="1" x14ac:dyDescent="0.2">
      <c r="C29" s="34"/>
    </row>
    <row r="30" spans="3:3" hidden="1" x14ac:dyDescent="0.2">
      <c r="C30" s="34"/>
    </row>
    <row r="31" spans="3:3" hidden="1" x14ac:dyDescent="0.2">
      <c r="C31" s="34"/>
    </row>
    <row r="32" spans="3:3" hidden="1" x14ac:dyDescent="0.2">
      <c r="C32" s="34"/>
    </row>
    <row r="33" spans="3:3" hidden="1" x14ac:dyDescent="0.2">
      <c r="C33" s="34"/>
    </row>
    <row r="34" spans="3:3" hidden="1" x14ac:dyDescent="0.2">
      <c r="C34" s="34"/>
    </row>
    <row r="35" spans="3:3" hidden="1" x14ac:dyDescent="0.2">
      <c r="C35" s="34"/>
    </row>
    <row r="36" spans="3:3" hidden="1" x14ac:dyDescent="0.2">
      <c r="C36" s="34"/>
    </row>
    <row r="37" spans="3:3" hidden="1" x14ac:dyDescent="0.2">
      <c r="C37" s="34"/>
    </row>
    <row r="38" spans="3:3" hidden="1" x14ac:dyDescent="0.2">
      <c r="C38" s="34"/>
    </row>
    <row r="39" spans="3:3" hidden="1" x14ac:dyDescent="0.2">
      <c r="C39" s="34"/>
    </row>
  </sheetData>
  <sheetProtection sheet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style="51" customWidth="1"/>
    <col min="5" max="5" width="26.42578125" style="51" customWidth="1"/>
    <col min="6" max="6" width="8.42578125" style="51" customWidth="1"/>
    <col min="7" max="7" width="23" style="51" customWidth="1"/>
    <col min="8" max="16384" width="9.140625" hidden="1"/>
  </cols>
  <sheetData>
    <row r="1" spans="1:7" ht="46.5" customHeight="1" x14ac:dyDescent="0.25">
      <c r="A1" s="217" t="s">
        <v>150</v>
      </c>
      <c r="B1" s="217"/>
      <c r="C1" s="217"/>
      <c r="D1" s="217"/>
      <c r="E1" s="217"/>
      <c r="F1" s="217"/>
      <c r="G1" s="217"/>
    </row>
    <row r="2" spans="1:7" ht="15" customHeight="1" x14ac:dyDescent="0.2">
      <c r="A2" s="218" t="s">
        <v>8</v>
      </c>
      <c r="B2" s="218"/>
      <c r="C2" s="54"/>
      <c r="D2" s="230" t="str">
        <f>'CSS '!D2:E2</f>
        <v>San Benito</v>
      </c>
      <c r="E2" s="230"/>
      <c r="F2" s="61" t="s">
        <v>9</v>
      </c>
      <c r="G2" s="59">
        <f>'CSS '!G2</f>
        <v>42660</v>
      </c>
    </row>
    <row r="3" spans="1:7" ht="15" customHeight="1" x14ac:dyDescent="0.2">
      <c r="A3" s="55"/>
      <c r="B3" s="55"/>
      <c r="C3" s="55"/>
      <c r="D3" s="220"/>
      <c r="E3" s="220"/>
      <c r="F3" s="63"/>
      <c r="G3" s="56"/>
    </row>
    <row r="4" spans="1:7" ht="15" customHeight="1" x14ac:dyDescent="0.2">
      <c r="A4" s="56"/>
      <c r="B4" s="56"/>
      <c r="C4" s="56"/>
      <c r="D4" s="56"/>
      <c r="E4" s="56"/>
      <c r="F4" s="56"/>
      <c r="G4" s="56"/>
    </row>
    <row r="5" spans="1:7" s="3" customFormat="1" ht="12.75" customHeight="1" x14ac:dyDescent="0.2">
      <c r="A5" s="197"/>
      <c r="B5" s="198"/>
      <c r="C5" s="198"/>
      <c r="D5" s="198"/>
      <c r="E5" s="199"/>
      <c r="F5" s="197" t="s">
        <v>0</v>
      </c>
      <c r="G5" s="199"/>
    </row>
    <row r="6" spans="1:7" s="1" customFormat="1" x14ac:dyDescent="0.2">
      <c r="A6" s="203"/>
      <c r="B6" s="204"/>
      <c r="C6" s="204"/>
      <c r="D6" s="204"/>
      <c r="E6" s="205"/>
      <c r="F6" s="210" t="s">
        <v>69</v>
      </c>
      <c r="G6" s="211"/>
    </row>
    <row r="7" spans="1:7" ht="26.1" customHeight="1" x14ac:dyDescent="0.2">
      <c r="A7" s="324" t="s">
        <v>144</v>
      </c>
      <c r="B7" s="325"/>
      <c r="C7" s="325"/>
      <c r="D7" s="325"/>
      <c r="E7" s="326"/>
      <c r="F7" s="317">
        <v>0</v>
      </c>
      <c r="G7" s="318"/>
    </row>
    <row r="8" spans="1:7" x14ac:dyDescent="0.2">
      <c r="A8" s="314"/>
      <c r="B8" s="315"/>
      <c r="C8" s="315"/>
      <c r="D8" s="315"/>
      <c r="E8" s="315"/>
      <c r="F8" s="315"/>
      <c r="G8" s="316"/>
    </row>
    <row r="9" spans="1:7" x14ac:dyDescent="0.2">
      <c r="A9" s="56"/>
      <c r="B9" s="56"/>
      <c r="C9" s="56"/>
      <c r="D9" s="56"/>
      <c r="E9" s="56"/>
      <c r="F9" s="56"/>
      <c r="G9" s="56"/>
    </row>
    <row r="15" spans="1:7" hidden="1" x14ac:dyDescent="0.2">
      <c r="C15" s="74"/>
    </row>
    <row r="16" spans="1:7" hidden="1" x14ac:dyDescent="0.2">
      <c r="C16" s="74"/>
    </row>
    <row r="17" spans="3:3" hidden="1" x14ac:dyDescent="0.2">
      <c r="C17" s="74"/>
    </row>
    <row r="18" spans="3:3" hidden="1" x14ac:dyDescent="0.2">
      <c r="C18" s="74"/>
    </row>
    <row r="19" spans="3:3" hidden="1" x14ac:dyDescent="0.2">
      <c r="C19" s="74"/>
    </row>
    <row r="20" spans="3:3" hidden="1" x14ac:dyDescent="0.2">
      <c r="C20" s="74"/>
    </row>
    <row r="21" spans="3:3" hidden="1" x14ac:dyDescent="0.2">
      <c r="C21" s="74"/>
    </row>
    <row r="22" spans="3:3" hidden="1" x14ac:dyDescent="0.2">
      <c r="C22" s="74"/>
    </row>
    <row r="23" spans="3:3" hidden="1" x14ac:dyDescent="0.2">
      <c r="C23" s="74"/>
    </row>
    <row r="24" spans="3:3" hidden="1" x14ac:dyDescent="0.2">
      <c r="C24" s="74"/>
    </row>
    <row r="25" spans="3:3" hidden="1" x14ac:dyDescent="0.2">
      <c r="C25" s="74"/>
    </row>
    <row r="26" spans="3:3" hidden="1" x14ac:dyDescent="0.2">
      <c r="C26" s="74"/>
    </row>
    <row r="27" spans="3:3" hidden="1" x14ac:dyDescent="0.2">
      <c r="C27" s="74"/>
    </row>
    <row r="28" spans="3:3" hidden="1" x14ac:dyDescent="0.2">
      <c r="C28" s="74"/>
    </row>
    <row r="29" spans="3:3" hidden="1" x14ac:dyDescent="0.2">
      <c r="C29" s="74"/>
    </row>
    <row r="30" spans="3:3" hidden="1" x14ac:dyDescent="0.2">
      <c r="C30" s="74"/>
    </row>
    <row r="31" spans="3:3" hidden="1" x14ac:dyDescent="0.2">
      <c r="C31" s="74"/>
    </row>
    <row r="32" spans="3:3" hidden="1" x14ac:dyDescent="0.2">
      <c r="C32" s="74"/>
    </row>
  </sheetData>
  <sheetProtection sheet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zoomScale="70" zoomScaleNormal="70" zoomScaleSheetLayoutView="70" zoomScalePageLayoutView="70" workbookViewId="0">
      <pane ySplit="11" topLeftCell="A44" activePane="bottomLeft" state="frozen"/>
      <selection activeCell="A37" sqref="A37:G37"/>
      <selection pane="bottomLeft"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7109375" style="6" hidden="1"/>
  </cols>
  <sheetData>
    <row r="1" spans="1:120" ht="15.75" x14ac:dyDescent="0.25">
      <c r="A1" s="362" t="s">
        <v>83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20" ht="15.75" x14ac:dyDescent="0.25">
      <c r="A2" s="362" t="s">
        <v>142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20" ht="15.75" x14ac:dyDescent="0.25">
      <c r="A3" s="363" t="s">
        <v>127</v>
      </c>
      <c r="B3" s="278"/>
      <c r="C3" s="278"/>
      <c r="D3" s="278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20" s="14" customFormat="1" ht="15.75" x14ac:dyDescent="0.25">
      <c r="A4" s="96"/>
      <c r="B4" s="97"/>
      <c r="C4" s="97"/>
      <c r="D4" s="97"/>
      <c r="E4" s="97"/>
      <c r="F4" s="97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" x14ac:dyDescent="0.25">
      <c r="A5" s="96" t="s">
        <v>126</v>
      </c>
      <c r="B5" s="99"/>
      <c r="C5" s="99"/>
      <c r="D5" s="359" t="str">
        <f>'CSS '!D2:E2</f>
        <v>San Benito</v>
      </c>
      <c r="E5" s="359"/>
      <c r="F5" s="359"/>
      <c r="G5" s="92"/>
      <c r="H5" s="92"/>
      <c r="I5" s="92"/>
      <c r="J5" s="92"/>
      <c r="K5" s="100"/>
      <c r="L5" s="92"/>
      <c r="M5" s="92"/>
      <c r="N5" s="92"/>
      <c r="O5" s="92"/>
      <c r="P5" s="101" t="s">
        <v>82</v>
      </c>
      <c r="Q5" s="124">
        <v>42660</v>
      </c>
    </row>
    <row r="6" spans="1:120" ht="15" customHeight="1" x14ac:dyDescent="0.25">
      <c r="A6" s="368"/>
      <c r="B6" s="368"/>
      <c r="C6" s="368"/>
      <c r="D6" s="368"/>
      <c r="E6" s="368"/>
      <c r="F6" s="368"/>
      <c r="G6" s="102"/>
      <c r="H6" s="102"/>
      <c r="I6" s="102"/>
      <c r="J6" s="102"/>
      <c r="K6" s="102"/>
      <c r="L6" s="102"/>
      <c r="M6" s="102"/>
      <c r="N6" s="47"/>
      <c r="O6" s="47"/>
      <c r="P6" s="103"/>
      <c r="Q6" s="103"/>
    </row>
    <row r="7" spans="1:120" ht="31.5" customHeight="1" x14ac:dyDescent="0.25">
      <c r="A7" s="364" t="s">
        <v>104</v>
      </c>
      <c r="B7" s="365"/>
      <c r="C7" s="365"/>
      <c r="D7" s="365"/>
      <c r="E7" s="365"/>
      <c r="F7" s="366"/>
      <c r="G7" s="123" t="s">
        <v>162</v>
      </c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20" ht="15" customHeight="1" x14ac:dyDescent="0.2">
      <c r="A8" s="367"/>
      <c r="B8" s="367"/>
      <c r="C8" s="367"/>
      <c r="D8" s="367"/>
      <c r="E8" s="367"/>
      <c r="F8" s="367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20" s="8" customFormat="1" ht="15" customHeight="1" x14ac:dyDescent="0.25">
      <c r="A9" s="340" t="s">
        <v>143</v>
      </c>
      <c r="B9" s="341"/>
      <c r="C9" s="341"/>
      <c r="D9" s="341"/>
      <c r="E9" s="341"/>
      <c r="F9" s="342"/>
      <c r="G9" s="104" t="s">
        <v>0</v>
      </c>
      <c r="H9" s="104" t="s">
        <v>1</v>
      </c>
      <c r="I9" s="104" t="s">
        <v>7</v>
      </c>
      <c r="J9" s="104" t="s">
        <v>2</v>
      </c>
      <c r="K9" s="104" t="s">
        <v>3</v>
      </c>
      <c r="L9" s="104" t="s">
        <v>4</v>
      </c>
      <c r="M9" s="104" t="s">
        <v>5</v>
      </c>
      <c r="N9" s="104" t="s">
        <v>6</v>
      </c>
      <c r="O9" s="104" t="s">
        <v>41</v>
      </c>
      <c r="P9" s="104" t="s">
        <v>118</v>
      </c>
      <c r="Q9" s="104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43"/>
      <c r="B10" s="344"/>
      <c r="C10" s="344"/>
      <c r="D10" s="344"/>
      <c r="E10" s="344"/>
      <c r="F10" s="345"/>
      <c r="G10" s="357" t="s">
        <v>15</v>
      </c>
      <c r="H10" s="357" t="s">
        <v>17</v>
      </c>
      <c r="I10" s="357" t="s">
        <v>38</v>
      </c>
      <c r="J10" s="357" t="s">
        <v>16</v>
      </c>
      <c r="K10" s="357" t="s">
        <v>18</v>
      </c>
      <c r="L10" s="357" t="s">
        <v>30</v>
      </c>
      <c r="M10" s="357" t="s">
        <v>31</v>
      </c>
      <c r="N10" s="357" t="s">
        <v>71</v>
      </c>
      <c r="O10" s="334" t="s">
        <v>144</v>
      </c>
      <c r="P10" s="357" t="s">
        <v>52</v>
      </c>
      <c r="Q10" s="357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46"/>
      <c r="B11" s="347"/>
      <c r="C11" s="347"/>
      <c r="D11" s="347"/>
      <c r="E11" s="347"/>
      <c r="F11" s="348"/>
      <c r="G11" s="358"/>
      <c r="H11" s="358"/>
      <c r="I11" s="358"/>
      <c r="J11" s="358"/>
      <c r="K11" s="358"/>
      <c r="L11" s="358"/>
      <c r="M11" s="358"/>
      <c r="N11" s="358"/>
      <c r="O11" s="335"/>
      <c r="P11" s="358"/>
      <c r="Q11" s="358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5.15" customHeight="1" x14ac:dyDescent="0.25">
      <c r="A12" s="105">
        <v>1</v>
      </c>
      <c r="B12" s="349" t="s">
        <v>103</v>
      </c>
      <c r="C12" s="350"/>
      <c r="D12" s="350"/>
      <c r="E12" s="350"/>
      <c r="F12" s="351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20" ht="25.15" customHeight="1" x14ac:dyDescent="0.25">
      <c r="A13" s="148"/>
      <c r="B13" s="144"/>
      <c r="C13" s="106" t="s">
        <v>42</v>
      </c>
      <c r="D13" s="329" t="s">
        <v>67</v>
      </c>
      <c r="E13" s="329"/>
      <c r="F13" s="330"/>
      <c r="G13" s="126"/>
      <c r="H13" s="126"/>
      <c r="I13" s="126"/>
      <c r="J13" s="126"/>
      <c r="K13" s="126"/>
      <c r="L13" s="126"/>
      <c r="M13" s="126"/>
      <c r="N13" s="126"/>
      <c r="O13" s="126"/>
      <c r="P13" s="13">
        <v>929050</v>
      </c>
      <c r="Q13" s="13">
        <f>P13</f>
        <v>929050</v>
      </c>
    </row>
    <row r="14" spans="1:120" ht="25.15" customHeight="1" x14ac:dyDescent="0.25">
      <c r="A14" s="148"/>
      <c r="B14" s="144"/>
      <c r="C14" s="106" t="s">
        <v>43</v>
      </c>
      <c r="D14" s="329" t="s">
        <v>85</v>
      </c>
      <c r="E14" s="329"/>
      <c r="F14" s="330"/>
      <c r="G14" s="126"/>
      <c r="H14" s="126"/>
      <c r="I14" s="126"/>
      <c r="J14" s="13">
        <v>175058</v>
      </c>
      <c r="K14" s="126"/>
      <c r="L14" s="126"/>
      <c r="M14" s="126"/>
      <c r="N14" s="126"/>
      <c r="O14" s="126"/>
      <c r="P14" s="126"/>
      <c r="Q14" s="13">
        <f t="shared" ref="Q14:Q23" si="0">SUM(G14:P14)</f>
        <v>175058</v>
      </c>
    </row>
    <row r="15" spans="1:120" ht="25.15" customHeight="1" x14ac:dyDescent="0.25">
      <c r="A15" s="148"/>
      <c r="B15" s="144"/>
      <c r="C15" s="107" t="s">
        <v>44</v>
      </c>
      <c r="D15" s="329" t="s">
        <v>73</v>
      </c>
      <c r="E15" s="329"/>
      <c r="F15" s="330"/>
      <c r="G15" s="126"/>
      <c r="H15" s="126"/>
      <c r="I15" s="126"/>
      <c r="J15" s="13">
        <v>22879</v>
      </c>
      <c r="K15" s="13">
        <v>600000</v>
      </c>
      <c r="L15" s="126"/>
      <c r="M15" s="126"/>
      <c r="N15" s="126"/>
      <c r="O15" s="126"/>
      <c r="P15" s="126"/>
      <c r="Q15" s="13">
        <f t="shared" si="0"/>
        <v>622879</v>
      </c>
    </row>
    <row r="16" spans="1:120" s="14" customFormat="1" ht="25.15" customHeight="1" x14ac:dyDescent="0.2">
      <c r="A16" s="153"/>
      <c r="B16" s="145"/>
      <c r="C16" s="107" t="s">
        <v>45</v>
      </c>
      <c r="D16" s="327" t="s">
        <v>74</v>
      </c>
      <c r="E16" s="327"/>
      <c r="F16" s="328"/>
      <c r="G16" s="13"/>
      <c r="H16" s="13"/>
      <c r="I16" s="13">
        <v>133540</v>
      </c>
      <c r="J16" s="13">
        <v>0</v>
      </c>
      <c r="K16" s="13">
        <v>188500</v>
      </c>
      <c r="L16" s="13"/>
      <c r="M16" s="13"/>
      <c r="N16" s="13"/>
      <c r="O16" s="126"/>
      <c r="P16" s="127"/>
      <c r="Q16" s="13">
        <f t="shared" si="0"/>
        <v>322040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4" customFormat="1" ht="25.15" customHeight="1" x14ac:dyDescent="0.2">
      <c r="A17" s="153"/>
      <c r="B17" s="145"/>
      <c r="C17" s="107" t="s">
        <v>46</v>
      </c>
      <c r="D17" s="338" t="s">
        <v>75</v>
      </c>
      <c r="E17" s="338"/>
      <c r="F17" s="339"/>
      <c r="G17" s="13"/>
      <c r="H17" s="13">
        <v>31500</v>
      </c>
      <c r="I17" s="13">
        <v>145000</v>
      </c>
      <c r="J17" s="13">
        <v>0</v>
      </c>
      <c r="K17" s="13"/>
      <c r="L17" s="13"/>
      <c r="M17" s="13"/>
      <c r="N17" s="13"/>
      <c r="O17" s="126"/>
      <c r="P17" s="127"/>
      <c r="Q17" s="13">
        <f t="shared" si="0"/>
        <v>176500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4" customFormat="1" ht="25.15" customHeight="1" x14ac:dyDescent="0.2">
      <c r="A18" s="153"/>
      <c r="B18" s="145"/>
      <c r="C18" s="107" t="s">
        <v>47</v>
      </c>
      <c r="D18" s="338" t="s">
        <v>76</v>
      </c>
      <c r="E18" s="338"/>
      <c r="F18" s="339"/>
      <c r="G18" s="13"/>
      <c r="H18" s="13">
        <v>9192</v>
      </c>
      <c r="I18" s="13">
        <v>218739</v>
      </c>
      <c r="J18" s="13">
        <v>0</v>
      </c>
      <c r="K18" s="13"/>
      <c r="L18" s="13"/>
      <c r="M18" s="13"/>
      <c r="N18" s="13"/>
      <c r="O18" s="127"/>
      <c r="P18" s="127"/>
      <c r="Q18" s="13">
        <f t="shared" si="0"/>
        <v>227931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4" customFormat="1" ht="25.15" customHeight="1" x14ac:dyDescent="0.2">
      <c r="A19" s="153"/>
      <c r="B19" s="145"/>
      <c r="C19" s="107" t="s">
        <v>48</v>
      </c>
      <c r="D19" s="338" t="s">
        <v>77</v>
      </c>
      <c r="E19" s="338"/>
      <c r="F19" s="339"/>
      <c r="G19" s="13"/>
      <c r="H19" s="13"/>
      <c r="I19" s="13">
        <v>56210</v>
      </c>
      <c r="J19" s="13">
        <v>0</v>
      </c>
      <c r="K19" s="13"/>
      <c r="L19" s="13"/>
      <c r="M19" s="13"/>
      <c r="N19" s="13"/>
      <c r="O19" s="127"/>
      <c r="P19" s="127"/>
      <c r="Q19" s="13">
        <f t="shared" si="0"/>
        <v>56210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4" customFormat="1" ht="25.15" customHeight="1" x14ac:dyDescent="0.2">
      <c r="A20" s="153"/>
      <c r="B20" s="145"/>
      <c r="C20" s="107" t="s">
        <v>49</v>
      </c>
      <c r="D20" s="338" t="s">
        <v>89</v>
      </c>
      <c r="E20" s="338"/>
      <c r="F20" s="339"/>
      <c r="G20" s="13">
        <v>869050</v>
      </c>
      <c r="H20" s="13">
        <v>599425</v>
      </c>
      <c r="I20" s="13">
        <v>158895</v>
      </c>
      <c r="J20" s="13">
        <v>0</v>
      </c>
      <c r="K20" s="13"/>
      <c r="L20" s="127"/>
      <c r="M20" s="127"/>
      <c r="N20" s="127"/>
      <c r="O20" s="127"/>
      <c r="P20" s="127"/>
      <c r="Q20" s="13">
        <f t="shared" si="0"/>
        <v>1627370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4" customFormat="1" ht="25.15" customHeight="1" x14ac:dyDescent="0.2">
      <c r="A21" s="153"/>
      <c r="B21" s="145"/>
      <c r="C21" s="107" t="s">
        <v>50</v>
      </c>
      <c r="D21" s="338" t="s">
        <v>110</v>
      </c>
      <c r="E21" s="338"/>
      <c r="F21" s="339"/>
      <c r="G21" s="13">
        <v>1877510</v>
      </c>
      <c r="H21" s="13">
        <v>469378</v>
      </c>
      <c r="I21" s="13">
        <v>123520</v>
      </c>
      <c r="J21" s="13">
        <v>0</v>
      </c>
      <c r="K21" s="13"/>
      <c r="L21" s="127"/>
      <c r="M21" s="127"/>
      <c r="N21" s="127"/>
      <c r="O21" s="127"/>
      <c r="P21" s="127"/>
      <c r="Q21" s="13">
        <f t="shared" si="0"/>
        <v>2470408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4" customFormat="1" ht="25.15" customHeight="1" thickBot="1" x14ac:dyDescent="0.25">
      <c r="A22" s="153"/>
      <c r="B22" s="145"/>
      <c r="C22" s="106" t="s">
        <v>51</v>
      </c>
      <c r="D22" s="338" t="s">
        <v>120</v>
      </c>
      <c r="E22" s="338"/>
      <c r="F22" s="339"/>
      <c r="G22" s="13">
        <v>201571</v>
      </c>
      <c r="H22" s="13">
        <v>44040</v>
      </c>
      <c r="I22" s="13">
        <v>22447</v>
      </c>
      <c r="J22" s="13">
        <v>20233</v>
      </c>
      <c r="K22" s="13">
        <v>21399</v>
      </c>
      <c r="L22" s="13"/>
      <c r="M22" s="13"/>
      <c r="N22" s="13"/>
      <c r="O22" s="128"/>
      <c r="P22" s="128"/>
      <c r="Q22" s="108">
        <f t="shared" si="0"/>
        <v>309690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5.15" customHeight="1" thickBot="1" x14ac:dyDescent="0.25">
      <c r="A23" s="148"/>
      <c r="B23" s="109" t="s">
        <v>62</v>
      </c>
      <c r="C23" s="355" t="s">
        <v>88</v>
      </c>
      <c r="D23" s="355"/>
      <c r="E23" s="355"/>
      <c r="F23" s="355"/>
      <c r="G23" s="110">
        <f>SUM(G16:G22)</f>
        <v>2948131</v>
      </c>
      <c r="H23" s="110">
        <f>SUM(H16:H22)</f>
        <v>1153535</v>
      </c>
      <c r="I23" s="110">
        <f>SUM(I16:I22)</f>
        <v>858351</v>
      </c>
      <c r="J23" s="110">
        <f>SUM(J14:J22)</f>
        <v>218170</v>
      </c>
      <c r="K23" s="110">
        <f>SUM(K15:K22)</f>
        <v>809899</v>
      </c>
      <c r="L23" s="110">
        <f>SUM(L16:L22)</f>
        <v>0</v>
      </c>
      <c r="M23" s="110">
        <f>SUM(M16:M22)</f>
        <v>0</v>
      </c>
      <c r="N23" s="110">
        <f>SUM(N16:N22)</f>
        <v>0</v>
      </c>
      <c r="O23" s="110">
        <f>SUM(O16:O22)</f>
        <v>0</v>
      </c>
      <c r="P23" s="110">
        <f>P13</f>
        <v>929050</v>
      </c>
      <c r="Q23" s="110">
        <f t="shared" si="0"/>
        <v>6917136</v>
      </c>
    </row>
    <row r="24" spans="1:120" ht="25.15" customHeight="1" x14ac:dyDescent="0.25">
      <c r="A24" s="105">
        <v>2</v>
      </c>
      <c r="B24" s="352" t="s">
        <v>145</v>
      </c>
      <c r="C24" s="353"/>
      <c r="D24" s="353"/>
      <c r="E24" s="353"/>
      <c r="F24" s="354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"/>
    </row>
    <row r="25" spans="1:120" ht="25.15" customHeight="1" x14ac:dyDescent="0.2">
      <c r="A25" s="148"/>
      <c r="B25" s="143"/>
      <c r="C25" s="111" t="s">
        <v>42</v>
      </c>
      <c r="D25" s="336" t="s">
        <v>91</v>
      </c>
      <c r="E25" s="278"/>
      <c r="F25" s="279"/>
      <c r="G25" s="13">
        <v>0</v>
      </c>
      <c r="H25" s="13">
        <v>0</v>
      </c>
      <c r="I25" s="127"/>
      <c r="J25" s="127"/>
      <c r="K25" s="127"/>
      <c r="L25" s="127"/>
      <c r="M25" s="127"/>
      <c r="N25" s="127"/>
      <c r="O25" s="127"/>
      <c r="P25" s="13">
        <f>(-G25-H25)</f>
        <v>0</v>
      </c>
      <c r="Q25" s="13">
        <f>G25+H25+P25</f>
        <v>0</v>
      </c>
    </row>
    <row r="26" spans="1:120" ht="25.15" customHeight="1" x14ac:dyDescent="0.2">
      <c r="A26" s="148"/>
      <c r="B26" s="143"/>
      <c r="C26" s="111" t="s">
        <v>43</v>
      </c>
      <c r="D26" s="336" t="s">
        <v>146</v>
      </c>
      <c r="E26" s="278"/>
      <c r="F26" s="279"/>
      <c r="G26" s="13">
        <v>2628083</v>
      </c>
      <c r="H26" s="13">
        <v>657021</v>
      </c>
      <c r="I26" s="13">
        <v>172900</v>
      </c>
      <c r="J26" s="127"/>
      <c r="K26" s="127"/>
      <c r="L26" s="127"/>
      <c r="M26" s="13">
        <v>0</v>
      </c>
      <c r="N26" s="127"/>
      <c r="O26" s="13">
        <v>0</v>
      </c>
      <c r="P26" s="127"/>
      <c r="Q26" s="13">
        <f>SUM(G26:P26)</f>
        <v>3458004</v>
      </c>
    </row>
    <row r="27" spans="1:120" ht="25.15" customHeight="1" thickBot="1" x14ac:dyDescent="0.25">
      <c r="A27" s="148"/>
      <c r="B27" s="143"/>
      <c r="C27" s="106" t="s">
        <v>44</v>
      </c>
      <c r="D27" s="336" t="s">
        <v>156</v>
      </c>
      <c r="E27" s="278"/>
      <c r="F27" s="279"/>
      <c r="G27" s="15">
        <v>10191</v>
      </c>
      <c r="H27" s="15">
        <v>3987</v>
      </c>
      <c r="I27" s="15">
        <v>2967</v>
      </c>
      <c r="J27" s="15">
        <v>2799</v>
      </c>
      <c r="K27" s="15">
        <v>2423</v>
      </c>
      <c r="L27" s="15"/>
      <c r="M27" s="15"/>
      <c r="N27" s="15"/>
      <c r="O27" s="108"/>
      <c r="P27" s="108">
        <v>2849</v>
      </c>
      <c r="Q27" s="108">
        <f>SUM(G27:P27)</f>
        <v>25216</v>
      </c>
    </row>
    <row r="28" spans="1:120" ht="25.15" customHeight="1" thickBot="1" x14ac:dyDescent="0.25">
      <c r="A28" s="151"/>
      <c r="B28" s="112" t="s">
        <v>45</v>
      </c>
      <c r="C28" s="356" t="s">
        <v>88</v>
      </c>
      <c r="D28" s="356"/>
      <c r="E28" s="356"/>
      <c r="F28" s="356"/>
      <c r="G28" s="110">
        <f>SUM(G25:G27)</f>
        <v>2638274</v>
      </c>
      <c r="H28" s="110">
        <f>SUM(H25:H27)</f>
        <v>661008</v>
      </c>
      <c r="I28" s="110">
        <f>SUM(I26:I27)</f>
        <v>175867</v>
      </c>
      <c r="J28" s="110">
        <f>J27</f>
        <v>2799</v>
      </c>
      <c r="K28" s="110">
        <f>K27</f>
        <v>2423</v>
      </c>
      <c r="L28" s="110">
        <f>L27</f>
        <v>0</v>
      </c>
      <c r="M28" s="110">
        <f>M27</f>
        <v>0</v>
      </c>
      <c r="N28" s="110">
        <f>N27</f>
        <v>0</v>
      </c>
      <c r="O28" s="110">
        <f>SUM(O26:O27)</f>
        <v>0</v>
      </c>
      <c r="P28" s="110">
        <f>SUM(P25+P27)</f>
        <v>2849</v>
      </c>
      <c r="Q28" s="110">
        <f>SUM(G28:P28)</f>
        <v>3483220</v>
      </c>
      <c r="T28" s="16"/>
    </row>
    <row r="29" spans="1:120" ht="25.15" customHeight="1" x14ac:dyDescent="0.25">
      <c r="A29" s="105">
        <v>3</v>
      </c>
      <c r="B29" s="352" t="s">
        <v>157</v>
      </c>
      <c r="C29" s="353"/>
      <c r="D29" s="353"/>
      <c r="E29" s="353"/>
      <c r="F29" s="354"/>
      <c r="G29" s="129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20" ht="25.15" customHeight="1" x14ac:dyDescent="0.25">
      <c r="A30" s="152"/>
      <c r="B30" s="113" t="s">
        <v>114</v>
      </c>
      <c r="C30" s="329" t="s">
        <v>112</v>
      </c>
      <c r="D30" s="329"/>
      <c r="E30" s="329"/>
      <c r="F30" s="330"/>
      <c r="G30" s="129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20" ht="25.15" customHeight="1" x14ac:dyDescent="0.2">
      <c r="A31" s="148"/>
      <c r="B31" s="149"/>
      <c r="C31" s="114" t="s">
        <v>42</v>
      </c>
      <c r="D31" s="336" t="s">
        <v>86</v>
      </c>
      <c r="E31" s="336"/>
      <c r="F31" s="337"/>
      <c r="G31" s="130"/>
      <c r="H31" s="127"/>
      <c r="I31" s="127"/>
      <c r="J31" s="17">
        <v>11766</v>
      </c>
      <c r="K31" s="127"/>
      <c r="L31" s="127"/>
      <c r="M31" s="127"/>
      <c r="N31" s="127"/>
      <c r="O31" s="127"/>
      <c r="P31" s="127"/>
      <c r="Q31" s="13">
        <f t="shared" ref="Q31:Q39" si="1">SUM(G31:P31)</f>
        <v>11766</v>
      </c>
    </row>
    <row r="32" spans="1:120" ht="25.15" customHeight="1" x14ac:dyDescent="0.2">
      <c r="A32" s="148"/>
      <c r="B32" s="149"/>
      <c r="C32" s="114" t="s">
        <v>43</v>
      </c>
      <c r="D32" s="336" t="s">
        <v>78</v>
      </c>
      <c r="E32" s="336"/>
      <c r="F32" s="337"/>
      <c r="G32" s="130"/>
      <c r="H32" s="127"/>
      <c r="I32" s="127"/>
      <c r="J32" s="17">
        <v>0</v>
      </c>
      <c r="K32" s="17">
        <v>41480</v>
      </c>
      <c r="L32" s="127"/>
      <c r="M32" s="127"/>
      <c r="N32" s="127"/>
      <c r="O32" s="127"/>
      <c r="P32" s="127"/>
      <c r="Q32" s="13">
        <f t="shared" si="1"/>
        <v>41480</v>
      </c>
    </row>
    <row r="33" spans="1:18" ht="25.15" customHeight="1" x14ac:dyDescent="0.2">
      <c r="A33" s="148"/>
      <c r="B33" s="149"/>
      <c r="C33" s="114" t="s">
        <v>44</v>
      </c>
      <c r="D33" s="329" t="s">
        <v>79</v>
      </c>
      <c r="E33" s="329"/>
      <c r="F33" s="330"/>
      <c r="G33" s="130"/>
      <c r="H33" s="127"/>
      <c r="I33" s="127"/>
      <c r="J33" s="17">
        <v>0</v>
      </c>
      <c r="K33" s="17">
        <v>0</v>
      </c>
      <c r="L33" s="127"/>
      <c r="M33" s="13">
        <v>0</v>
      </c>
      <c r="N33" s="127"/>
      <c r="O33" s="127"/>
      <c r="P33" s="127"/>
      <c r="Q33" s="13">
        <f t="shared" si="1"/>
        <v>0</v>
      </c>
    </row>
    <row r="34" spans="1:18" ht="25.15" customHeight="1" x14ac:dyDescent="0.2">
      <c r="A34" s="148"/>
      <c r="B34" s="149"/>
      <c r="C34" s="114" t="s">
        <v>45</v>
      </c>
      <c r="D34" s="329" t="s">
        <v>80</v>
      </c>
      <c r="E34" s="329"/>
      <c r="F34" s="330"/>
      <c r="G34" s="130"/>
      <c r="H34" s="127"/>
      <c r="I34" s="127"/>
      <c r="J34" s="17">
        <v>0</v>
      </c>
      <c r="K34" s="17">
        <v>0</v>
      </c>
      <c r="L34" s="127"/>
      <c r="M34" s="13">
        <v>0</v>
      </c>
      <c r="N34" s="127"/>
      <c r="O34" s="127"/>
      <c r="P34" s="127"/>
      <c r="Q34" s="13">
        <f t="shared" si="1"/>
        <v>0</v>
      </c>
    </row>
    <row r="35" spans="1:18" ht="25.15" customHeight="1" x14ac:dyDescent="0.2">
      <c r="A35" s="148"/>
      <c r="B35" s="149"/>
      <c r="C35" s="114" t="s">
        <v>46</v>
      </c>
      <c r="D35" s="329" t="s">
        <v>81</v>
      </c>
      <c r="E35" s="329"/>
      <c r="F35" s="330"/>
      <c r="G35" s="131"/>
      <c r="H35" s="132"/>
      <c r="I35" s="127"/>
      <c r="J35" s="17">
        <v>0</v>
      </c>
      <c r="K35" s="17">
        <v>0</v>
      </c>
      <c r="L35" s="132"/>
      <c r="M35" s="13">
        <v>0</v>
      </c>
      <c r="N35" s="127"/>
      <c r="O35" s="127"/>
      <c r="P35" s="127"/>
      <c r="Q35" s="13">
        <f t="shared" si="1"/>
        <v>0</v>
      </c>
    </row>
    <row r="36" spans="1:18" ht="25.15" customHeight="1" x14ac:dyDescent="0.2">
      <c r="A36" s="148"/>
      <c r="B36" s="149"/>
      <c r="C36" s="114" t="s">
        <v>47</v>
      </c>
      <c r="D36" s="329" t="s">
        <v>93</v>
      </c>
      <c r="E36" s="329"/>
      <c r="F36" s="330"/>
      <c r="G36" s="18"/>
      <c r="H36" s="18">
        <v>0</v>
      </c>
      <c r="I36" s="18">
        <v>56210</v>
      </c>
      <c r="J36" s="17">
        <v>0</v>
      </c>
      <c r="K36" s="17">
        <v>0</v>
      </c>
      <c r="L36" s="13">
        <v>0</v>
      </c>
      <c r="M36" s="13">
        <v>0</v>
      </c>
      <c r="N36" s="13">
        <v>0</v>
      </c>
      <c r="O36" s="127"/>
      <c r="P36" s="127"/>
      <c r="Q36" s="13">
        <f t="shared" si="1"/>
        <v>56210</v>
      </c>
    </row>
    <row r="37" spans="1:18" ht="25.15" customHeight="1" x14ac:dyDescent="0.2">
      <c r="A37" s="148"/>
      <c r="B37" s="149"/>
      <c r="C37" s="114" t="s">
        <v>48</v>
      </c>
      <c r="D37" s="329" t="s">
        <v>90</v>
      </c>
      <c r="E37" s="329"/>
      <c r="F37" s="330"/>
      <c r="G37" s="18">
        <v>869050</v>
      </c>
      <c r="H37" s="18">
        <v>388706</v>
      </c>
      <c r="I37" s="18">
        <f>75647-I36</f>
        <v>19437</v>
      </c>
      <c r="J37" s="17">
        <v>0</v>
      </c>
      <c r="K37" s="17">
        <v>0</v>
      </c>
      <c r="L37" s="127"/>
      <c r="M37" s="127"/>
      <c r="N37" s="127"/>
      <c r="O37" s="127"/>
      <c r="P37" s="127"/>
      <c r="Q37" s="13">
        <f t="shared" si="1"/>
        <v>1277193</v>
      </c>
    </row>
    <row r="38" spans="1:18" ht="25.15" customHeight="1" x14ac:dyDescent="0.2">
      <c r="A38" s="148"/>
      <c r="B38" s="149"/>
      <c r="C38" s="114" t="s">
        <v>49</v>
      </c>
      <c r="D38" s="329" t="s">
        <v>109</v>
      </c>
      <c r="E38" s="329"/>
      <c r="F38" s="330"/>
      <c r="G38" s="18">
        <f>1542712-G37</f>
        <v>673662</v>
      </c>
      <c r="H38" s="18">
        <v>0</v>
      </c>
      <c r="I38" s="18">
        <v>0</v>
      </c>
      <c r="J38" s="17">
        <v>0</v>
      </c>
      <c r="K38" s="17">
        <v>0</v>
      </c>
      <c r="L38" s="127"/>
      <c r="M38" s="127"/>
      <c r="N38" s="127"/>
      <c r="O38" s="130"/>
      <c r="P38" s="127"/>
      <c r="Q38" s="13">
        <f t="shared" si="1"/>
        <v>673662</v>
      </c>
    </row>
    <row r="39" spans="1:18" ht="25.15" customHeight="1" thickBot="1" x14ac:dyDescent="0.25">
      <c r="A39" s="148"/>
      <c r="B39" s="149"/>
      <c r="C39" s="114" t="s">
        <v>50</v>
      </c>
      <c r="D39" s="329" t="s">
        <v>147</v>
      </c>
      <c r="E39" s="329"/>
      <c r="F39" s="330"/>
      <c r="G39" s="32">
        <v>0</v>
      </c>
      <c r="H39" s="32">
        <v>0</v>
      </c>
      <c r="I39" s="32">
        <v>0</v>
      </c>
      <c r="J39" s="39">
        <v>0</v>
      </c>
      <c r="K39" s="39">
        <v>0</v>
      </c>
      <c r="L39" s="133"/>
      <c r="M39" s="108">
        <v>0</v>
      </c>
      <c r="N39" s="133"/>
      <c r="O39" s="32">
        <v>0</v>
      </c>
      <c r="P39" s="133"/>
      <c r="Q39" s="108">
        <f t="shared" si="1"/>
        <v>0</v>
      </c>
    </row>
    <row r="40" spans="1:18" ht="25.15" customHeight="1" thickBot="1" x14ac:dyDescent="0.25">
      <c r="A40" s="109"/>
      <c r="B40" s="331" t="s">
        <v>152</v>
      </c>
      <c r="C40" s="332"/>
      <c r="D40" s="332"/>
      <c r="E40" s="332"/>
      <c r="F40" s="333"/>
      <c r="G40" s="40">
        <f>G36+G37+G38+G39</f>
        <v>1542712</v>
      </c>
      <c r="H40" s="40">
        <f>H36+H37+H38+H39</f>
        <v>388706</v>
      </c>
      <c r="I40" s="40">
        <f>I36+I37+I38+I39</f>
        <v>75647</v>
      </c>
      <c r="J40" s="40">
        <f>SUM(J31:J39)</f>
        <v>11766</v>
      </c>
      <c r="K40" s="40">
        <f>SUM(K32:K39)</f>
        <v>41480</v>
      </c>
      <c r="L40" s="115">
        <f>L36</f>
        <v>0</v>
      </c>
      <c r="M40" s="116">
        <f>M33+M34+M36+M35+M39</f>
        <v>0</v>
      </c>
      <c r="N40" s="115">
        <f>N36</f>
        <v>0</v>
      </c>
      <c r="O40" s="116">
        <f>O39</f>
        <v>0</v>
      </c>
      <c r="P40" s="134"/>
      <c r="Q40" s="117">
        <f>SUM(G40:O40)</f>
        <v>2060311</v>
      </c>
      <c r="R40" s="16"/>
    </row>
    <row r="41" spans="1:18" ht="25.15" customHeight="1" x14ac:dyDescent="0.2">
      <c r="A41" s="148"/>
      <c r="B41" s="149"/>
      <c r="C41" s="114" t="s">
        <v>51</v>
      </c>
      <c r="D41" s="329" t="s">
        <v>87</v>
      </c>
      <c r="E41" s="329"/>
      <c r="F41" s="330"/>
      <c r="G41" s="42">
        <v>0</v>
      </c>
      <c r="H41" s="42">
        <v>0</v>
      </c>
      <c r="I41" s="43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135"/>
      <c r="Q41" s="42">
        <f>SUM(G41:P41)</f>
        <v>0</v>
      </c>
    </row>
    <row r="42" spans="1:18" ht="25.15" customHeight="1" x14ac:dyDescent="0.2">
      <c r="A42" s="148"/>
      <c r="B42" s="113" t="s">
        <v>115</v>
      </c>
      <c r="C42" s="329" t="s">
        <v>113</v>
      </c>
      <c r="D42" s="329"/>
      <c r="E42" s="329"/>
      <c r="F42" s="330"/>
      <c r="G42" s="45"/>
      <c r="H42" s="137"/>
      <c r="I42" s="137"/>
      <c r="J42" s="137"/>
      <c r="K42" s="137"/>
      <c r="L42" s="137"/>
      <c r="M42" s="137"/>
      <c r="N42" s="137"/>
      <c r="O42" s="137"/>
      <c r="P42" s="128"/>
      <c r="Q42" s="128"/>
    </row>
    <row r="43" spans="1:18" ht="25.15" customHeight="1" x14ac:dyDescent="0.25">
      <c r="A43" s="148"/>
      <c r="B43" s="150"/>
      <c r="C43" s="114" t="s">
        <v>42</v>
      </c>
      <c r="D43" s="329" t="s">
        <v>106</v>
      </c>
      <c r="E43" s="380"/>
      <c r="F43" s="225"/>
      <c r="G43" s="13">
        <v>882982</v>
      </c>
      <c r="H43" s="13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27"/>
      <c r="Q43" s="13">
        <f>SUM(G43:P43)</f>
        <v>882982</v>
      </c>
    </row>
    <row r="44" spans="1:18" ht="25.15" customHeight="1" x14ac:dyDescent="0.25">
      <c r="A44" s="148"/>
      <c r="B44" s="150"/>
      <c r="C44" s="114" t="s">
        <v>43</v>
      </c>
      <c r="D44" s="329" t="s">
        <v>107</v>
      </c>
      <c r="E44" s="380"/>
      <c r="F44" s="225"/>
      <c r="G44" s="13">
        <v>41072</v>
      </c>
      <c r="H44" s="13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27"/>
      <c r="Q44" s="13">
        <f>SUM(G44:P44)</f>
        <v>41072</v>
      </c>
    </row>
    <row r="45" spans="1:18" ht="25.15" customHeight="1" x14ac:dyDescent="0.25">
      <c r="A45" s="148"/>
      <c r="B45" s="150"/>
      <c r="C45" s="114" t="s">
        <v>44</v>
      </c>
      <c r="D45" s="329" t="s">
        <v>102</v>
      </c>
      <c r="E45" s="329"/>
      <c r="F45" s="330"/>
      <c r="G45" s="41">
        <f>4919086-G40-G43-G44-H46-I46-J46-K46</f>
        <v>1934721</v>
      </c>
      <c r="H45" s="41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27"/>
      <c r="Q45" s="13">
        <f>SUM(G45:P45)</f>
        <v>1934721</v>
      </c>
    </row>
    <row r="46" spans="1:18" ht="25.15" customHeight="1" thickBot="1" x14ac:dyDescent="0.25">
      <c r="A46" s="151"/>
      <c r="B46" s="112" t="s">
        <v>45</v>
      </c>
      <c r="C46" s="355" t="s">
        <v>116</v>
      </c>
      <c r="D46" s="355"/>
      <c r="E46" s="355"/>
      <c r="F46" s="374"/>
      <c r="G46" s="118">
        <f t="shared" ref="G46:O46" si="2">SUM(G40:G45)</f>
        <v>4401487</v>
      </c>
      <c r="H46" s="108">
        <f t="shared" si="2"/>
        <v>388706</v>
      </c>
      <c r="I46" s="32">
        <f t="shared" si="2"/>
        <v>75647</v>
      </c>
      <c r="J46" s="108">
        <f t="shared" si="2"/>
        <v>11766</v>
      </c>
      <c r="K46" s="108">
        <f t="shared" si="2"/>
        <v>41480</v>
      </c>
      <c r="L46" s="108">
        <f t="shared" si="2"/>
        <v>0</v>
      </c>
      <c r="M46" s="108">
        <f t="shared" si="2"/>
        <v>0</v>
      </c>
      <c r="N46" s="108">
        <f t="shared" si="2"/>
        <v>0</v>
      </c>
      <c r="O46" s="108">
        <f t="shared" si="2"/>
        <v>0</v>
      </c>
      <c r="P46" s="133"/>
      <c r="Q46" s="108">
        <f>SUM(G46:P46)</f>
        <v>4919086</v>
      </c>
    </row>
    <row r="47" spans="1:18" ht="25.15" customHeight="1" thickBot="1" x14ac:dyDescent="0.25">
      <c r="A47" s="151"/>
      <c r="B47" s="112" t="s">
        <v>46</v>
      </c>
      <c r="C47" s="370" t="s">
        <v>68</v>
      </c>
      <c r="D47" s="370"/>
      <c r="E47" s="370"/>
      <c r="F47" s="370"/>
      <c r="G47" s="110">
        <f>IF(G46='CSS '!F56,'CSS '!F56,"ERROR")</f>
        <v>4401487</v>
      </c>
      <c r="H47" s="110">
        <f>IF(H46=PEI!F49,PEI!F49,"ERROR")</f>
        <v>388706</v>
      </c>
      <c r="I47" s="110">
        <f>IF(I46=INN!F36,INN!F36,"ERROR")</f>
        <v>75647</v>
      </c>
      <c r="J47" s="110">
        <f>IF(J46=WET!F15,WET!F15,"ERROR")</f>
        <v>11766</v>
      </c>
      <c r="K47" s="110">
        <f>IF(K46=CFTN!F40,CFTN!F40,"ERROR")</f>
        <v>41480</v>
      </c>
      <c r="L47" s="110">
        <f>IF(L46='Other MHSA Funds'!F7,'Other MHSA Funds'!F7,"ERROR")</f>
        <v>0</v>
      </c>
      <c r="M47" s="110">
        <f>IF(M46='Other MHSA Funds'!F9,'Other MHSA Funds'!F9,"ERROR")</f>
        <v>0</v>
      </c>
      <c r="N47" s="110">
        <f>IF('RER Summary'!N46='Other MHSA Funds'!F11,'Other MHSA Funds'!F11,"ERROR")</f>
        <v>0</v>
      </c>
      <c r="O47" s="110">
        <f>IF(O46='Unencumbered Housing Funds'!F7,'Unencumbered Housing Funds'!F7,"ERROR")</f>
        <v>0</v>
      </c>
      <c r="P47" s="136"/>
      <c r="Q47" s="110">
        <f>SUM(G47:P47)</f>
        <v>4919086</v>
      </c>
    </row>
    <row r="48" spans="1:18" s="5" customFormat="1" x14ac:dyDescent="0.2">
      <c r="A48" s="49"/>
      <c r="B48" s="49"/>
      <c r="C48" s="49"/>
      <c r="D48" s="49"/>
      <c r="E48" s="49"/>
      <c r="F48" s="49"/>
      <c r="G48" s="147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20" s="5" customFormat="1" x14ac:dyDescent="0.2">
      <c r="A49" s="336" t="s">
        <v>135</v>
      </c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</row>
    <row r="50" spans="1:120" s="5" customForma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20" ht="25.15" customHeight="1" x14ac:dyDescent="0.25">
      <c r="A51" s="119">
        <v>4</v>
      </c>
      <c r="B51" s="375" t="s">
        <v>158</v>
      </c>
      <c r="C51" s="375"/>
      <c r="D51" s="375"/>
      <c r="E51" s="375"/>
      <c r="F51" s="375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</row>
    <row r="52" spans="1:120" ht="25.15" customHeight="1" x14ac:dyDescent="0.25">
      <c r="A52" s="148"/>
      <c r="B52" s="154"/>
      <c r="C52" s="120" t="s">
        <v>42</v>
      </c>
      <c r="D52" s="327" t="s">
        <v>84</v>
      </c>
      <c r="E52" s="327"/>
      <c r="F52" s="328"/>
      <c r="G52" s="41">
        <f>-J52-K52-P52</f>
        <v>0</v>
      </c>
      <c r="H52" s="126"/>
      <c r="I52" s="126"/>
      <c r="J52" s="41"/>
      <c r="K52" s="41"/>
      <c r="L52" s="126"/>
      <c r="M52" s="126"/>
      <c r="N52" s="126"/>
      <c r="O52" s="126"/>
      <c r="P52" s="41"/>
      <c r="Q52" s="41">
        <f>G52+J52+K52+P52</f>
        <v>0</v>
      </c>
      <c r="R52" s="16"/>
    </row>
    <row r="53" spans="1:120" ht="25.15" customHeight="1" x14ac:dyDescent="0.25">
      <c r="A53" s="148"/>
      <c r="B53" s="154"/>
      <c r="C53" s="120" t="s">
        <v>43</v>
      </c>
      <c r="D53" s="327" t="s">
        <v>111</v>
      </c>
      <c r="E53" s="327"/>
      <c r="F53" s="328"/>
      <c r="G53" s="13">
        <f>-J53-K53-P53</f>
        <v>0</v>
      </c>
      <c r="H53" s="127"/>
      <c r="I53" s="127"/>
      <c r="J53" s="13"/>
      <c r="K53" s="13"/>
      <c r="L53" s="127"/>
      <c r="M53" s="127"/>
      <c r="N53" s="127"/>
      <c r="O53" s="127"/>
      <c r="P53" s="13"/>
      <c r="Q53" s="13">
        <f>G53+J53+K53+P53</f>
        <v>0</v>
      </c>
      <c r="R53" s="16"/>
    </row>
    <row r="54" spans="1:120" ht="25.15" customHeight="1" x14ac:dyDescent="0.25">
      <c r="A54" s="151"/>
      <c r="B54" s="155"/>
      <c r="C54" s="121" t="s">
        <v>44</v>
      </c>
      <c r="D54" s="356" t="s">
        <v>148</v>
      </c>
      <c r="E54" s="356"/>
      <c r="F54" s="369"/>
      <c r="G54" s="13">
        <f>-J54-K54-P54</f>
        <v>-379139</v>
      </c>
      <c r="H54" s="139"/>
      <c r="I54" s="139"/>
      <c r="J54" s="13"/>
      <c r="K54" s="13">
        <v>379139</v>
      </c>
      <c r="L54" s="139"/>
      <c r="M54" s="139"/>
      <c r="N54" s="139"/>
      <c r="O54" s="139"/>
      <c r="P54" s="20"/>
      <c r="Q54" s="20">
        <f>G54+J54+K54+P54</f>
        <v>0</v>
      </c>
      <c r="R54" s="16"/>
    </row>
    <row r="55" spans="1:120" ht="25.15" customHeight="1" x14ac:dyDescent="0.25">
      <c r="A55" s="119">
        <v>5</v>
      </c>
      <c r="B55" s="352" t="s">
        <v>159</v>
      </c>
      <c r="C55" s="353"/>
      <c r="D55" s="353"/>
      <c r="E55" s="353"/>
      <c r="F55" s="354"/>
      <c r="G55" s="140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6"/>
    </row>
    <row r="56" spans="1:120" ht="25.15" customHeight="1" x14ac:dyDescent="0.25">
      <c r="A56" s="143"/>
      <c r="B56" s="144"/>
      <c r="C56" s="106" t="s">
        <v>42</v>
      </c>
      <c r="D56" s="329" t="s">
        <v>67</v>
      </c>
      <c r="E56" s="329"/>
      <c r="F56" s="330"/>
      <c r="G56" s="130"/>
      <c r="H56" s="127"/>
      <c r="I56" s="127"/>
      <c r="J56" s="127"/>
      <c r="K56" s="127"/>
      <c r="L56" s="127"/>
      <c r="M56" s="127"/>
      <c r="N56" s="127"/>
      <c r="O56" s="127"/>
      <c r="P56" s="13"/>
      <c r="Q56" s="13">
        <f>P56</f>
        <v>0</v>
      </c>
    </row>
    <row r="57" spans="1:120" ht="25.15" customHeight="1" x14ac:dyDescent="0.25">
      <c r="A57" s="143"/>
      <c r="B57" s="144"/>
      <c r="C57" s="107" t="s">
        <v>43</v>
      </c>
      <c r="D57" s="329" t="s">
        <v>85</v>
      </c>
      <c r="E57" s="329"/>
      <c r="F57" s="330"/>
      <c r="G57" s="130"/>
      <c r="H57" s="127"/>
      <c r="I57" s="127"/>
      <c r="J57" s="13"/>
      <c r="K57" s="127"/>
      <c r="L57" s="127"/>
      <c r="M57" s="127"/>
      <c r="N57" s="127"/>
      <c r="O57" s="127"/>
      <c r="P57" s="127"/>
      <c r="Q57" s="13">
        <f t="shared" ref="Q57:Q67" si="3">SUM(G57:P57)</f>
        <v>0</v>
      </c>
    </row>
    <row r="58" spans="1:120" ht="25.15" customHeight="1" x14ac:dyDescent="0.25">
      <c r="A58" s="143"/>
      <c r="B58" s="144"/>
      <c r="C58" s="107" t="s">
        <v>44</v>
      </c>
      <c r="D58" s="329" t="s">
        <v>73</v>
      </c>
      <c r="E58" s="329"/>
      <c r="F58" s="330"/>
      <c r="G58" s="130"/>
      <c r="H58" s="127"/>
      <c r="I58" s="127"/>
      <c r="J58" s="13"/>
      <c r="K58" s="17"/>
      <c r="L58" s="127"/>
      <c r="M58" s="127"/>
      <c r="N58" s="127"/>
      <c r="O58" s="127"/>
      <c r="P58" s="127"/>
      <c r="Q58" s="13">
        <f t="shared" si="3"/>
        <v>0</v>
      </c>
    </row>
    <row r="59" spans="1:120" ht="25.15" customHeight="1" x14ac:dyDescent="0.25">
      <c r="A59" s="143"/>
      <c r="B59" s="144"/>
      <c r="C59" s="106" t="s">
        <v>45</v>
      </c>
      <c r="D59" s="329" t="s">
        <v>74</v>
      </c>
      <c r="E59" s="329"/>
      <c r="F59" s="330"/>
      <c r="G59" s="130"/>
      <c r="H59" s="127"/>
      <c r="I59" s="127"/>
      <c r="J59" s="13"/>
      <c r="K59" s="17"/>
      <c r="L59" s="127"/>
      <c r="M59" s="13"/>
      <c r="N59" s="127"/>
      <c r="O59" s="127"/>
      <c r="P59" s="127"/>
      <c r="Q59" s="13">
        <f t="shared" si="3"/>
        <v>0</v>
      </c>
    </row>
    <row r="60" spans="1:120" ht="25.15" customHeight="1" x14ac:dyDescent="0.25">
      <c r="A60" s="143"/>
      <c r="B60" s="144"/>
      <c r="C60" s="106" t="s">
        <v>46</v>
      </c>
      <c r="D60" s="329" t="s">
        <v>75</v>
      </c>
      <c r="E60" s="329"/>
      <c r="F60" s="330"/>
      <c r="G60" s="130"/>
      <c r="H60" s="130"/>
      <c r="I60" s="130"/>
      <c r="J60" s="13"/>
      <c r="K60" s="17"/>
      <c r="L60" s="127"/>
      <c r="M60" s="13"/>
      <c r="N60" s="127"/>
      <c r="O60" s="127"/>
      <c r="P60" s="127"/>
      <c r="Q60" s="13">
        <f t="shared" si="3"/>
        <v>0</v>
      </c>
    </row>
    <row r="61" spans="1:120" ht="25.15" customHeight="1" x14ac:dyDescent="0.25">
      <c r="A61" s="143"/>
      <c r="B61" s="144"/>
      <c r="C61" s="106" t="s">
        <v>47</v>
      </c>
      <c r="D61" s="360" t="s">
        <v>76</v>
      </c>
      <c r="E61" s="360"/>
      <c r="F61" s="361"/>
      <c r="G61" s="130"/>
      <c r="H61" s="130"/>
      <c r="I61" s="130"/>
      <c r="J61" s="13"/>
      <c r="K61" s="17"/>
      <c r="L61" s="127"/>
      <c r="M61" s="13"/>
      <c r="N61" s="127"/>
      <c r="O61" s="127"/>
      <c r="P61" s="127"/>
      <c r="Q61" s="13">
        <f t="shared" si="3"/>
        <v>0</v>
      </c>
    </row>
    <row r="62" spans="1:120" s="21" customFormat="1" ht="25.15" customHeight="1" x14ac:dyDescent="0.25">
      <c r="A62" s="143"/>
      <c r="B62" s="144"/>
      <c r="C62" s="106" t="s">
        <v>48</v>
      </c>
      <c r="D62" s="338" t="s">
        <v>77</v>
      </c>
      <c r="E62" s="338"/>
      <c r="F62" s="339"/>
      <c r="G62" s="18"/>
      <c r="H62" s="18"/>
      <c r="I62" s="18"/>
      <c r="J62" s="13"/>
      <c r="K62" s="17"/>
      <c r="L62" s="130"/>
      <c r="M62" s="18"/>
      <c r="N62" s="130"/>
      <c r="O62" s="133"/>
      <c r="P62" s="133"/>
      <c r="Q62" s="13">
        <f t="shared" si="3"/>
        <v>0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</row>
    <row r="63" spans="1:120" s="21" customFormat="1" ht="25.15" customHeight="1" x14ac:dyDescent="0.25">
      <c r="A63" s="143"/>
      <c r="B63" s="144"/>
      <c r="C63" s="106" t="s">
        <v>49</v>
      </c>
      <c r="D63" s="338" t="s">
        <v>89</v>
      </c>
      <c r="E63" s="338"/>
      <c r="F63" s="339"/>
      <c r="G63" s="18"/>
      <c r="H63" s="108"/>
      <c r="I63" s="108"/>
      <c r="J63" s="13"/>
      <c r="K63" s="17"/>
      <c r="L63" s="133"/>
      <c r="M63" s="133"/>
      <c r="N63" s="133"/>
      <c r="O63" s="133"/>
      <c r="P63" s="133"/>
      <c r="Q63" s="13">
        <f t="shared" si="3"/>
        <v>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</row>
    <row r="64" spans="1:120" s="21" customFormat="1" ht="25.15" customHeight="1" x14ac:dyDescent="0.25">
      <c r="A64" s="143"/>
      <c r="B64" s="144"/>
      <c r="C64" s="106" t="s">
        <v>50</v>
      </c>
      <c r="D64" s="338" t="s">
        <v>110</v>
      </c>
      <c r="E64" s="338"/>
      <c r="F64" s="339"/>
      <c r="G64" s="18"/>
      <c r="H64" s="108"/>
      <c r="I64" s="108"/>
      <c r="J64" s="13"/>
      <c r="K64" s="17"/>
      <c r="L64" s="133"/>
      <c r="M64" s="133"/>
      <c r="N64" s="133"/>
      <c r="O64" s="133"/>
      <c r="P64" s="133"/>
      <c r="Q64" s="13">
        <f t="shared" si="3"/>
        <v>0</v>
      </c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</row>
    <row r="65" spans="1:120" s="21" customFormat="1" ht="25.15" customHeight="1" x14ac:dyDescent="0.25">
      <c r="A65" s="143"/>
      <c r="B65" s="144"/>
      <c r="C65" s="106" t="s">
        <v>51</v>
      </c>
      <c r="D65" s="338" t="s">
        <v>149</v>
      </c>
      <c r="E65" s="338"/>
      <c r="F65" s="339"/>
      <c r="G65" s="18"/>
      <c r="H65" s="108"/>
      <c r="I65" s="108"/>
      <c r="J65" s="13"/>
      <c r="K65" s="17"/>
      <c r="L65" s="133"/>
      <c r="M65" s="108"/>
      <c r="N65" s="133"/>
      <c r="O65" s="108"/>
      <c r="P65" s="133"/>
      <c r="Q65" s="13">
        <f t="shared" si="3"/>
        <v>0</v>
      </c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</row>
    <row r="66" spans="1:120" ht="25.15" customHeight="1" thickBot="1" x14ac:dyDescent="0.25">
      <c r="A66" s="143"/>
      <c r="B66" s="143"/>
      <c r="C66" s="107" t="s">
        <v>62</v>
      </c>
      <c r="D66" s="327" t="s">
        <v>108</v>
      </c>
      <c r="E66" s="327"/>
      <c r="F66" s="328"/>
      <c r="G66" s="32"/>
      <c r="H66" s="108"/>
      <c r="I66" s="108"/>
      <c r="J66" s="13"/>
      <c r="K66" s="17"/>
      <c r="L66" s="108"/>
      <c r="M66" s="108"/>
      <c r="N66" s="108"/>
      <c r="O66" s="108"/>
      <c r="P66" s="133"/>
      <c r="Q66" s="108">
        <f t="shared" si="3"/>
        <v>0</v>
      </c>
    </row>
    <row r="67" spans="1:120" ht="25.15" customHeight="1" thickBot="1" x14ac:dyDescent="0.25">
      <c r="A67" s="146"/>
      <c r="B67" s="109" t="s">
        <v>117</v>
      </c>
      <c r="C67" s="378" t="s">
        <v>88</v>
      </c>
      <c r="D67" s="268"/>
      <c r="E67" s="268"/>
      <c r="F67" s="379"/>
      <c r="G67" s="110">
        <f>SUM(G62:G66)</f>
        <v>0</v>
      </c>
      <c r="H67" s="110">
        <f>SUM(H62:H66)</f>
        <v>0</v>
      </c>
      <c r="I67" s="110">
        <f>SUM(I62:I66)</f>
        <v>0</v>
      </c>
      <c r="J67" s="110">
        <f>SUM(J57:J66)</f>
        <v>0</v>
      </c>
      <c r="K67" s="110">
        <f>SUM(K58:K66)</f>
        <v>0</v>
      </c>
      <c r="L67" s="110">
        <f>SUM(L62:L66)</f>
        <v>0</v>
      </c>
      <c r="M67" s="110">
        <f>SUM(M59:M66)</f>
        <v>0</v>
      </c>
      <c r="N67" s="110">
        <f>N66</f>
        <v>0</v>
      </c>
      <c r="O67" s="110">
        <f>SUM(O65:O66)</f>
        <v>0</v>
      </c>
      <c r="P67" s="110">
        <f>P56</f>
        <v>0</v>
      </c>
      <c r="Q67" s="110">
        <f t="shared" si="3"/>
        <v>0</v>
      </c>
    </row>
    <row r="68" spans="1:120" ht="25.15" customHeight="1" x14ac:dyDescent="0.25">
      <c r="A68" s="119">
        <v>6</v>
      </c>
      <c r="B68" s="352" t="s">
        <v>160</v>
      </c>
      <c r="C68" s="353"/>
      <c r="D68" s="353"/>
      <c r="E68" s="353"/>
      <c r="F68" s="354"/>
      <c r="G68" s="129"/>
      <c r="H68" s="126"/>
      <c r="I68" s="126"/>
      <c r="J68" s="126"/>
      <c r="K68" s="126"/>
      <c r="L68" s="126"/>
      <c r="M68" s="126"/>
      <c r="N68" s="126"/>
      <c r="O68" s="128"/>
      <c r="P68" s="128"/>
      <c r="Q68" s="126"/>
      <c r="R68" s="16"/>
    </row>
    <row r="69" spans="1:120" ht="25.15" customHeight="1" x14ac:dyDescent="0.25">
      <c r="A69" s="143"/>
      <c r="B69" s="144"/>
      <c r="C69" s="106" t="s">
        <v>42</v>
      </c>
      <c r="D69" s="329" t="s">
        <v>92</v>
      </c>
      <c r="E69" s="329"/>
      <c r="F69" s="330"/>
      <c r="G69" s="130"/>
      <c r="H69" s="127"/>
      <c r="I69" s="127"/>
      <c r="J69" s="127"/>
      <c r="K69" s="127"/>
      <c r="L69" s="127"/>
      <c r="M69" s="127"/>
      <c r="N69" s="127"/>
      <c r="O69" s="133"/>
      <c r="P69" s="20">
        <f>SUM(P23+P28+P52+P53+P54+P67)</f>
        <v>931899</v>
      </c>
      <c r="Q69" s="13">
        <f>P69</f>
        <v>931899</v>
      </c>
    </row>
    <row r="70" spans="1:120" ht="25.15" customHeight="1" x14ac:dyDescent="0.25">
      <c r="A70" s="143"/>
      <c r="B70" s="144"/>
      <c r="C70" s="107" t="s">
        <v>43</v>
      </c>
      <c r="D70" s="329" t="s">
        <v>85</v>
      </c>
      <c r="E70" s="329"/>
      <c r="F70" s="330"/>
      <c r="G70" s="130"/>
      <c r="H70" s="127"/>
      <c r="I70" s="127"/>
      <c r="J70" s="13">
        <f t="shared" ref="J70:J75" si="4">J14-J31+J57</f>
        <v>163292</v>
      </c>
      <c r="K70" s="127"/>
      <c r="L70" s="127"/>
      <c r="M70" s="127"/>
      <c r="N70" s="127"/>
      <c r="O70" s="127"/>
      <c r="P70" s="127"/>
      <c r="Q70" s="13">
        <f t="shared" ref="Q70:Q80" si="5">SUM(G70:P70)</f>
        <v>163292</v>
      </c>
    </row>
    <row r="71" spans="1:120" ht="25.15" customHeight="1" x14ac:dyDescent="0.25">
      <c r="A71" s="143"/>
      <c r="B71" s="144"/>
      <c r="C71" s="107" t="s">
        <v>44</v>
      </c>
      <c r="D71" s="329" t="s">
        <v>73</v>
      </c>
      <c r="E71" s="329"/>
      <c r="F71" s="330"/>
      <c r="G71" s="130"/>
      <c r="H71" s="127"/>
      <c r="I71" s="127"/>
      <c r="J71" s="13">
        <f t="shared" si="4"/>
        <v>22879</v>
      </c>
      <c r="K71" s="13">
        <f>K15-K32+K58</f>
        <v>558520</v>
      </c>
      <c r="L71" s="127"/>
      <c r="M71" s="127"/>
      <c r="N71" s="127"/>
      <c r="O71" s="127"/>
      <c r="P71" s="127"/>
      <c r="Q71" s="13">
        <f t="shared" si="5"/>
        <v>581399</v>
      </c>
    </row>
    <row r="72" spans="1:120" ht="25.15" customHeight="1" x14ac:dyDescent="0.25">
      <c r="A72" s="143"/>
      <c r="B72" s="144"/>
      <c r="C72" s="106" t="s">
        <v>45</v>
      </c>
      <c r="D72" s="329" t="s">
        <v>74</v>
      </c>
      <c r="E72" s="329"/>
      <c r="F72" s="330"/>
      <c r="G72" s="18">
        <f t="shared" ref="G72:I74" si="6">G16</f>
        <v>0</v>
      </c>
      <c r="H72" s="18">
        <f t="shared" si="6"/>
        <v>0</v>
      </c>
      <c r="I72" s="18">
        <f t="shared" si="6"/>
        <v>133540</v>
      </c>
      <c r="J72" s="13">
        <f t="shared" si="4"/>
        <v>0</v>
      </c>
      <c r="K72" s="13">
        <f>K16-K33+K59</f>
        <v>188500</v>
      </c>
      <c r="L72" s="18">
        <f>L16</f>
        <v>0</v>
      </c>
      <c r="M72" s="13">
        <f>M16-M33+M59</f>
        <v>0</v>
      </c>
      <c r="N72" s="18">
        <f>N16</f>
        <v>0</v>
      </c>
      <c r="O72" s="130"/>
      <c r="P72" s="127"/>
      <c r="Q72" s="13">
        <f t="shared" si="5"/>
        <v>322040</v>
      </c>
    </row>
    <row r="73" spans="1:120" ht="25.15" customHeight="1" x14ac:dyDescent="0.25">
      <c r="A73" s="143"/>
      <c r="B73" s="144"/>
      <c r="C73" s="106" t="s">
        <v>46</v>
      </c>
      <c r="D73" s="329" t="s">
        <v>75</v>
      </c>
      <c r="E73" s="329"/>
      <c r="F73" s="330"/>
      <c r="G73" s="18">
        <f t="shared" si="6"/>
        <v>0</v>
      </c>
      <c r="H73" s="18">
        <f t="shared" si="6"/>
        <v>31500</v>
      </c>
      <c r="I73" s="18">
        <f t="shared" si="6"/>
        <v>145000</v>
      </c>
      <c r="J73" s="13">
        <f t="shared" si="4"/>
        <v>0</v>
      </c>
      <c r="K73" s="13">
        <f>K17-K34+K60</f>
        <v>0</v>
      </c>
      <c r="L73" s="18">
        <f>L17</f>
        <v>0</v>
      </c>
      <c r="M73" s="13">
        <f>M17-M34+M60</f>
        <v>0</v>
      </c>
      <c r="N73" s="18">
        <f>N17</f>
        <v>0</v>
      </c>
      <c r="O73" s="130"/>
      <c r="P73" s="127"/>
      <c r="Q73" s="13">
        <f t="shared" si="5"/>
        <v>176500</v>
      </c>
    </row>
    <row r="74" spans="1:120" ht="25.15" customHeight="1" x14ac:dyDescent="0.25">
      <c r="A74" s="143"/>
      <c r="B74" s="144"/>
      <c r="C74" s="106" t="s">
        <v>47</v>
      </c>
      <c r="D74" s="360" t="s">
        <v>76</v>
      </c>
      <c r="E74" s="360"/>
      <c r="F74" s="361"/>
      <c r="G74" s="18">
        <f t="shared" si="6"/>
        <v>0</v>
      </c>
      <c r="H74" s="18">
        <f t="shared" si="6"/>
        <v>9192</v>
      </c>
      <c r="I74" s="18">
        <f t="shared" si="6"/>
        <v>218739</v>
      </c>
      <c r="J74" s="13">
        <f t="shared" si="4"/>
        <v>0</v>
      </c>
      <c r="K74" s="13">
        <f>K18-K35+K61</f>
        <v>0</v>
      </c>
      <c r="L74" s="18">
        <f>L18</f>
        <v>0</v>
      </c>
      <c r="M74" s="13">
        <f>M18-M35+M61</f>
        <v>0</v>
      </c>
      <c r="N74" s="18">
        <f>N18</f>
        <v>0</v>
      </c>
      <c r="O74" s="127"/>
      <c r="P74" s="127"/>
      <c r="Q74" s="13">
        <f t="shared" si="5"/>
        <v>227931</v>
      </c>
    </row>
    <row r="75" spans="1:120" s="21" customFormat="1" ht="25.15" customHeight="1" x14ac:dyDescent="0.25">
      <c r="A75" s="143"/>
      <c r="B75" s="144"/>
      <c r="C75" s="106" t="s">
        <v>48</v>
      </c>
      <c r="D75" s="338" t="s">
        <v>77</v>
      </c>
      <c r="E75" s="338"/>
      <c r="F75" s="339"/>
      <c r="G75" s="18">
        <f>SUM(G19-G36+G62)</f>
        <v>0</v>
      </c>
      <c r="H75" s="18">
        <f>SUM(H19-H36+H62)</f>
        <v>0</v>
      </c>
      <c r="I75" s="18">
        <f>SUM(I19-I36+I62)</f>
        <v>0</v>
      </c>
      <c r="J75" s="13">
        <f t="shared" si="4"/>
        <v>0</v>
      </c>
      <c r="K75" s="13">
        <f>K19-K36+K62</f>
        <v>0</v>
      </c>
      <c r="L75" s="13">
        <f>L19-L36+L62</f>
        <v>0</v>
      </c>
      <c r="M75" s="13">
        <f>M19-M36+M62</f>
        <v>0</v>
      </c>
      <c r="N75" s="13">
        <f>N19-N36+N62</f>
        <v>0</v>
      </c>
      <c r="O75" s="133"/>
      <c r="P75" s="133"/>
      <c r="Q75" s="13">
        <f t="shared" si="5"/>
        <v>0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</row>
    <row r="76" spans="1:120" s="21" customFormat="1" ht="25.15" customHeight="1" x14ac:dyDescent="0.25">
      <c r="A76" s="143"/>
      <c r="B76" s="144"/>
      <c r="C76" s="106" t="s">
        <v>49</v>
      </c>
      <c r="D76" s="338" t="s">
        <v>89</v>
      </c>
      <c r="E76" s="338"/>
      <c r="F76" s="339"/>
      <c r="G76" s="18">
        <f>SUM(G20-G37+G52+G63)</f>
        <v>0</v>
      </c>
      <c r="H76" s="18">
        <f>SUM(H20-H37+H63)</f>
        <v>210719</v>
      </c>
      <c r="I76" s="18">
        <f>SUM(I20-I37+I63)</f>
        <v>139458</v>
      </c>
      <c r="J76" s="13">
        <f>J20-J37+J52+J63</f>
        <v>0</v>
      </c>
      <c r="K76" s="13">
        <f>K20-K37+K52+K63</f>
        <v>0</v>
      </c>
      <c r="L76" s="127"/>
      <c r="M76" s="127"/>
      <c r="N76" s="127"/>
      <c r="O76" s="133"/>
      <c r="P76" s="133"/>
      <c r="Q76" s="13">
        <f t="shared" si="5"/>
        <v>350177</v>
      </c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</row>
    <row r="77" spans="1:120" s="21" customFormat="1" ht="25.15" customHeight="1" x14ac:dyDescent="0.25">
      <c r="A77" s="143"/>
      <c r="B77" s="144"/>
      <c r="C77" s="106" t="s">
        <v>50</v>
      </c>
      <c r="D77" s="338" t="s">
        <v>110</v>
      </c>
      <c r="E77" s="338"/>
      <c r="F77" s="339"/>
      <c r="G77" s="18">
        <f>SUM(G21-G38+G53+G64)</f>
        <v>1203848</v>
      </c>
      <c r="H77" s="18">
        <f>SUM(H21-H38+H64)</f>
        <v>469378</v>
      </c>
      <c r="I77" s="18">
        <f>SUM(I21-I38+I64)</f>
        <v>123520</v>
      </c>
      <c r="J77" s="13">
        <f>J21-J38+J53+J64</f>
        <v>0</v>
      </c>
      <c r="K77" s="13">
        <f>K21-K38+K53+K64</f>
        <v>0</v>
      </c>
      <c r="L77" s="127"/>
      <c r="M77" s="127"/>
      <c r="N77" s="127"/>
      <c r="O77" s="133"/>
      <c r="P77" s="133"/>
      <c r="Q77" s="13">
        <f t="shared" si="5"/>
        <v>1796746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</row>
    <row r="78" spans="1:120" s="21" customFormat="1" ht="25.15" customHeight="1" x14ac:dyDescent="0.25">
      <c r="A78" s="143"/>
      <c r="B78" s="144"/>
      <c r="C78" s="106" t="s">
        <v>51</v>
      </c>
      <c r="D78" s="338" t="s">
        <v>149</v>
      </c>
      <c r="E78" s="338"/>
      <c r="F78" s="339"/>
      <c r="G78" s="18">
        <f>SUM(G25+G26-G39+G54+G65)</f>
        <v>2248944</v>
      </c>
      <c r="H78" s="18">
        <f>SUM(H25+H26-H39+H65)</f>
        <v>657021</v>
      </c>
      <c r="I78" s="18">
        <f>SUM(I26-I39+I65)</f>
        <v>172900</v>
      </c>
      <c r="J78" s="13">
        <f>J26-J39+J54+J65</f>
        <v>0</v>
      </c>
      <c r="K78" s="13">
        <f>K26-K39+K54+K65</f>
        <v>379139</v>
      </c>
      <c r="L78" s="127"/>
      <c r="M78" s="13">
        <f>M26-M39+M65</f>
        <v>0</v>
      </c>
      <c r="N78" s="127"/>
      <c r="O78" s="108">
        <f>O26-O39+O65</f>
        <v>0</v>
      </c>
      <c r="P78" s="133"/>
      <c r="Q78" s="13">
        <f t="shared" si="5"/>
        <v>3458004</v>
      </c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</row>
    <row r="79" spans="1:120" ht="25.15" customHeight="1" thickBot="1" x14ac:dyDescent="0.25">
      <c r="A79" s="145"/>
      <c r="B79" s="143"/>
      <c r="C79" s="107" t="s">
        <v>62</v>
      </c>
      <c r="D79" s="327" t="s">
        <v>108</v>
      </c>
      <c r="E79" s="327"/>
      <c r="F79" s="328"/>
      <c r="G79" s="32">
        <f t="shared" ref="G79:N79" si="7">G22+G27-G41+G66</f>
        <v>211762</v>
      </c>
      <c r="H79" s="32">
        <f t="shared" si="7"/>
        <v>48027</v>
      </c>
      <c r="I79" s="32">
        <f t="shared" si="7"/>
        <v>25414</v>
      </c>
      <c r="J79" s="32">
        <f t="shared" si="7"/>
        <v>23032</v>
      </c>
      <c r="K79" s="32">
        <f t="shared" si="7"/>
        <v>23822</v>
      </c>
      <c r="L79" s="32">
        <f t="shared" si="7"/>
        <v>0</v>
      </c>
      <c r="M79" s="32">
        <f t="shared" si="7"/>
        <v>0</v>
      </c>
      <c r="N79" s="32">
        <f t="shared" si="7"/>
        <v>0</v>
      </c>
      <c r="O79" s="32">
        <f>O22+O27-O41+O66</f>
        <v>0</v>
      </c>
      <c r="P79" s="133"/>
      <c r="Q79" s="108">
        <f t="shared" si="5"/>
        <v>332057</v>
      </c>
    </row>
    <row r="80" spans="1:120" ht="25.15" customHeight="1" thickBot="1" x14ac:dyDescent="0.25">
      <c r="A80" s="146"/>
      <c r="B80" s="112" t="s">
        <v>117</v>
      </c>
      <c r="C80" s="378" t="s">
        <v>88</v>
      </c>
      <c r="D80" s="268"/>
      <c r="E80" s="268"/>
      <c r="F80" s="379"/>
      <c r="G80" s="110">
        <f>SUM(G72:G79)</f>
        <v>3664554</v>
      </c>
      <c r="H80" s="110">
        <f>SUM(H72:H79)</f>
        <v>1425837</v>
      </c>
      <c r="I80" s="110">
        <f>SUM(I72:I79)</f>
        <v>958571</v>
      </c>
      <c r="J80" s="110">
        <f>SUM(J70:J79)</f>
        <v>209203</v>
      </c>
      <c r="K80" s="110">
        <f>SUM(K71:K79)</f>
        <v>1149981</v>
      </c>
      <c r="L80" s="110">
        <f>SUM(L72:L79)</f>
        <v>0</v>
      </c>
      <c r="M80" s="110">
        <f>SUM(M72:M79)</f>
        <v>0</v>
      </c>
      <c r="N80" s="110">
        <f>SUM(N72:N79)</f>
        <v>0</v>
      </c>
      <c r="O80" s="110">
        <f>SUM(O72:O79)</f>
        <v>0</v>
      </c>
      <c r="P80" s="110">
        <f>P69</f>
        <v>931899</v>
      </c>
      <c r="Q80" s="110">
        <f t="shared" si="5"/>
        <v>8340045</v>
      </c>
    </row>
    <row r="81" spans="1:20" ht="25.15" customHeight="1" x14ac:dyDescent="0.2">
      <c r="A81" s="49"/>
      <c r="B81" s="49"/>
      <c r="C81" s="46"/>
      <c r="D81" s="49"/>
      <c r="E81" s="49"/>
      <c r="F81" s="49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20" ht="25.15" customHeight="1" x14ac:dyDescent="0.2">
      <c r="A82" s="46"/>
      <c r="B82" s="46"/>
      <c r="C82" s="46"/>
      <c r="D82" s="46"/>
      <c r="E82" s="46"/>
      <c r="F82" s="46"/>
      <c r="G82" s="35"/>
      <c r="H82" s="35"/>
      <c r="I82" s="35"/>
      <c r="J82" s="22"/>
      <c r="K82" s="22"/>
      <c r="L82" s="22"/>
      <c r="M82" s="22"/>
      <c r="N82" s="22"/>
      <c r="O82" s="22"/>
      <c r="P82" s="22" t="s">
        <v>119</v>
      </c>
      <c r="Q82" s="22"/>
    </row>
    <row r="83" spans="1:20" s="5" customFormat="1" ht="25.15" customHeight="1" x14ac:dyDescent="0.25">
      <c r="A83" s="376" t="s">
        <v>161</v>
      </c>
      <c r="B83" s="377"/>
      <c r="C83" s="377"/>
      <c r="D83" s="268"/>
      <c r="E83" s="96"/>
      <c r="F83" s="92"/>
      <c r="G83" s="92"/>
      <c r="H83" s="37"/>
      <c r="I83" s="37"/>
      <c r="J83" s="46"/>
      <c r="K83" s="122"/>
      <c r="L83" s="122"/>
      <c r="M83" s="373" t="s">
        <v>96</v>
      </c>
      <c r="N83" s="373"/>
      <c r="O83" s="373"/>
      <c r="P83" s="373"/>
      <c r="Q83" s="373"/>
      <c r="R83" s="19"/>
    </row>
    <row r="84" spans="1:20" ht="29.25" customHeight="1" x14ac:dyDescent="0.2">
      <c r="A84" s="372" t="s">
        <v>153</v>
      </c>
      <c r="B84" s="372"/>
      <c r="C84" s="372"/>
      <c r="D84" s="372"/>
      <c r="E84" s="372"/>
      <c r="F84" s="372"/>
      <c r="G84" s="141" t="s">
        <v>95</v>
      </c>
      <c r="H84" s="36"/>
      <c r="I84" s="36"/>
      <c r="J84" s="23"/>
      <c r="K84" s="24"/>
      <c r="L84" s="24"/>
      <c r="M84" s="25" t="s">
        <v>97</v>
      </c>
      <c r="N84" s="371" t="s">
        <v>164</v>
      </c>
      <c r="O84" s="371"/>
      <c r="P84" s="371"/>
      <c r="Q84" s="371"/>
      <c r="R84" s="26"/>
      <c r="S84" s="26"/>
      <c r="T84" s="27"/>
    </row>
    <row r="85" spans="1:20" ht="25.15" customHeight="1" x14ac:dyDescent="0.2">
      <c r="A85" s="371" t="s">
        <v>125</v>
      </c>
      <c r="B85" s="371"/>
      <c r="C85" s="371"/>
      <c r="D85" s="371"/>
      <c r="E85" s="371"/>
      <c r="F85" s="371"/>
      <c r="G85" s="142">
        <v>1786866</v>
      </c>
      <c r="H85" s="33"/>
      <c r="I85" s="33"/>
      <c r="J85" s="22"/>
      <c r="K85" s="28"/>
      <c r="L85" s="28"/>
      <c r="M85" s="25" t="s">
        <v>98</v>
      </c>
      <c r="N85" s="371" t="s">
        <v>165</v>
      </c>
      <c r="O85" s="371"/>
      <c r="P85" s="371"/>
      <c r="Q85" s="371"/>
      <c r="R85" s="22"/>
      <c r="S85" s="22"/>
      <c r="T85" s="27"/>
    </row>
    <row r="86" spans="1:20" ht="25.15" customHeight="1" x14ac:dyDescent="0.2">
      <c r="A86" s="28"/>
      <c r="B86" s="28"/>
      <c r="C86" s="28"/>
      <c r="D86" s="28"/>
      <c r="E86" s="28"/>
      <c r="F86" s="28"/>
      <c r="G86" s="22"/>
      <c r="H86" s="22"/>
      <c r="I86" s="22"/>
      <c r="J86" s="22"/>
      <c r="K86" s="29"/>
      <c r="L86" s="29"/>
      <c r="M86" s="25" t="s">
        <v>99</v>
      </c>
      <c r="N86" s="371" t="s">
        <v>166</v>
      </c>
      <c r="O86" s="371"/>
      <c r="P86" s="371"/>
      <c r="Q86" s="371"/>
      <c r="R86" s="22"/>
      <c r="S86" s="22"/>
      <c r="T86" s="27"/>
    </row>
    <row r="87" spans="1:20" ht="25.15" customHeight="1" x14ac:dyDescent="0.2">
      <c r="A87" s="29"/>
      <c r="B87" s="29"/>
      <c r="C87" s="29"/>
      <c r="D87" s="29"/>
      <c r="E87" s="29"/>
      <c r="F87" s="29"/>
      <c r="G87" s="22"/>
      <c r="H87" s="22"/>
      <c r="I87" s="22"/>
      <c r="J87" s="22"/>
      <c r="K87" s="29"/>
      <c r="L87" s="29"/>
      <c r="M87" s="25" t="s">
        <v>100</v>
      </c>
      <c r="N87" s="371" t="s">
        <v>167</v>
      </c>
      <c r="O87" s="371"/>
      <c r="P87" s="371"/>
      <c r="Q87" s="371"/>
      <c r="R87" s="22"/>
      <c r="S87" s="22"/>
      <c r="T87" s="27"/>
    </row>
    <row r="88" spans="1:20" s="5" customFormat="1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46"/>
      <c r="N88" s="46"/>
      <c r="O88" s="46"/>
      <c r="P88" s="46"/>
      <c r="Q88" s="46"/>
      <c r="R88" s="27"/>
      <c r="S88" s="27"/>
      <c r="T88" s="27"/>
    </row>
    <row r="89" spans="1:20" s="5" customFormat="1" hidden="1" x14ac:dyDescent="0.2">
      <c r="M89" s="27"/>
      <c r="N89" s="27"/>
      <c r="O89" s="27"/>
      <c r="P89" s="27"/>
      <c r="Q89" s="27"/>
      <c r="R89" s="27"/>
      <c r="S89" s="27"/>
      <c r="T89" s="27"/>
    </row>
    <row r="90" spans="1:20" s="5" customFormat="1" hidden="1" x14ac:dyDescent="0.2">
      <c r="M90" s="27"/>
      <c r="N90" s="27"/>
      <c r="O90" s="27"/>
      <c r="P90" s="27"/>
      <c r="Q90" s="27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5"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A83:D83"/>
    <mergeCell ref="C80:F80"/>
    <mergeCell ref="D56:F56"/>
    <mergeCell ref="D57:F57"/>
    <mergeCell ref="D58:F58"/>
    <mergeCell ref="D60:F60"/>
    <mergeCell ref="N86:Q86"/>
    <mergeCell ref="C67:F67"/>
    <mergeCell ref="D65:F65"/>
    <mergeCell ref="D63:F63"/>
    <mergeCell ref="D64:F64"/>
    <mergeCell ref="N85:Q85"/>
    <mergeCell ref="D70:F70"/>
    <mergeCell ref="B68:F68"/>
    <mergeCell ref="D71:F71"/>
    <mergeCell ref="D69:F69"/>
    <mergeCell ref="D78:F78"/>
    <mergeCell ref="N84:Q84"/>
    <mergeCell ref="A84:F84"/>
    <mergeCell ref="A85:F85"/>
    <mergeCell ref="D66:F66"/>
    <mergeCell ref="B55:F55"/>
    <mergeCell ref="D21:F21"/>
    <mergeCell ref="D54:F54"/>
    <mergeCell ref="D45:F45"/>
    <mergeCell ref="C47:F47"/>
    <mergeCell ref="D25:F25"/>
    <mergeCell ref="C30:F30"/>
    <mergeCell ref="D38:F38"/>
    <mergeCell ref="D37:F37"/>
    <mergeCell ref="D33:F33"/>
    <mergeCell ref="D52:F52"/>
    <mergeCell ref="B24:F24"/>
    <mergeCell ref="C46:F46"/>
    <mergeCell ref="B51:F51"/>
    <mergeCell ref="D32:F32"/>
    <mergeCell ref="D35:F35"/>
    <mergeCell ref="D5:F5"/>
    <mergeCell ref="D62:F62"/>
    <mergeCell ref="D59:F59"/>
    <mergeCell ref="D61:F61"/>
    <mergeCell ref="A1:Q1"/>
    <mergeCell ref="A2:Q2"/>
    <mergeCell ref="Q10:Q11"/>
    <mergeCell ref="J10:J11"/>
    <mergeCell ref="G10:G11"/>
    <mergeCell ref="N10:N11"/>
    <mergeCell ref="I10:I11"/>
    <mergeCell ref="A3:D3"/>
    <mergeCell ref="A7:F7"/>
    <mergeCell ref="A8:F8"/>
    <mergeCell ref="A6:C6"/>
    <mergeCell ref="D6:F6"/>
    <mergeCell ref="M10:M11"/>
    <mergeCell ref="L10:L11"/>
    <mergeCell ref="P10:P11"/>
    <mergeCell ref="K10:K11"/>
    <mergeCell ref="H10:H11"/>
    <mergeCell ref="O10:O11"/>
    <mergeCell ref="D39:F39"/>
    <mergeCell ref="D14:F14"/>
    <mergeCell ref="D31:F31"/>
    <mergeCell ref="D17:F17"/>
    <mergeCell ref="D19:F19"/>
    <mergeCell ref="D18:F18"/>
    <mergeCell ref="D22:F22"/>
    <mergeCell ref="D34:F34"/>
    <mergeCell ref="D36:F36"/>
    <mergeCell ref="A9:F11"/>
    <mergeCell ref="B12:F12"/>
    <mergeCell ref="B29:F29"/>
    <mergeCell ref="D20:F20"/>
    <mergeCell ref="C23:F23"/>
    <mergeCell ref="C28:F28"/>
    <mergeCell ref="D16:F16"/>
    <mergeCell ref="D13:F13"/>
    <mergeCell ref="D15:F15"/>
    <mergeCell ref="D53:F53"/>
    <mergeCell ref="B40:F40"/>
    <mergeCell ref="D41:F41"/>
    <mergeCell ref="C42:F42"/>
    <mergeCell ref="D26:F26"/>
    <mergeCell ref="D27:F27"/>
    <mergeCell ref="A49:Q49"/>
    <mergeCell ref="D43:F43"/>
    <mergeCell ref="D44:F44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30" customWidth="1"/>
    <col min="2" max="2" width="17" style="30" customWidth="1"/>
    <col min="3" max="3" width="68.28515625" style="30" customWidth="1"/>
    <col min="4" max="6" width="12.5703125" style="30" hidden="1" customWidth="1"/>
    <col min="7" max="16384" width="9.28515625" style="30" hidden="1"/>
  </cols>
  <sheetData>
    <row r="1" spans="1:3" ht="46.5" customHeight="1" x14ac:dyDescent="0.25">
      <c r="A1" s="381" t="s">
        <v>154</v>
      </c>
      <c r="B1" s="381"/>
      <c r="C1" s="381"/>
    </row>
    <row r="2" spans="1:3" ht="32.1" customHeight="1" x14ac:dyDescent="0.25">
      <c r="A2" s="89" t="s">
        <v>8</v>
      </c>
      <c r="B2" s="75"/>
      <c r="C2" s="90"/>
    </row>
    <row r="3" spans="1:3" ht="20.100000000000001" customHeight="1" x14ac:dyDescent="0.25">
      <c r="A3" s="89" t="s">
        <v>9</v>
      </c>
      <c r="B3" s="76">
        <f>'CSS '!G2</f>
        <v>42660</v>
      </c>
      <c r="C3" s="91"/>
    </row>
    <row r="4" spans="1:3" ht="15" customHeight="1" x14ac:dyDescent="0.25">
      <c r="A4" s="48"/>
      <c r="B4" s="48"/>
      <c r="C4" s="92"/>
    </row>
    <row r="5" spans="1:3" ht="15" customHeight="1" x14ac:dyDescent="0.25">
      <c r="A5" s="77" t="s">
        <v>94</v>
      </c>
      <c r="B5" s="77" t="s">
        <v>95</v>
      </c>
      <c r="C5" s="78" t="s">
        <v>105</v>
      </c>
    </row>
    <row r="6" spans="1:3" x14ac:dyDescent="0.2">
      <c r="A6" s="79"/>
      <c r="B6" s="80"/>
      <c r="C6" s="81"/>
    </row>
    <row r="7" spans="1:3" x14ac:dyDescent="0.2">
      <c r="A7" s="82"/>
      <c r="B7" s="83"/>
      <c r="C7" s="84"/>
    </row>
    <row r="8" spans="1:3" x14ac:dyDescent="0.2">
      <c r="A8" s="82"/>
      <c r="B8" s="83"/>
      <c r="C8" s="84"/>
    </row>
    <row r="9" spans="1:3" x14ac:dyDescent="0.2">
      <c r="A9" s="82"/>
      <c r="B9" s="83"/>
      <c r="C9" s="84"/>
    </row>
    <row r="10" spans="1:3" x14ac:dyDescent="0.2">
      <c r="A10" s="82"/>
      <c r="B10" s="83"/>
      <c r="C10" s="84"/>
    </row>
    <row r="11" spans="1:3" x14ac:dyDescent="0.2">
      <c r="A11" s="82"/>
      <c r="B11" s="83"/>
      <c r="C11" s="84"/>
    </row>
    <row r="12" spans="1:3" x14ac:dyDescent="0.2">
      <c r="A12" s="82"/>
      <c r="B12" s="83"/>
      <c r="C12" s="84"/>
    </row>
    <row r="13" spans="1:3" x14ac:dyDescent="0.2">
      <c r="A13" s="82"/>
      <c r="B13" s="83"/>
      <c r="C13" s="84"/>
    </row>
    <row r="14" spans="1:3" x14ac:dyDescent="0.2">
      <c r="A14" s="82"/>
      <c r="B14" s="83"/>
      <c r="C14" s="84"/>
    </row>
    <row r="15" spans="1:3" x14ac:dyDescent="0.2">
      <c r="A15" s="82"/>
      <c r="B15" s="83"/>
      <c r="C15" s="84"/>
    </row>
    <row r="16" spans="1:3" x14ac:dyDescent="0.2">
      <c r="A16" s="82"/>
      <c r="B16" s="83"/>
      <c r="C16" s="84"/>
    </row>
    <row r="17" spans="1:4" x14ac:dyDescent="0.2">
      <c r="A17" s="82"/>
      <c r="B17" s="83"/>
      <c r="C17" s="84"/>
    </row>
    <row r="18" spans="1:4" x14ac:dyDescent="0.2">
      <c r="A18" s="82"/>
      <c r="B18" s="83"/>
      <c r="C18" s="84"/>
    </row>
    <row r="19" spans="1:4" x14ac:dyDescent="0.2">
      <c r="A19" s="82"/>
      <c r="B19" s="83"/>
      <c r="C19" s="84"/>
    </row>
    <row r="20" spans="1:4" ht="15" thickBot="1" x14ac:dyDescent="0.25">
      <c r="A20" s="85"/>
      <c r="B20" s="83"/>
      <c r="C20" s="84"/>
    </row>
    <row r="21" spans="1:4" ht="15" customHeight="1" thickBot="1" x14ac:dyDescent="0.3">
      <c r="A21" s="86" t="s">
        <v>88</v>
      </c>
      <c r="B21" s="87">
        <f>SUM(B6:B20)</f>
        <v>0</v>
      </c>
      <c r="C21" s="94"/>
      <c r="D21" s="31"/>
    </row>
    <row r="22" spans="1:4" ht="15.75" thickBot="1" x14ac:dyDescent="0.3">
      <c r="A22" s="93"/>
      <c r="B22" s="88">
        <f>IF(B21='RER Summary'!Q67,'RER Summary'!Q67,"ERROR")</f>
        <v>0</v>
      </c>
      <c r="C22" s="92"/>
    </row>
    <row r="23" spans="1:4" x14ac:dyDescent="0.2">
      <c r="A23" s="92"/>
      <c r="B23" s="92"/>
      <c r="C23" s="92"/>
    </row>
    <row r="24" spans="1:4" ht="36.6" customHeight="1" x14ac:dyDescent="0.2">
      <c r="A24" s="383" t="s">
        <v>136</v>
      </c>
      <c r="B24" s="383"/>
      <c r="C24" s="383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DC9C6-7562-4CC9-8936-762A88129AA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815AF44-4E6B-49D6-9A5B-6CDECCE62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C761A7-22FD-4424-8542-9011585FCC51}"/>
</file>

<file path=customXml/itemProps4.xml><?xml version="1.0" encoding="utf-8"?>
<ds:datastoreItem xmlns:ds="http://schemas.openxmlformats.org/officeDocument/2006/customXml" ds:itemID="{9ED6DB7F-1D46-4D2A-9108-29D84344FC9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623A76-AB2C-446C-AD5C-AA3A955233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San_Benito_FY14-15_RER_ADA</dc:title>
  <dc:creator>Moses.Ndungu@dhcs.ca.gov</dc:creator>
  <cp:keywords>San_Benito,FY14-15,MHSA,RER</cp:keywords>
  <cp:lastModifiedBy>westj</cp:lastModifiedBy>
  <cp:lastPrinted>2016-10-21T21:26:20Z</cp:lastPrinted>
  <dcterms:created xsi:type="dcterms:W3CDTF">2007-09-20T19:02:25Z</dcterms:created>
  <dcterms:modified xsi:type="dcterms:W3CDTF">2020-11-09T04:46:49Z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DHCSDOC-1363137784-3235</vt:lpwstr>
  </property>
  <property fmtid="{D5CDD505-2E9C-101B-9397-08002B2CF9AE}" pid="13" name="_dlc_DocIdItemGuid">
    <vt:lpwstr>e902fa8c-8856-4dc0-82eb-32ce000f562b</vt:lpwstr>
  </property>
  <property fmtid="{D5CDD505-2E9C-101B-9397-08002B2CF9AE}" pid="14" name="_dlc_DocIdUrl">
    <vt:lpwstr>http://dhcs2016prod:88/services/MH/_layouts/15/DocIdRedir.aspx?ID=DHCSDOC-1363137784-3235, DHCSDOC-1363137784-3235</vt:lpwstr>
  </property>
  <property fmtid="{D5CDD505-2E9C-101B-9397-08002B2CF9AE}" pid="15" name="ContentTypeId">
    <vt:lpwstr>0x0101000DD778A44A894D44A57135C48A267F0A</vt:lpwstr>
  </property>
</Properties>
</file>