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F12DE533-EDE1-4695-95EF-6D570E67BFE0}"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G34" i="1" l="1"/>
  <c r="G49" i="1" s="1"/>
  <c r="G11" i="2"/>
  <c r="E7" i="7"/>
  <c r="E12" i="7"/>
  <c r="E15" i="7" s="1"/>
  <c r="J35" i="11"/>
  <c r="J41" i="11" s="1"/>
  <c r="J47" i="11" s="1"/>
  <c r="H39" i="11"/>
  <c r="H81" i="11"/>
  <c r="G39" i="11"/>
  <c r="R39" i="11" s="1"/>
  <c r="I40" i="11"/>
  <c r="R40" i="11"/>
  <c r="R46" i="11"/>
  <c r="K80" i="11"/>
  <c r="J80" i="11"/>
  <c r="K81" i="11"/>
  <c r="K82" i="11"/>
  <c r="J82" i="11"/>
  <c r="J81" i="11"/>
  <c r="D19" i="8"/>
  <c r="D22" i="8" s="1"/>
  <c r="D37" i="8"/>
  <c r="D40" i="8"/>
  <c r="B4" i="8"/>
  <c r="B4" i="2"/>
  <c r="N70" i="11"/>
  <c r="L70" i="11"/>
  <c r="K70" i="11"/>
  <c r="J70" i="11"/>
  <c r="R69" i="11"/>
  <c r="R54" i="11"/>
  <c r="R55" i="11"/>
  <c r="R53" i="11"/>
  <c r="R44" i="11"/>
  <c r="R45" i="11"/>
  <c r="I23" i="11"/>
  <c r="J23" i="11"/>
  <c r="K23" i="11"/>
  <c r="R38" i="11"/>
  <c r="R37" i="11"/>
  <c r="R21" i="11"/>
  <c r="R20" i="11"/>
  <c r="R19" i="11"/>
  <c r="R68" i="11"/>
  <c r="R67" i="11"/>
  <c r="K79" i="11"/>
  <c r="J79" i="11"/>
  <c r="R66" i="11"/>
  <c r="R65" i="11"/>
  <c r="P56" i="11"/>
  <c r="P72" i="11"/>
  <c r="R72" i="11" s="1"/>
  <c r="D4" i="8"/>
  <c r="Q5" i="11"/>
  <c r="D4" i="10"/>
  <c r="D5" i="11"/>
  <c r="B4" i="12"/>
  <c r="B4" i="5"/>
  <c r="C4" i="7"/>
  <c r="E4" i="7"/>
  <c r="G4" i="5"/>
  <c r="G4" i="2"/>
  <c r="M23" i="11"/>
  <c r="D4" i="9"/>
  <c r="H56" i="11"/>
  <c r="I56" i="11"/>
  <c r="J56" i="11"/>
  <c r="K56" i="11"/>
  <c r="G56" i="11"/>
  <c r="G32" i="5"/>
  <c r="G35" i="5"/>
  <c r="E4" i="12"/>
  <c r="G46" i="2"/>
  <c r="H42" i="2"/>
  <c r="G39" i="2"/>
  <c r="G47" i="2" s="1"/>
  <c r="G51" i="2" s="1"/>
  <c r="H24" i="2"/>
  <c r="H39" i="2" s="1"/>
  <c r="G22" i="2"/>
  <c r="M70" i="11"/>
  <c r="P70" i="11"/>
  <c r="Q70" i="11"/>
  <c r="Q28" i="11"/>
  <c r="Q23" i="11"/>
  <c r="O82" i="11"/>
  <c r="O81" i="11"/>
  <c r="O84" i="11" s="1"/>
  <c r="O28" i="11"/>
  <c r="O23" i="11"/>
  <c r="N78" i="11"/>
  <c r="N77" i="11"/>
  <c r="N76" i="11"/>
  <c r="N75" i="11"/>
  <c r="N84" i="11" s="1"/>
  <c r="M81" i="11"/>
  <c r="M80" i="11"/>
  <c r="M79" i="11"/>
  <c r="M82" i="11"/>
  <c r="R82" i="11" s="1"/>
  <c r="M78" i="11"/>
  <c r="M77" i="11"/>
  <c r="M76" i="11"/>
  <c r="M75" i="11"/>
  <c r="L78" i="11"/>
  <c r="L77" i="11"/>
  <c r="L76" i="11"/>
  <c r="L84" i="11" s="1"/>
  <c r="L75" i="11"/>
  <c r="K78" i="11"/>
  <c r="K77" i="11"/>
  <c r="K76" i="11"/>
  <c r="K84" i="11" s="1"/>
  <c r="K75" i="11"/>
  <c r="K74" i="11"/>
  <c r="J78" i="11"/>
  <c r="J76" i="11"/>
  <c r="J75" i="11"/>
  <c r="J74" i="11"/>
  <c r="R74" i="11" s="1"/>
  <c r="J73" i="11"/>
  <c r="R73" i="11" s="1"/>
  <c r="I81" i="11"/>
  <c r="I80" i="11"/>
  <c r="I79" i="11"/>
  <c r="I78" i="11"/>
  <c r="I77" i="11"/>
  <c r="I76" i="11"/>
  <c r="I75" i="11"/>
  <c r="H82" i="11"/>
  <c r="H80" i="11"/>
  <c r="H79" i="11"/>
  <c r="H78" i="11"/>
  <c r="H77" i="11"/>
  <c r="H76" i="11"/>
  <c r="H75" i="11"/>
  <c r="G82" i="11"/>
  <c r="G80" i="11"/>
  <c r="G79" i="11"/>
  <c r="G78" i="11"/>
  <c r="R78" i="11"/>
  <c r="G77" i="11"/>
  <c r="G76" i="11"/>
  <c r="G75" i="11"/>
  <c r="G70" i="11"/>
  <c r="O70" i="11"/>
  <c r="I70" i="11"/>
  <c r="H70" i="11"/>
  <c r="R70" i="11"/>
  <c r="R64" i="11"/>
  <c r="R63" i="11"/>
  <c r="R62" i="11"/>
  <c r="R61" i="11"/>
  <c r="R60" i="11"/>
  <c r="R59" i="11"/>
  <c r="R58" i="11"/>
  <c r="R36" i="11"/>
  <c r="R34" i="11"/>
  <c r="R33" i="11"/>
  <c r="R32" i="11"/>
  <c r="R31" i="11"/>
  <c r="O41" i="11"/>
  <c r="O47" i="11"/>
  <c r="O48" i="11"/>
  <c r="N41" i="11"/>
  <c r="N47" i="11" s="1"/>
  <c r="N48" i="11" s="1"/>
  <c r="M41" i="11"/>
  <c r="M47" i="11"/>
  <c r="M48" i="11" s="1"/>
  <c r="L41" i="11"/>
  <c r="L47" i="11"/>
  <c r="L48" i="11" s="1"/>
  <c r="K41" i="11"/>
  <c r="K47" i="11"/>
  <c r="H41" i="11"/>
  <c r="H47" i="11" s="1"/>
  <c r="P28" i="11"/>
  <c r="M28" i="11"/>
  <c r="I28" i="11"/>
  <c r="H28" i="11"/>
  <c r="G28" i="11"/>
  <c r="R27" i="11"/>
  <c r="R26" i="11"/>
  <c r="R28" i="11" s="1"/>
  <c r="R25" i="11"/>
  <c r="R22" i="11"/>
  <c r="R18" i="11"/>
  <c r="R17" i="11"/>
  <c r="R16" i="11"/>
  <c r="R15" i="11"/>
  <c r="R14" i="11"/>
  <c r="R13" i="11"/>
  <c r="R12" i="11"/>
  <c r="P23" i="11"/>
  <c r="N23" i="11"/>
  <c r="L23" i="11"/>
  <c r="R23" i="11" s="1"/>
  <c r="H23" i="11"/>
  <c r="G23" i="11"/>
  <c r="D17" i="12"/>
  <c r="Q42" i="11"/>
  <c r="R42" i="11"/>
  <c r="G32" i="1"/>
  <c r="G50" i="1" s="1"/>
  <c r="G54" i="1" s="1"/>
  <c r="J18" i="6"/>
  <c r="J42" i="6" s="1"/>
  <c r="J30" i="6"/>
  <c r="K18" i="6"/>
  <c r="K30" i="6"/>
  <c r="I18" i="6"/>
  <c r="I30" i="6"/>
  <c r="H18" i="6"/>
  <c r="H42" i="6" s="1"/>
  <c r="H30" i="6"/>
  <c r="G18" i="6"/>
  <c r="G30" i="6"/>
  <c r="G42" i="6" s="1"/>
  <c r="F18" i="6"/>
  <c r="F42" i="6" s="1"/>
  <c r="F30" i="6"/>
  <c r="J2" i="6"/>
  <c r="D2" i="6"/>
  <c r="G41" i="4"/>
  <c r="H41" i="4"/>
  <c r="I41" i="4"/>
  <c r="J41" i="4"/>
  <c r="K41" i="4"/>
  <c r="L41" i="4"/>
  <c r="G30" i="4"/>
  <c r="H30" i="4"/>
  <c r="I30" i="4"/>
  <c r="J30" i="4"/>
  <c r="J42" i="4" s="1"/>
  <c r="K30" i="4"/>
  <c r="L30" i="4"/>
  <c r="G18" i="4"/>
  <c r="H18" i="4"/>
  <c r="H42" i="4" s="1"/>
  <c r="I18" i="4"/>
  <c r="I42" i="4" s="1"/>
  <c r="J18" i="4"/>
  <c r="K18" i="4"/>
  <c r="K42" i="4" s="1"/>
  <c r="L18" i="4"/>
  <c r="F41" i="4"/>
  <c r="F30" i="4"/>
  <c r="F18" i="4"/>
  <c r="K2" i="4"/>
  <c r="D2" i="4"/>
  <c r="F41" i="3"/>
  <c r="F30" i="3"/>
  <c r="F18" i="3"/>
  <c r="G2" i="3"/>
  <c r="D2" i="3"/>
  <c r="B4" i="10"/>
  <c r="B4" i="9"/>
  <c r="H45" i="2"/>
  <c r="H44" i="2"/>
  <c r="H41" i="2"/>
  <c r="H43" i="2"/>
  <c r="H38" i="2"/>
  <c r="H37" i="2"/>
  <c r="H36" i="2"/>
  <c r="H35" i="2"/>
  <c r="H34" i="2"/>
  <c r="H33" i="2"/>
  <c r="H32" i="2"/>
  <c r="H31" i="2"/>
  <c r="H30" i="2"/>
  <c r="H29" i="2"/>
  <c r="H28" i="2"/>
  <c r="H27" i="2"/>
  <c r="H26" i="2"/>
  <c r="H25" i="2"/>
  <c r="H21" i="2"/>
  <c r="H20" i="2"/>
  <c r="H19" i="2"/>
  <c r="H18" i="2"/>
  <c r="H17" i="2"/>
  <c r="H16" i="2"/>
  <c r="H15" i="2"/>
  <c r="H13" i="2"/>
  <c r="H11" i="2"/>
  <c r="H8" i="2"/>
  <c r="Q48" i="11"/>
  <c r="H9" i="2"/>
  <c r="H10" i="2"/>
  <c r="H12" i="2"/>
  <c r="I41" i="11"/>
  <c r="I47" i="11" s="1"/>
  <c r="I48" i="11" s="1"/>
  <c r="H14" i="2"/>
  <c r="I82" i="11"/>
  <c r="H7" i="2"/>
  <c r="J77" i="11"/>
  <c r="R35" i="11"/>
  <c r="I84" i="11" l="1"/>
  <c r="R76" i="11"/>
  <c r="R75" i="11"/>
  <c r="R79" i="11"/>
  <c r="H84" i="11"/>
  <c r="R77" i="11"/>
  <c r="R80" i="11"/>
  <c r="Q83" i="11"/>
  <c r="D41" i="8"/>
  <c r="K48" i="11" s="1"/>
  <c r="H22" i="2"/>
  <c r="K42" i="6"/>
  <c r="J43" i="6" s="1"/>
  <c r="R56" i="11"/>
  <c r="H46" i="2"/>
  <c r="F42" i="3"/>
  <c r="F45" i="3" s="1"/>
  <c r="J84" i="11"/>
  <c r="F42" i="4"/>
  <c r="L42" i="4"/>
  <c r="K45" i="4" s="1"/>
  <c r="G42" i="4"/>
  <c r="G45" i="4" s="1"/>
  <c r="I42" i="6"/>
  <c r="F43" i="6" s="1"/>
  <c r="M84" i="11"/>
  <c r="Q84" i="11"/>
  <c r="R83" i="11"/>
  <c r="J45" i="4"/>
  <c r="I45" i="4"/>
  <c r="H45" i="4"/>
  <c r="H48" i="11"/>
  <c r="J48" i="11"/>
  <c r="P84" i="11"/>
  <c r="G81" i="11"/>
  <c r="R81" i="11" s="1"/>
  <c r="G41" i="11"/>
  <c r="H43" i="6" l="1"/>
  <c r="G43" i="6"/>
  <c r="I43" i="6"/>
  <c r="G84" i="11"/>
  <c r="R84" i="11" s="1"/>
  <c r="F45" i="4"/>
  <c r="R41" i="11"/>
  <c r="G47" i="11"/>
  <c r="G48" i="11" l="1"/>
  <c r="R48" i="11" s="1"/>
  <c r="R47" i="11"/>
</calcChain>
</file>

<file path=xl/sharedStrings.xml><?xml version="1.0" encoding="utf-8"?>
<sst xmlns="http://schemas.openxmlformats.org/spreadsheetml/2006/main" count="448" uniqueCount="256">
  <si>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</si>
  <si>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</si>
  <si>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</si>
  <si>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</si>
  <si>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</si>
  <si>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</si>
  <si>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</si>
  <si>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</si>
  <si>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</si>
  <si>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</si>
  <si>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</si>
  <si>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</si>
  <si>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</si>
  <si>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</si>
  <si>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</si>
  <si>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</si>
  <si>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</si>
  <si>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</si>
  <si>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</si>
  <si>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</si>
  <si>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</si>
  <si>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</si>
  <si>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</si>
  <si>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</si>
  <si>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</si>
  <si>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</si>
  <si>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</si>
  <si>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</si>
  <si>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</si>
  <si>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</si>
  <si>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</si>
  <si>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</si>
  <si>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</si>
  <si>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</si>
  <si>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</si>
  <si>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</si>
  <si>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</si>
  <si>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</si>
  <si>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</si>
  <si>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</si>
  <si>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</si>
  <si>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</si>
  <si>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</si>
  <si>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</si>
  <si>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</si>
  <si>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</si>
  <si>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</si>
  <si>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</si>
  <si>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</si>
  <si>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</si>
  <si>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</si>
  <si>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</si>
  <si>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</si>
  <si>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</si>
  <si>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</si>
  <si>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</si>
  <si>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</si>
  <si>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</si>
  <si>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</si>
  <si>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</si>
  <si>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</si>
  <si>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</si>
  <si>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</si>
  <si>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</si>
  <si>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</si>
  <si>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</si>
  <si>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</si>
  <si>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</si>
  <si>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</si>
  <si>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</si>
  <si>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</si>
  <si>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</si>
  <si>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</si>
  <si>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</si>
  <si>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</si>
  <si>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</si>
  <si>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</si>
  <si>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</si>
  <si>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</si>
  <si>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</si>
  <si>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</si>
  <si>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</si>
  <si>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</si>
  <si>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</si>
  <si>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</si>
  <si>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</si>
  <si>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</si>
  <si>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</si>
  <si>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</si>
  <si>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</si>
  <si>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</si>
  <si>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</si>
  <si>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</si>
  <si>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</si>
  <si>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</si>
  <si>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</si>
  <si>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</si>
  <si>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</si>
  <si>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</si>
  <si>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</si>
  <si>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</si>
  <si>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</si>
  <si>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</si>
  <si>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</si>
  <si>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</si>
  <si>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</si>
  <si>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</si>
  <si>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</si>
  <si>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</si>
  <si>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</si>
  <si>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</si>
  <si>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</si>
  <si>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</si>
  <si>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</si>
  <si>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</si>
  <si>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</si>
  <si>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</si>
  <si>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</si>
  <si>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</si>
  <si>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</si>
  <si>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</si>
  <si>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</si>
  <si>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</si>
  <si>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</si>
  <si>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</si>
  <si>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</si>
  <si>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</si>
  <si>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</si>
  <si>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</si>
  <si>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</si>
  <si>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</si>
  <si>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</si>
  <si>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</si>
  <si>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</si>
  <si>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</si>
  <si>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</si>
  <si>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</si>
  <si>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</si>
  <si>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</si>
  <si>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</si>
  <si>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</si>
  <si>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</si>
  <si>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</si>
  <si>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</si>
  <si>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</si>
  <si>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</si>
  <si>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</si>
  <si>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</si>
  <si>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</si>
  <si>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</si>
  <si>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</si>
  <si>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</si>
  <si>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</si>
  <si>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</si>
  <si>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</si>
  <si>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</si>
  <si>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</si>
  <si>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</si>
  <si>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</si>
  <si>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</si>
  <si>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</si>
  <si>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</si>
  <si>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</si>
  <si>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</si>
  <si>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</si>
  <si>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</si>
  <si>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</si>
  <si>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</si>
  <si>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</si>
  <si>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</si>
  <si>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</si>
  <si>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</si>
  <si>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</si>
  <si>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</si>
  <si>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</si>
  <si>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</si>
  <si>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</si>
  <si>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</si>
  <si>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</si>
  <si>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</si>
  <si>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</si>
  <si>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</si>
  <si>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</si>
  <si>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</si>
  <si>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</si>
  <si>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</si>
  <si>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</si>
  <si>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</si>
  <si>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</si>
  <si>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</si>
  <si>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</si>
  <si>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</si>
  <si>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</si>
  <si>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</si>
  <si>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</si>
  <si>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</si>
  <si>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</si>
  <si>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</si>
  <si>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</si>
  <si>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</si>
  <si>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</si>
  <si>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</si>
  <si>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</si>
  <si>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</si>
  <si>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</si>
  <si>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</si>
  <si>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</si>
  <si>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</si>
  <si>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</si>
  <si>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</si>
  <si>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</si>
  <si>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</si>
  <si>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</si>
  <si>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</si>
  <si>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</si>
  <si>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</si>
  <si>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</si>
  <si>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</si>
  <si>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</si>
  <si>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</si>
  <si>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</si>
  <si>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</si>
  <si>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</si>
  <si>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</si>
  <si>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</si>
  <si>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</si>
  <si>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</si>
  <si>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Plumas</t>
  </si>
  <si>
    <t>x</t>
  </si>
  <si>
    <t>Outpatient &amp; Out-reach Services</t>
  </si>
  <si>
    <t>Prevention-CalMHSA</t>
  </si>
  <si>
    <t>Plumas Co. MH Services</t>
  </si>
  <si>
    <t>Plumas Co. Child &amp; Family Svcs</t>
  </si>
  <si>
    <t>Program Consultants</t>
  </si>
  <si>
    <t>Plumas Co. Office of Education</t>
  </si>
  <si>
    <t>Gary Ernst</t>
  </si>
  <si>
    <t>Fiscal Consultant</t>
  </si>
  <si>
    <t>559 679-2541</t>
  </si>
  <si>
    <t>gcernst@sbcglobal.net</t>
  </si>
  <si>
    <t>( Yes  )</t>
  </si>
  <si>
    <t>Senior Services</t>
  </si>
  <si>
    <t>Vet Services</t>
  </si>
  <si>
    <t>X</t>
  </si>
  <si>
    <t>Plumas Rural Services</t>
  </si>
  <si>
    <t>Round House Inc.</t>
  </si>
  <si>
    <t>First Aid Training</t>
  </si>
  <si>
    <t>MHSA NTE</t>
  </si>
  <si>
    <t>Plumas Co. BH's FSP Program</t>
  </si>
  <si>
    <t>Ancillary Support Services</t>
  </si>
  <si>
    <t>Total (Gross)  Mental Health Expenditures</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</si>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</sst>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37">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164" fontId="9" fillId="0" borderId="0" xfId="0" applyNumberFormat="1" applyFont="1" applyProtection="1">
      <protection hidden="1"/>
    </xf>
    <xf numFmtId="164" fontId="9" fillId="0" borderId="3" xfId="0" applyNumberFormat="1"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47" xfId="0" applyFont="1" applyBorder="1" applyAlignment="1" applyProtection="1">
      <alignment vertical="center"/>
      <protection hidden="1"/>
    </xf>
    <xf numFmtId="0" fontId="3" fillId="0" borderId="6" xfId="0" applyFont="1" applyBorder="1" applyAlignment="1" applyProtection="1">
      <alignment vertical="center"/>
      <protection hidden="1"/>
    </xf>
    <xf numFmtId="164" fontId="11" fillId="0" borderId="48" xfId="8" applyNumberFormat="1" applyFont="1" applyBorder="1" applyAlignment="1" applyProtection="1">
      <protection locked="0"/>
    </xf>
    <xf numFmtId="0" fontId="3" fillId="0" borderId="47" xfId="0" applyFont="1" applyBorder="1" applyAlignment="1" applyProtection="1">
      <alignment vertical="top"/>
      <protection locked="0"/>
    </xf>
    <xf numFmtId="0" fontId="3" fillId="0" borderId="49" xfId="0" applyFont="1" applyBorder="1" applyAlignment="1" applyProtection="1">
      <alignment vertical="top"/>
      <protection locked="0"/>
    </xf>
    <xf numFmtId="0" fontId="3" fillId="0" borderId="50" xfId="0" applyFont="1" applyBorder="1" applyAlignment="1" applyProtection="1">
      <alignment vertical="top"/>
      <protection locked="0"/>
    </xf>
    <xf numFmtId="0" fontId="11" fillId="0" borderId="0" xfId="0" applyFont="1" applyProtection="1">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3" fillId="0" borderId="51" xfId="0" applyFont="1" applyBorder="1" applyAlignme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9" xfId="0" applyFont="1" applyBorder="1" applyAlignment="1" applyProtection="1">
      <alignment vertical="center"/>
      <protection locked="0"/>
    </xf>
    <xf numFmtId="0" fontId="3" fillId="0" borderId="5" xfId="0" applyFont="1" applyBorder="1" applyAlignment="1" applyProtection="1">
      <protection locked="0"/>
    </xf>
    <xf numFmtId="0" fontId="3" fillId="0" borderId="52" xfId="0" applyFont="1" applyBorder="1" applyAlignment="1" applyProtection="1">
      <protection locked="0"/>
    </xf>
    <xf numFmtId="0" fontId="3" fillId="0" borderId="53" xfId="0" applyFont="1" applyBorder="1" applyAlignment="1" applyProtection="1">
      <alignment vertical="center"/>
      <protection locked="0"/>
    </xf>
    <xf numFmtId="0" fontId="11" fillId="0" borderId="0" xfId="0" applyFont="1" applyAlignment="1" applyProtection="1">
      <alignment wrapText="1"/>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11" fillId="2" borderId="55" xfId="0" applyFont="1" applyFill="1" applyBorder="1" applyAlignment="1" applyProtection="1">
      <protection locked="0"/>
    </xf>
    <xf numFmtId="0" fontId="11" fillId="2" borderId="56" xfId="0" applyFont="1" applyFill="1" applyBorder="1" applyAlignment="1" applyProtection="1">
      <protection locked="0"/>
    </xf>
    <xf numFmtId="0" fontId="11" fillId="2" borderId="57" xfId="0" applyFont="1" applyFill="1" applyBorder="1" applyAlignment="1" applyProtection="1">
      <protection locked="0"/>
    </xf>
    <xf numFmtId="0" fontId="11" fillId="0" borderId="6" xfId="0" applyFont="1" applyBorder="1" applyProtection="1">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58" xfId="40" applyFont="1" applyBorder="1" applyAlignment="1" applyProtection="1">
      <alignment horizontal="left"/>
      <protection locked="0"/>
    </xf>
    <xf numFmtId="0" fontId="11" fillId="0" borderId="59"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16" xfId="0" applyFont="1" applyBorder="1" applyAlignment="1" applyProtection="1">
      <alignment horizontal="center"/>
      <protection locked="0"/>
    </xf>
    <xf numFmtId="0" fontId="11" fillId="0" borderId="58" xfId="0" applyFont="1" applyBorder="1" applyAlignment="1" applyProtection="1">
      <alignment horizontal="left"/>
      <protection locked="0"/>
    </xf>
    <xf numFmtId="0" fontId="11" fillId="0" borderId="58" xfId="0" quotePrefix="1" applyFont="1" applyBorder="1" applyAlignment="1" applyProtection="1">
      <alignment horizontal="left"/>
      <protection locked="0"/>
    </xf>
    <xf numFmtId="0" fontId="11" fillId="0" borderId="52" xfId="0" applyFont="1" applyBorder="1" applyAlignment="1" applyProtection="1">
      <alignment horizontal="left"/>
      <protection locked="0"/>
    </xf>
    <xf numFmtId="0" fontId="11" fillId="0" borderId="60" xfId="40" applyFont="1" applyBorder="1" applyAlignment="1" applyProtection="1">
      <alignment horizontal="left"/>
      <protection locked="0"/>
    </xf>
    <xf numFmtId="164" fontId="11" fillId="0" borderId="15" xfId="7" applyNumberFormat="1" applyFont="1" applyBorder="1" applyAlignment="1" applyProtection="1">
      <alignment horizontal="right" indent="1"/>
      <protection locked="0"/>
    </xf>
    <xf numFmtId="0" fontId="11" fillId="0" borderId="58" xfId="40" applyFont="1" applyBorder="1" applyAlignment="1" applyProtection="1">
      <alignment horizontal="center"/>
      <protection locked="0"/>
    </xf>
    <xf numFmtId="0" fontId="11" fillId="0" borderId="61" xfId="0" applyFont="1" applyBorder="1" applyAlignment="1" applyProtection="1">
      <alignment horizontal="left"/>
      <protection locked="0"/>
    </xf>
    <xf numFmtId="0" fontId="11" fillId="0" borderId="62" xfId="0" applyFont="1" applyBorder="1" applyAlignment="1" applyProtection="1">
      <alignment horizontal="center"/>
      <protection locked="0"/>
    </xf>
    <xf numFmtId="164" fontId="11" fillId="0" borderId="48" xfId="0" applyNumberFormat="1" applyFont="1" applyBorder="1" applyAlignment="1" applyProtection="1">
      <alignment horizontal="right"/>
      <protection locked="0"/>
    </xf>
    <xf numFmtId="164" fontId="11" fillId="0" borderId="63" xfId="0" applyNumberFormat="1" applyFont="1" applyBorder="1" applyAlignment="1" applyProtection="1">
      <alignment horizontal="right"/>
      <protection locked="0"/>
    </xf>
    <xf numFmtId="0" fontId="11" fillId="0" borderId="0" xfId="0" applyFont="1" applyAlignment="1" applyProtection="1">
      <protection hidden="1"/>
    </xf>
    <xf numFmtId="0" fontId="11" fillId="0" borderId="47" xfId="0" applyFont="1" applyBorder="1" applyProtection="1">
      <protection locked="0"/>
    </xf>
    <xf numFmtId="0" fontId="3" fillId="0" borderId="49" xfId="0" applyFont="1" applyBorder="1" applyProtection="1">
      <protection locked="0"/>
    </xf>
    <xf numFmtId="0" fontId="11" fillId="0" borderId="49" xfId="0" applyFont="1" applyBorder="1" applyProtection="1">
      <protection locked="0"/>
    </xf>
    <xf numFmtId="0" fontId="11" fillId="0" borderId="50"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55" xfId="0" applyFont="1" applyBorder="1" applyAlignment="1" applyProtection="1">
      <alignment vertical="center" wrapText="1"/>
      <protection locked="0"/>
    </xf>
    <xf numFmtId="0" fontId="3" fillId="0" borderId="56" xfId="0" applyFont="1" applyBorder="1" applyAlignment="1" applyProtection="1">
      <alignment vertical="center"/>
      <protection locked="0"/>
    </xf>
    <xf numFmtId="0" fontId="3" fillId="0" borderId="56" xfId="0" applyFont="1" applyBorder="1" applyAlignment="1" applyProtection="1">
      <alignment vertical="center" wrapText="1"/>
      <protection locked="0"/>
    </xf>
    <xf numFmtId="0" fontId="3" fillId="0" borderId="57" xfId="0" applyFont="1" applyBorder="1" applyAlignment="1" applyProtection="1">
      <alignment vertical="center" wrapText="1"/>
      <protection locked="0"/>
    </xf>
    <xf numFmtId="0" fontId="3" fillId="0" borderId="51" xfId="0" applyFont="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1" xfId="0" applyFont="1" applyFill="1" applyBorder="1" applyAlignment="1" applyProtection="1">
      <alignment horizontal="right" vertical="center"/>
      <protection locked="0"/>
    </xf>
    <xf numFmtId="0" fontId="3" fillId="0" borderId="64"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3" borderId="59" xfId="0" applyFont="1" applyFill="1" applyBorder="1" applyAlignment="1" applyProtection="1">
      <alignment vertical="center"/>
      <protection locked="0"/>
    </xf>
    <xf numFmtId="0" fontId="3" fillId="3" borderId="65" xfId="0" applyFont="1" applyFill="1" applyBorder="1" applyAlignment="1" applyProtection="1">
      <alignment vertical="center"/>
      <protection locked="0"/>
    </xf>
    <xf numFmtId="0" fontId="3" fillId="3" borderId="66" xfId="0" applyFont="1" applyFill="1" applyBorder="1" applyAlignment="1" applyProtection="1">
      <alignment vertical="center"/>
      <protection locked="0"/>
    </xf>
    <xf numFmtId="0" fontId="3" fillId="4" borderId="7" xfId="0" applyFont="1" applyFill="1" applyBorder="1" applyAlignment="1" applyProtection="1">
      <protection locked="0"/>
    </xf>
    <xf numFmtId="0" fontId="3" fillId="4" borderId="54" xfId="0" applyFont="1" applyFill="1" applyBorder="1" applyAlignment="1" applyProtection="1">
      <protection locked="0"/>
    </xf>
    <xf numFmtId="0" fontId="3" fillId="5" borderId="5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1" fillId="4" borderId="48"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54" xfId="0" applyFont="1" applyBorder="1" applyAlignment="1" applyProtection="1">
      <protection locked="0"/>
    </xf>
    <xf numFmtId="164" fontId="11" fillId="0" borderId="48" xfId="7" applyNumberFormat="1" applyFont="1" applyBorder="1" applyAlignment="1" applyProtection="1">
      <alignment horizontal="right"/>
      <protection locked="0"/>
    </xf>
    <xf numFmtId="0" fontId="3" fillId="4" borderId="9" xfId="0" applyFont="1" applyFill="1" applyBorder="1" applyAlignment="1" applyProtection="1">
      <protection locked="0"/>
    </xf>
    <xf numFmtId="0" fontId="3" fillId="4" borderId="5" xfId="0" applyFont="1" applyFill="1" applyBorder="1" applyAlignment="1" applyProtection="1">
      <protection locked="0"/>
    </xf>
    <xf numFmtId="0" fontId="11" fillId="4" borderId="53" xfId="0" applyFont="1" applyFill="1" applyBorder="1" applyAlignment="1" applyProtection="1">
      <alignment horizontal="center"/>
      <protection locked="0"/>
    </xf>
    <xf numFmtId="0" fontId="11" fillId="0" borderId="51"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7"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64" xfId="0" applyFont="1" applyBorder="1" applyAlignment="1" applyProtection="1">
      <protection locked="0"/>
    </xf>
    <xf numFmtId="0" fontId="3" fillId="0" borderId="68" xfId="0" applyFont="1" applyBorder="1" applyAlignment="1" applyProtection="1">
      <protection locked="0"/>
    </xf>
    <xf numFmtId="0" fontId="11" fillId="0" borderId="69" xfId="0" applyFont="1" applyFill="1" applyBorder="1" applyAlignment="1" applyProtection="1">
      <protection locked="0"/>
    </xf>
    <xf numFmtId="0" fontId="11" fillId="0" borderId="66" xfId="0" applyFont="1" applyFill="1" applyBorder="1" applyAlignment="1" applyProtection="1">
      <protection locked="0"/>
    </xf>
    <xf numFmtId="164" fontId="11" fillId="0" borderId="53" xfId="0" applyNumberFormat="1" applyFont="1" applyBorder="1" applyAlignment="1" applyProtection="1">
      <alignment horizontal="right"/>
      <protection locked="0"/>
    </xf>
    <xf numFmtId="0" fontId="3" fillId="0" borderId="70" xfId="0" applyFont="1" applyBorder="1" applyAlignment="1" applyProtection="1">
      <protection locked="0"/>
    </xf>
    <xf numFmtId="0" fontId="3" fillId="0" borderId="71" xfId="0" applyFont="1" applyBorder="1" applyAlignment="1" applyProtection="1">
      <protection locked="0"/>
    </xf>
    <xf numFmtId="0" fontId="11" fillId="0" borderId="2" xfId="0" applyFont="1" applyFill="1" applyBorder="1" applyAlignment="1" applyProtection="1">
      <protection locked="0"/>
    </xf>
    <xf numFmtId="0" fontId="11" fillId="0" borderId="54" xfId="0" applyFont="1" applyFill="1" applyBorder="1" applyAlignment="1" applyProtection="1">
      <protection locked="0"/>
    </xf>
    <xf numFmtId="0" fontId="3" fillId="0" borderId="72" xfId="0" applyFont="1" applyBorder="1" applyAlignment="1" applyProtection="1">
      <protection locked="0"/>
    </xf>
    <xf numFmtId="0" fontId="3" fillId="0" borderId="73" xfId="0" applyFont="1" applyBorder="1" applyAlignment="1" applyProtection="1">
      <protection locked="0"/>
    </xf>
    <xf numFmtId="0" fontId="11" fillId="0" borderId="74" xfId="0" applyFont="1" applyFill="1" applyBorder="1" applyAlignment="1" applyProtection="1">
      <protection locked="0"/>
    </xf>
    <xf numFmtId="0" fontId="11" fillId="0" borderId="75"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7"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3" fillId="0" borderId="0" xfId="0" applyFont="1" applyAlignment="1" applyProtection="1">
      <protection locked="0"/>
    </xf>
    <xf numFmtId="0" fontId="11" fillId="0" borderId="0" xfId="0" applyFont="1" applyAlignment="1" applyProtection="1">
      <protection locked="0"/>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left"/>
      <protection locked="0"/>
    </xf>
    <xf numFmtId="0" fontId="3" fillId="2" borderId="7" xfId="0" applyFont="1" applyFill="1" applyBorder="1" applyAlignment="1" applyProtection="1">
      <protection hidden="1"/>
    </xf>
    <xf numFmtId="0" fontId="11" fillId="0" borderId="0" xfId="40" applyFont="1" applyBorder="1" applyProtection="1">
      <protection locked="0"/>
    </xf>
    <xf numFmtId="165" fontId="11" fillId="0" borderId="58" xfId="7" applyNumberFormat="1" applyFont="1" applyBorder="1" applyAlignment="1" applyProtection="1">
      <protection locked="0"/>
    </xf>
    <xf numFmtId="0" fontId="11" fillId="0" borderId="5" xfId="0" applyFont="1" applyBorder="1" applyProtection="1">
      <protection locked="0"/>
    </xf>
    <xf numFmtId="0" fontId="3" fillId="2" borderId="2" xfId="0" applyFont="1" applyFill="1" applyBorder="1" applyAlignment="1" applyProtection="1">
      <protection hidden="1"/>
    </xf>
    <xf numFmtId="0" fontId="11" fillId="0" borderId="0" xfId="40" applyFont="1" applyBorder="1" applyAlignment="1" applyProtection="1">
      <alignment horizontal="left"/>
      <protection locked="0"/>
    </xf>
    <xf numFmtId="164" fontId="11" fillId="0" borderId="58" xfId="8"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52" xfId="8" applyNumberFormat="1" applyFont="1" applyBorder="1" applyAlignment="1" applyProtection="1">
      <protection locked="0"/>
    </xf>
    <xf numFmtId="164" fontId="11" fillId="0" borderId="54" xfId="8" applyNumberFormat="1" applyFont="1" applyBorder="1" applyAlignment="1" applyProtection="1">
      <protection locked="0"/>
    </xf>
    <xf numFmtId="164" fontId="11" fillId="0" borderId="75" xfId="8" applyNumberFormat="1" applyFont="1" applyBorder="1" applyAlignment="1" applyProtection="1">
      <protection locked="0"/>
    </xf>
    <xf numFmtId="0" fontId="3" fillId="0" borderId="47"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11" fillId="0" borderId="50" xfId="0" applyFont="1" applyBorder="1" applyAlignment="1" applyProtection="1">
      <alignment wrapText="1"/>
      <protection locked="0"/>
    </xf>
    <xf numFmtId="0" fontId="3" fillId="0" borderId="0" xfId="0" applyFont="1" applyBorder="1" applyAlignment="1" applyProtection="1">
      <alignment vertical="center"/>
      <protection locked="0"/>
    </xf>
    <xf numFmtId="0" fontId="11" fillId="0" borderId="15" xfId="0" applyFont="1" applyBorder="1" applyAlignment="1" applyProtection="1">
      <alignment wrapText="1"/>
      <protection locked="0"/>
    </xf>
    <xf numFmtId="0" fontId="3" fillId="0" borderId="51"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11" fillId="0" borderId="36" xfId="0" applyFont="1" applyBorder="1" applyProtection="1">
      <protection locked="0"/>
    </xf>
    <xf numFmtId="0" fontId="3" fillId="0" borderId="77" xfId="0" applyFont="1" applyBorder="1" applyAlignment="1" applyProtection="1">
      <alignment vertical="center"/>
      <protection locked="0"/>
    </xf>
    <xf numFmtId="0" fontId="3" fillId="3" borderId="78" xfId="0" applyFont="1" applyFill="1" applyBorder="1" applyAlignment="1" applyProtection="1">
      <alignment horizontal="left" vertical="center"/>
      <protection locked="0"/>
    </xf>
    <xf numFmtId="0" fontId="3" fillId="3" borderId="49" xfId="0" applyFont="1" applyFill="1" applyBorder="1" applyAlignment="1" applyProtection="1">
      <alignment horizontal="left"/>
      <protection locked="0"/>
    </xf>
    <xf numFmtId="0" fontId="3" fillId="3" borderId="77" xfId="0" applyFont="1" applyFill="1" applyBorder="1" applyAlignment="1" applyProtection="1">
      <alignment horizontal="left"/>
      <protection locked="0"/>
    </xf>
    <xf numFmtId="0" fontId="3" fillId="0" borderId="77" xfId="0" applyFont="1" applyBorder="1" applyAlignment="1" applyProtection="1">
      <alignment vertical="center" wrapText="1"/>
      <protection locked="0"/>
    </xf>
    <xf numFmtId="9" fontId="3" fillId="0" borderId="50" xfId="60" applyFont="1" applyBorder="1" applyAlignment="1" applyProtection="1">
      <alignment vertical="center"/>
      <protection locked="0"/>
    </xf>
    <xf numFmtId="0" fontId="3" fillId="2" borderId="7" xfId="0" applyFont="1" applyFill="1" applyBorder="1" applyAlignment="1" applyProtection="1">
      <protection locked="0"/>
    </xf>
    <xf numFmtId="0" fontId="3" fillId="2" borderId="54" xfId="0" applyFont="1" applyFill="1" applyBorder="1" applyAlignment="1" applyProtection="1">
      <protection locked="0"/>
    </xf>
    <xf numFmtId="0" fontId="3" fillId="2" borderId="16" xfId="0" applyFont="1" applyFill="1" applyBorder="1" applyAlignment="1" applyProtection="1">
      <alignment horizontal="center" vertical="center"/>
      <protection locked="0"/>
    </xf>
    <xf numFmtId="9" fontId="11" fillId="2" borderId="48" xfId="60" applyFont="1" applyFill="1" applyBorder="1" applyProtection="1">
      <protection locked="0"/>
    </xf>
    <xf numFmtId="9" fontId="11" fillId="0" borderId="31" xfId="6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48" xfId="0" applyNumberFormat="1" applyFont="1" applyBorder="1" applyAlignment="1" applyProtection="1">
      <alignment horizontal="right"/>
      <protection locked="0"/>
    </xf>
    <xf numFmtId="0" fontId="3" fillId="2" borderId="2" xfId="0" applyFont="1" applyFill="1" applyBorder="1" applyAlignment="1" applyProtection="1">
      <protection locked="0"/>
    </xf>
    <xf numFmtId="164" fontId="11" fillId="2" borderId="54" xfId="8" applyNumberFormat="1" applyFont="1" applyFill="1" applyBorder="1" applyAlignment="1" applyProtection="1">
      <protection locked="0"/>
    </xf>
    <xf numFmtId="0" fontId="11" fillId="2" borderId="48" xfId="0" applyFont="1" applyFill="1" applyBorder="1" applyProtection="1">
      <protection locked="0"/>
    </xf>
    <xf numFmtId="9" fontId="11" fillId="0" borderId="15" xfId="60" applyFont="1" applyBorder="1" applyAlignment="1" applyProtection="1">
      <alignment horizontal="right"/>
      <protection locked="0"/>
    </xf>
    <xf numFmtId="9" fontId="11" fillId="0" borderId="48" xfId="60" applyFont="1" applyBorder="1" applyAlignment="1" applyProtection="1">
      <alignment horizontal="right"/>
      <protection locked="0"/>
    </xf>
    <xf numFmtId="0" fontId="3" fillId="0" borderId="7" xfId="0" applyFont="1" applyBorder="1" applyAlignment="1" applyProtection="1">
      <protection locked="0"/>
    </xf>
    <xf numFmtId="164" fontId="11" fillId="0" borderId="54" xfId="7" applyNumberFormat="1" applyFont="1" applyBorder="1" applyAlignment="1" applyProtection="1">
      <protection locked="0"/>
    </xf>
    <xf numFmtId="9" fontId="11" fillId="2" borderId="53" xfId="60" applyFont="1" applyFill="1" applyBorder="1" applyProtection="1">
      <protection locked="0"/>
    </xf>
    <xf numFmtId="0" fontId="3" fillId="0" borderId="2" xfId="0" applyFont="1" applyBorder="1" applyAlignment="1" applyProtection="1">
      <protection locked="0"/>
    </xf>
    <xf numFmtId="9" fontId="11" fillId="2" borderId="63" xfId="60" applyFont="1" applyFill="1" applyBorder="1" applyProtection="1">
      <protection locked="0"/>
    </xf>
    <xf numFmtId="0" fontId="3" fillId="0" borderId="2" xfId="0" applyFont="1" applyFill="1" applyBorder="1" applyAlignment="1" applyProtection="1">
      <protection locked="0"/>
    </xf>
    <xf numFmtId="0" fontId="3" fillId="0" borderId="54" xfId="0" applyFont="1" applyFill="1" applyBorder="1" applyAlignment="1" applyProtection="1">
      <protection locked="0"/>
    </xf>
    <xf numFmtId="0" fontId="3" fillId="3" borderId="55" xfId="0" applyFont="1" applyFill="1" applyBorder="1" applyAlignment="1" applyProtection="1">
      <protection locked="0"/>
    </xf>
    <xf numFmtId="0" fontId="3" fillId="3" borderId="56" xfId="0" applyFont="1" applyFill="1" applyBorder="1" applyAlignment="1" applyProtection="1">
      <protection locked="0"/>
    </xf>
    <xf numFmtId="0" fontId="3" fillId="0" borderId="74" xfId="0" applyFont="1" applyFill="1" applyBorder="1" applyAlignment="1" applyProtection="1">
      <protection locked="0"/>
    </xf>
    <xf numFmtId="0" fontId="3" fillId="0" borderId="75" xfId="0" applyFont="1" applyFill="1" applyBorder="1" applyAlignment="1" applyProtection="1">
      <protection locked="0"/>
    </xf>
    <xf numFmtId="0" fontId="3" fillId="0" borderId="1" xfId="0" applyFont="1" applyBorder="1" applyAlignment="1" applyProtection="1">
      <protection locked="0"/>
    </xf>
    <xf numFmtId="0" fontId="3" fillId="0" borderId="56" xfId="0" applyFont="1" applyFill="1" applyBorder="1" applyAlignment="1" applyProtection="1">
      <protection locked="0"/>
    </xf>
    <xf numFmtId="0" fontId="3" fillId="0" borderId="61" xfId="0" applyFont="1" applyFill="1" applyBorder="1" applyAlignment="1" applyProtection="1">
      <protection locked="0"/>
    </xf>
    <xf numFmtId="164" fontId="11" fillId="0" borderId="67" xfId="7" applyNumberFormat="1" applyFont="1" applyBorder="1" applyAlignment="1" applyProtection="1">
      <protection locked="0"/>
    </xf>
    <xf numFmtId="9" fontId="11" fillId="2" borderId="36" xfId="60" applyFont="1" applyFill="1" applyBorder="1" applyProtection="1">
      <protection locked="0"/>
    </xf>
    <xf numFmtId="0" fontId="3" fillId="0" borderId="0" xfId="0" applyFont="1" applyProtection="1">
      <protection locked="0"/>
    </xf>
    <xf numFmtId="0" fontId="11" fillId="0" borderId="79" xfId="0" applyFont="1" applyBorder="1" applyAlignment="1" applyProtection="1">
      <alignment horizontal="center"/>
      <protection locked="0"/>
    </xf>
    <xf numFmtId="164" fontId="11" fillId="0" borderId="15" xfId="0" applyNumberFormat="1" applyFont="1" applyBorder="1" applyAlignment="1" applyProtection="1">
      <protection locked="0"/>
    </xf>
    <xf numFmtId="164" fontId="11" fillId="0" borderId="48" xfId="0" applyNumberFormat="1" applyFont="1" applyBorder="1" applyAlignment="1" applyProtection="1">
      <protection locked="0"/>
    </xf>
    <xf numFmtId="164" fontId="11" fillId="0" borderId="80" xfId="0" applyNumberFormat="1" applyFont="1" applyBorder="1" applyAlignment="1" applyProtection="1">
      <protection locked="0"/>
    </xf>
    <xf numFmtId="0" fontId="3" fillId="0" borderId="81" xfId="0" applyFont="1" applyBorder="1" applyAlignment="1" applyProtection="1">
      <protection locked="0"/>
    </xf>
    <xf numFmtId="0" fontId="3" fillId="0" borderId="8" xfId="0" applyFont="1" applyBorder="1" applyAlignment="1" applyProtection="1">
      <protection locked="0"/>
    </xf>
    <xf numFmtId="0" fontId="3" fillId="0" borderId="63"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3" fillId="0" borderId="51" xfId="0" applyFont="1" applyBorder="1" applyAlignment="1" applyProtection="1">
      <alignment horizontal="left" vertical="center"/>
      <protection locked="0"/>
    </xf>
    <xf numFmtId="0" fontId="3" fillId="0" borderId="67" xfId="0" applyFont="1" applyBorder="1" applyAlignment="1" applyProtection="1">
      <alignment vertical="center"/>
      <protection locked="0"/>
    </xf>
    <xf numFmtId="0" fontId="3" fillId="3" borderId="82" xfId="0" applyFont="1" applyFill="1" applyBorder="1" applyAlignment="1" applyProtection="1">
      <alignment horizontal="left" vertical="center"/>
      <protection locked="0"/>
    </xf>
    <xf numFmtId="0" fontId="3" fillId="3" borderId="67" xfId="0" applyFont="1" applyFill="1" applyBorder="1" applyAlignment="1" applyProtection="1">
      <alignment vertical="center"/>
      <protection locked="0"/>
    </xf>
    <xf numFmtId="0" fontId="3" fillId="5" borderId="83" xfId="0" applyFont="1" applyFill="1" applyBorder="1" applyAlignment="1" applyProtection="1">
      <alignment horizontal="center" vertical="center"/>
      <protection locked="0"/>
    </xf>
    <xf numFmtId="164" fontId="11" fillId="4" borderId="53" xfId="0" applyNumberFormat="1" applyFont="1" applyFill="1" applyBorder="1" applyAlignment="1" applyProtection="1">
      <protection locked="0"/>
    </xf>
    <xf numFmtId="0" fontId="3" fillId="0" borderId="2" xfId="0" applyFont="1" applyFill="1" applyBorder="1" applyProtection="1">
      <protection locked="0"/>
    </xf>
    <xf numFmtId="0" fontId="3" fillId="0" borderId="54" xfId="0" applyFont="1" applyFill="1" applyBorder="1" applyProtection="1">
      <protection locked="0"/>
    </xf>
    <xf numFmtId="0" fontId="3" fillId="0" borderId="84" xfId="0" applyFont="1" applyBorder="1" applyAlignment="1" applyProtection="1">
      <protection locked="0"/>
    </xf>
    <xf numFmtId="0" fontId="3" fillId="0" borderId="74" xfId="0" applyFont="1" applyBorder="1" applyAlignment="1" applyProtection="1">
      <protection locked="0"/>
    </xf>
    <xf numFmtId="0" fontId="3" fillId="0" borderId="0" xfId="0" applyFont="1" applyFill="1" applyBorder="1" applyProtection="1">
      <protection locked="0"/>
    </xf>
    <xf numFmtId="0" fontId="3" fillId="0" borderId="58" xfId="0" applyFont="1" applyFill="1" applyBorder="1" applyProtection="1">
      <protection locked="0"/>
    </xf>
    <xf numFmtId="0" fontId="3" fillId="0" borderId="1" xfId="0" applyFont="1" applyFill="1" applyBorder="1" applyProtection="1">
      <protection locked="0"/>
    </xf>
    <xf numFmtId="0" fontId="3" fillId="0" borderId="67" xfId="0" applyFont="1" applyFill="1" applyBorder="1" applyProtection="1">
      <protection locked="0"/>
    </xf>
    <xf numFmtId="164" fontId="11" fillId="0" borderId="36" xfId="0" applyNumberFormat="1" applyFont="1" applyBorder="1" applyAlignment="1" applyProtection="1">
      <protection locked="0"/>
    </xf>
    <xf numFmtId="0" fontId="3" fillId="0" borderId="36" xfId="0" applyFont="1" applyBorder="1" applyAlignment="1" applyProtection="1">
      <alignment horizontal="center" vertical="center" wrapText="1"/>
      <protection locked="0"/>
    </xf>
    <xf numFmtId="0" fontId="11" fillId="0" borderId="0" xfId="0" applyFont="1" applyBorder="1" applyAlignment="1" applyProtection="1">
      <protection hidden="1"/>
    </xf>
    <xf numFmtId="164" fontId="11" fillId="0" borderId="63" xfId="0" applyNumberFormat="1" applyFont="1" applyBorder="1" applyAlignment="1" applyProtection="1">
      <protection locked="0"/>
    </xf>
    <xf numFmtId="164" fontId="11" fillId="0" borderId="57" xfId="0" applyNumberFormat="1" applyFont="1" applyBorder="1" applyAlignment="1" applyProtection="1">
      <protection locked="0"/>
    </xf>
    <xf numFmtId="164" fontId="11" fillId="0" borderId="53" xfId="0" applyNumberFormat="1" applyFont="1" applyBorder="1" applyAlignment="1" applyProtection="1">
      <protection locked="0"/>
    </xf>
    <xf numFmtId="0" fontId="3" fillId="0" borderId="47" xfId="0" applyFont="1" applyBorder="1" applyAlignment="1" applyProtection="1">
      <protection locked="0"/>
    </xf>
    <xf numFmtId="0" fontId="3" fillId="0" borderId="49" xfId="0" applyFont="1" applyBorder="1" applyAlignment="1" applyProtection="1">
      <protection locked="0"/>
    </xf>
    <xf numFmtId="0" fontId="3" fillId="0" borderId="50" xfId="0" applyFont="1" applyBorder="1" applyAlignment="1" applyProtection="1">
      <protection locked="0"/>
    </xf>
    <xf numFmtId="0" fontId="3" fillId="0" borderId="50" xfId="0" applyFont="1" applyBorder="1" applyAlignment="1" applyProtection="1">
      <alignment horizontal="center" vertical="center" wrapText="1"/>
      <protection locked="0"/>
    </xf>
    <xf numFmtId="0" fontId="3" fillId="0" borderId="85" xfId="0" applyFont="1" applyBorder="1" applyAlignment="1" applyProtection="1">
      <protection locked="0"/>
    </xf>
    <xf numFmtId="0" fontId="11" fillId="0" borderId="69" xfId="0" applyFont="1" applyBorder="1" applyAlignment="1" applyProtection="1">
      <protection locked="0"/>
    </xf>
    <xf numFmtId="0" fontId="11" fillId="0" borderId="66" xfId="0" applyFont="1" applyBorder="1" applyAlignment="1" applyProtection="1">
      <protection locked="0"/>
    </xf>
    <xf numFmtId="164" fontId="11" fillId="0" borderId="86" xfId="0" applyNumberFormat="1" applyFont="1" applyBorder="1" applyAlignment="1" applyProtection="1">
      <protection locked="0"/>
    </xf>
    <xf numFmtId="0" fontId="11" fillId="0" borderId="0" xfId="0" applyFont="1" applyBorder="1" applyAlignment="1" applyProtection="1">
      <protection locked="0"/>
    </xf>
    <xf numFmtId="0" fontId="11" fillId="0" borderId="58" xfId="0" applyFont="1" applyBorder="1" applyAlignment="1" applyProtection="1">
      <protection locked="0"/>
    </xf>
    <xf numFmtId="0" fontId="11" fillId="0" borderId="55" xfId="0" applyFont="1" applyBorder="1" applyProtection="1">
      <protection locked="0"/>
    </xf>
    <xf numFmtId="0" fontId="11" fillId="0" borderId="56" xfId="0" applyFont="1" applyBorder="1" applyAlignment="1" applyProtection="1">
      <protection locked="0"/>
    </xf>
    <xf numFmtId="0" fontId="11" fillId="0" borderId="61" xfId="0" applyFont="1" applyBorder="1" applyAlignment="1" applyProtection="1">
      <protection locked="0"/>
    </xf>
    <xf numFmtId="0" fontId="3" fillId="0" borderId="5"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3" borderId="84" xfId="0" applyFont="1" applyFill="1" applyBorder="1" applyAlignment="1" applyProtection="1">
      <alignment vertical="center"/>
      <protection locked="0"/>
    </xf>
    <xf numFmtId="0" fontId="3" fillId="3" borderId="74" xfId="0" applyFont="1" applyFill="1" applyBorder="1" applyAlignment="1" applyProtection="1">
      <alignment vertical="center"/>
      <protection locked="0"/>
    </xf>
    <xf numFmtId="0" fontId="3" fillId="3" borderId="75" xfId="0" applyFont="1" applyFill="1" applyBorder="1" applyAlignment="1" applyProtection="1">
      <alignment vertical="center"/>
      <protection locked="0"/>
    </xf>
    <xf numFmtId="0" fontId="11" fillId="0" borderId="58" xfId="40" applyFont="1" applyBorder="1" applyAlignment="1" applyProtection="1">
      <protection locked="0"/>
    </xf>
    <xf numFmtId="164" fontId="11" fillId="0" borderId="15" xfId="40" applyNumberFormat="1" applyFont="1" applyBorder="1" applyAlignment="1" applyProtection="1">
      <protection locked="0"/>
    </xf>
    <xf numFmtId="0" fontId="3" fillId="0" borderId="47" xfId="0" applyFont="1" applyBorder="1" applyAlignment="1" applyProtection="1">
      <alignment horizontal="left"/>
      <protection locked="0"/>
    </xf>
    <xf numFmtId="0" fontId="3" fillId="0" borderId="15" xfId="0" applyFont="1" applyBorder="1" applyAlignment="1" applyProtection="1">
      <alignment horizontal="center"/>
      <protection locked="0"/>
    </xf>
    <xf numFmtId="0" fontId="3" fillId="0" borderId="81" xfId="0" applyFont="1" applyBorder="1" applyAlignment="1" applyProtection="1">
      <alignment vertical="center"/>
      <protection locked="0"/>
    </xf>
    <xf numFmtId="0" fontId="3" fillId="0" borderId="60" xfId="0" applyFont="1" applyBorder="1" applyAlignment="1" applyProtection="1">
      <alignment vertical="center"/>
      <protection locked="0"/>
    </xf>
    <xf numFmtId="164" fontId="3" fillId="0" borderId="48" xfId="0" applyNumberFormat="1" applyFont="1" applyBorder="1" applyAlignment="1" applyProtection="1">
      <protection locked="0"/>
    </xf>
    <xf numFmtId="0" fontId="3" fillId="0" borderId="54" xfId="0" applyFont="1" applyBorder="1" applyAlignment="1" applyProtection="1">
      <protection locked="0"/>
    </xf>
    <xf numFmtId="0" fontId="3" fillId="3" borderId="7" xfId="0" applyFont="1" applyFill="1" applyBorder="1" applyAlignment="1" applyProtection="1">
      <protection locked="0"/>
    </xf>
    <xf numFmtId="0" fontId="3" fillId="3" borderId="54" xfId="0" applyFont="1" applyFill="1" applyBorder="1" applyAlignment="1" applyProtection="1">
      <protection locked="0"/>
    </xf>
    <xf numFmtId="0" fontId="3" fillId="3"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0" applyFont="1" applyBorder="1" applyAlignment="1" applyProtection="1">
      <protection locked="0"/>
    </xf>
    <xf numFmtId="0" fontId="3" fillId="0" borderId="16" xfId="0" applyFont="1" applyBorder="1" applyAlignment="1" applyProtection="1">
      <protection locked="0"/>
    </xf>
    <xf numFmtId="0" fontId="3" fillId="3" borderId="70" xfId="0" applyFont="1" applyFill="1" applyBorder="1" applyAlignment="1" applyProtection="1">
      <protection locked="0"/>
    </xf>
    <xf numFmtId="0" fontId="3" fillId="3" borderId="16" xfId="0" applyFont="1" applyFill="1" applyBorder="1" applyAlignment="1" applyProtection="1">
      <protection locked="0"/>
    </xf>
    <xf numFmtId="0" fontId="3" fillId="3" borderId="2" xfId="0" applyFont="1" applyFill="1" applyBorder="1" applyAlignment="1" applyProtection="1">
      <protection locked="0"/>
    </xf>
    <xf numFmtId="0" fontId="3" fillId="0" borderId="55" xfId="0" applyFont="1" applyBorder="1" applyAlignment="1" applyProtection="1">
      <protection locked="0"/>
    </xf>
    <xf numFmtId="0" fontId="3" fillId="0" borderId="75" xfId="0" applyFont="1" applyBorder="1" applyAlignment="1" applyProtection="1">
      <protection locked="0"/>
    </xf>
    <xf numFmtId="0" fontId="3" fillId="0" borderId="56" xfId="0" applyFont="1" applyBorder="1" applyAlignment="1" applyProtection="1">
      <protection locked="0"/>
    </xf>
    <xf numFmtId="0" fontId="0" fillId="0" borderId="0" xfId="0" applyProtection="1">
      <protection locked="0"/>
    </xf>
    <xf numFmtId="0" fontId="3" fillId="0" borderId="0" xfId="0" applyFont="1" applyBorder="1" applyAlignment="1" applyProtection="1">
      <alignment wrapText="1"/>
      <protection hidden="1"/>
    </xf>
    <xf numFmtId="0" fontId="3" fillId="0" borderId="58" xfId="0" applyFont="1" applyBorder="1" applyAlignment="1" applyProtection="1">
      <alignment vertical="center" wrapText="1"/>
      <protection hidden="1"/>
    </xf>
    <xf numFmtId="0" fontId="3" fillId="2" borderId="48" xfId="0" applyFont="1" applyFill="1" applyBorder="1" applyAlignment="1" applyProtection="1">
      <protection hidden="1"/>
    </xf>
    <xf numFmtId="164" fontId="11" fillId="3" borderId="63" xfId="7" applyNumberFormat="1" applyFont="1" applyFill="1" applyBorder="1" applyAlignment="1" applyProtection="1">
      <protection locked="0"/>
    </xf>
    <xf numFmtId="0" fontId="11" fillId="2" borderId="7" xfId="0" applyFont="1" applyFill="1" applyBorder="1" applyAlignment="1" applyProtection="1">
      <alignment horizontal="left"/>
      <protection hidden="1"/>
    </xf>
    <xf numFmtId="0" fontId="11" fillId="2" borderId="2" xfId="0" applyFont="1" applyFill="1" applyBorder="1" applyAlignment="1" applyProtection="1">
      <alignment horizontal="left"/>
      <protection hidden="1"/>
    </xf>
    <xf numFmtId="0" fontId="11" fillId="2" borderId="48" xfId="0" applyFont="1" applyFill="1" applyBorder="1" applyAlignment="1" applyProtection="1">
      <alignment horizontal="left"/>
      <protection hidden="1"/>
    </xf>
    <xf numFmtId="0" fontId="11" fillId="2" borderId="9" xfId="0" applyFont="1" applyFill="1" applyBorder="1" applyAlignment="1" applyProtection="1">
      <protection hidden="1"/>
    </xf>
    <xf numFmtId="0" fontId="11" fillId="2" borderId="5" xfId="0" applyFont="1" applyFill="1" applyBorder="1" applyAlignment="1" applyProtection="1">
      <protection hidden="1"/>
    </xf>
    <xf numFmtId="0" fontId="11" fillId="2" borderId="53" xfId="0" applyFont="1" applyFill="1" applyBorder="1" applyAlignment="1" applyProtection="1">
      <protection hidden="1"/>
    </xf>
    <xf numFmtId="164" fontId="11" fillId="0" borderId="80" xfId="8" applyNumberFormat="1" applyFont="1" applyBorder="1" applyAlignment="1" applyProtection="1">
      <protection locked="0"/>
    </xf>
    <xf numFmtId="0" fontId="3" fillId="3" borderId="81"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60"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84" xfId="0" applyFont="1" applyBorder="1" applyAlignment="1" applyProtection="1">
      <alignment vertical="center"/>
      <protection locked="0"/>
    </xf>
    <xf numFmtId="0" fontId="3" fillId="0" borderId="74"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Border="1" applyAlignment="1" applyProtection="1">
      <alignment horizontal="left"/>
      <protection locked="0"/>
    </xf>
    <xf numFmtId="0" fontId="3" fillId="0" borderId="55" xfId="0" applyFont="1" applyBorder="1" applyAlignment="1" applyProtection="1">
      <alignment horizontal="left"/>
      <protection locked="0"/>
    </xf>
    <xf numFmtId="0" fontId="3" fillId="0" borderId="56" xfId="0" applyFont="1" applyBorder="1" applyAlignment="1" applyProtection="1">
      <alignment horizontal="left"/>
      <protection locked="0"/>
    </xf>
    <xf numFmtId="0" fontId="3" fillId="0" borderId="56" xfId="0" applyFont="1" applyBorder="1" applyAlignment="1" applyProtection="1">
      <alignment horizontal="center" wrapText="1"/>
      <protection locked="0"/>
    </xf>
    <xf numFmtId="0" fontId="11" fillId="0" borderId="57"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57" xfId="0" applyNumberFormat="1" applyFont="1" applyBorder="1" applyAlignment="1" applyProtection="1">
      <alignment horizontal="center"/>
      <protection locked="0"/>
    </xf>
    <xf numFmtId="0" fontId="3" fillId="4" borderId="51" xfId="0" applyFont="1" applyFill="1" applyBorder="1" applyAlignment="1" applyProtection="1">
      <alignment horizontal="left" vertical="center"/>
      <protection locked="0"/>
    </xf>
    <xf numFmtId="0" fontId="3" fillId="4" borderId="51" xfId="0" applyFont="1" applyFill="1" applyBorder="1" applyAlignment="1" applyProtection="1">
      <alignment horizontal="center" vertical="center"/>
      <protection locked="0"/>
    </xf>
    <xf numFmtId="0" fontId="3" fillId="4" borderId="87"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36" xfId="0" applyFont="1" applyFill="1" applyBorder="1" applyAlignment="1" applyProtection="1">
      <alignment horizontal="left" vertical="center"/>
      <protection locked="0"/>
    </xf>
    <xf numFmtId="0" fontId="3" fillId="3" borderId="85"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48" xfId="0" applyNumberFormat="1" applyFont="1" applyBorder="1" applyAlignment="1" applyProtection="1">
      <alignment horizontal="center" vertical="center"/>
      <protection locked="0"/>
    </xf>
    <xf numFmtId="0" fontId="11" fillId="0" borderId="86" xfId="0" applyFont="1" applyBorder="1" applyProtection="1">
      <protection locked="0"/>
    </xf>
    <xf numFmtId="0" fontId="3" fillId="3" borderId="9" xfId="0" applyFont="1" applyFill="1" applyBorder="1" applyAlignment="1" applyProtection="1">
      <alignment horizontal="center" vertical="center"/>
      <protection locked="0"/>
    </xf>
    <xf numFmtId="164" fontId="11" fillId="0" borderId="53" xfId="0" applyNumberFormat="1" applyFont="1" applyBorder="1" applyAlignment="1" applyProtection="1">
      <alignment horizontal="center" vertical="center"/>
      <protection locked="0"/>
    </xf>
    <xf numFmtId="0" fontId="11" fillId="0" borderId="48" xfId="0" applyFont="1" applyBorder="1" applyProtection="1">
      <protection locked="0"/>
    </xf>
    <xf numFmtId="0" fontId="3" fillId="3" borderId="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88" xfId="0" applyFont="1" applyFill="1" applyBorder="1" applyAlignment="1" applyProtection="1">
      <alignment horizontal="center" vertical="center"/>
      <protection locked="0"/>
    </xf>
    <xf numFmtId="0" fontId="3" fillId="3" borderId="89" xfId="0" applyFont="1" applyFill="1" applyBorder="1" applyAlignment="1" applyProtection="1">
      <alignment horizontal="center" vertical="center"/>
      <protection locked="0"/>
    </xf>
    <xf numFmtId="0" fontId="11" fillId="0" borderId="90" xfId="0" applyFont="1" applyBorder="1" applyAlignment="1" applyProtection="1">
      <alignment horizontal="center" vertical="center" wrapText="1"/>
      <protection locked="0"/>
    </xf>
    <xf numFmtId="164" fontId="11" fillId="0" borderId="91" xfId="0" applyNumberFormat="1" applyFont="1" applyBorder="1" applyAlignment="1" applyProtection="1">
      <alignment horizontal="center" vertical="center"/>
      <protection locked="0"/>
    </xf>
    <xf numFmtId="0" fontId="11" fillId="0" borderId="91" xfId="0" applyFont="1" applyBorder="1" applyAlignment="1" applyProtection="1">
      <alignment horizontal="center"/>
      <protection locked="0"/>
    </xf>
    <xf numFmtId="0" fontId="3" fillId="2" borderId="55" xfId="0" applyFont="1" applyFill="1" applyBorder="1" applyAlignment="1" applyProtection="1">
      <alignment vertical="center"/>
      <protection locked="0"/>
    </xf>
    <xf numFmtId="0" fontId="3" fillId="2" borderId="56" xfId="0" applyFont="1" applyFill="1" applyBorder="1" applyAlignment="1" applyProtection="1">
      <alignment vertical="center"/>
      <protection locked="0"/>
    </xf>
    <xf numFmtId="0" fontId="3" fillId="2" borderId="61" xfId="0" applyFont="1" applyFill="1" applyBorder="1" applyAlignment="1" applyProtection="1">
      <alignment vertical="center"/>
      <protection locked="0"/>
    </xf>
    <xf numFmtId="164" fontId="3" fillId="2" borderId="92" xfId="7" applyNumberFormat="1" applyFont="1" applyFill="1" applyBorder="1" applyAlignment="1" applyProtection="1">
      <alignment vertical="center"/>
      <protection locked="0"/>
    </xf>
    <xf numFmtId="164" fontId="11" fillId="2" borderId="93" xfId="0" applyNumberFormat="1" applyFont="1" applyFill="1" applyBorder="1" applyAlignment="1" applyProtection="1">
      <alignment vertical="center"/>
      <protection locked="0"/>
    </xf>
    <xf numFmtId="0" fontId="16" fillId="0" borderId="0"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3" xfId="0" applyFont="1" applyBorder="1" applyAlignment="1" applyProtection="1">
      <alignment horizontal="left"/>
      <protection locked="0"/>
    </xf>
    <xf numFmtId="0" fontId="11" fillId="0" borderId="3" xfId="0" applyFont="1" applyBorder="1" applyProtection="1">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14" fontId="3" fillId="0" borderId="0"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164" fontId="11" fillId="4" borderId="79" xfId="0" applyNumberFormat="1" applyFont="1" applyFill="1" applyBorder="1" applyProtection="1">
      <protection hidden="1"/>
    </xf>
    <xf numFmtId="164" fontId="11" fillId="4" borderId="95" xfId="0" applyNumberFormat="1" applyFont="1" applyFill="1" applyBorder="1" applyProtection="1">
      <protection hidden="1"/>
    </xf>
    <xf numFmtId="164" fontId="11" fillId="4" borderId="29" xfId="0" applyNumberFormat="1" applyFont="1" applyFill="1" applyBorder="1" applyProtection="1">
      <protection hidden="1"/>
    </xf>
    <xf numFmtId="164" fontId="11" fillId="0" borderId="96" xfId="0" applyNumberFormat="1" applyFont="1" applyFill="1" applyBorder="1" applyProtection="1">
      <protection locked="0"/>
    </xf>
    <xf numFmtId="164" fontId="11" fillId="4" borderId="96" xfId="0" applyNumberFormat="1" applyFont="1" applyFill="1" applyBorder="1" applyProtection="1">
      <protection hidden="1"/>
    </xf>
    <xf numFmtId="164" fontId="11" fillId="0" borderId="97" xfId="0" applyNumberFormat="1" applyFont="1" applyFill="1" applyBorder="1" applyProtection="1">
      <protection locked="0"/>
    </xf>
    <xf numFmtId="0" fontId="11" fillId="0" borderId="0" xfId="0" applyFont="1" applyFill="1" applyBorder="1" applyProtection="1">
      <protection hidden="1"/>
    </xf>
    <xf numFmtId="164" fontId="11" fillId="3" borderId="97" xfId="0" applyNumberFormat="1" applyFont="1" applyFill="1" applyBorder="1" applyProtection="1">
      <protection locked="0"/>
    </xf>
    <xf numFmtId="164" fontId="11" fillId="4" borderId="97" xfId="0" applyNumberFormat="1" applyFont="1" applyFill="1" applyBorder="1" applyProtection="1">
      <protection hidden="1"/>
    </xf>
    <xf numFmtId="164" fontId="11" fillId="4" borderId="98" xfId="0" applyNumberFormat="1" applyFont="1" applyFill="1" applyBorder="1" applyProtection="1">
      <protection hidden="1"/>
    </xf>
    <xf numFmtId="164" fontId="11" fillId="4" borderId="99" xfId="0" applyNumberFormat="1" applyFont="1" applyFill="1" applyBorder="1" applyProtection="1">
      <protection hidden="1"/>
    </xf>
    <xf numFmtId="164" fontId="11" fillId="4" borderId="3" xfId="0" applyNumberFormat="1" applyFont="1" applyFill="1" applyBorder="1" applyProtection="1">
      <protection hidden="1"/>
    </xf>
    <xf numFmtId="164" fontId="11" fillId="3" borderId="3" xfId="0" applyNumberFormat="1" applyFont="1" applyFill="1" applyBorder="1" applyProtection="1">
      <protection locked="0"/>
    </xf>
    <xf numFmtId="164" fontId="11" fillId="4" borderId="98" xfId="40" applyNumberFormat="1" applyFont="1" applyFill="1" applyBorder="1" applyProtection="1">
      <protection hidden="1"/>
    </xf>
    <xf numFmtId="164" fontId="11" fillId="4" borderId="100" xfId="0" applyNumberFormat="1" applyFont="1" applyFill="1" applyBorder="1" applyProtection="1">
      <protection hidden="1"/>
    </xf>
    <xf numFmtId="164" fontId="11" fillId="0" borderId="100" xfId="0" applyNumberFormat="1" applyFont="1" applyFill="1" applyBorder="1" applyProtection="1">
      <protection locked="0"/>
    </xf>
    <xf numFmtId="164" fontId="11" fillId="4" borderId="101" xfId="0" applyNumberFormat="1" applyFont="1" applyFill="1" applyBorder="1" applyProtection="1">
      <protection hidden="1"/>
    </xf>
    <xf numFmtId="164" fontId="11" fillId="4" borderId="102" xfId="0" applyNumberFormat="1" applyFont="1" applyFill="1" applyBorder="1" applyProtection="1">
      <protection hidden="1"/>
    </xf>
    <xf numFmtId="164" fontId="11" fillId="4" borderId="103" xfId="0" applyNumberFormat="1" applyFont="1" applyFill="1" applyBorder="1" applyProtection="1">
      <protection hidden="1"/>
    </xf>
    <xf numFmtId="164" fontId="11" fillId="3" borderId="103" xfId="0" applyNumberFormat="1" applyFont="1" applyFill="1" applyBorder="1" applyProtection="1">
      <protection locked="0"/>
    </xf>
    <xf numFmtId="164" fontId="11" fillId="0" borderId="103" xfId="0" applyNumberFormat="1" applyFont="1" applyFill="1" applyBorder="1" applyProtection="1">
      <protection locked="0"/>
    </xf>
    <xf numFmtId="164" fontId="11" fillId="0" borderId="104" xfId="0" applyNumberFormat="1" applyFont="1" applyFill="1" applyBorder="1" applyProtection="1">
      <protection locked="0"/>
    </xf>
    <xf numFmtId="164" fontId="11" fillId="3" borderId="98" xfId="0" applyNumberFormat="1" applyFont="1" applyFill="1" applyBorder="1" applyProtection="1">
      <protection locked="0"/>
    </xf>
    <xf numFmtId="164" fontId="11" fillId="3" borderId="104" xfId="0" applyNumberFormat="1" applyFont="1" applyFill="1" applyBorder="1" applyProtection="1">
      <protection locked="0"/>
    </xf>
    <xf numFmtId="164" fontId="11" fillId="4" borderId="71" xfId="0" applyNumberFormat="1" applyFont="1" applyFill="1" applyBorder="1" applyProtection="1">
      <protection hidden="1"/>
    </xf>
    <xf numFmtId="164" fontId="11" fillId="0" borderId="99" xfId="0" applyNumberFormat="1" applyFont="1" applyFill="1" applyBorder="1" applyAlignment="1" applyProtection="1">
      <alignment horizontal="right" vertical="center"/>
      <protection locked="0"/>
    </xf>
    <xf numFmtId="164" fontId="11" fillId="0" borderId="79" xfId="0" applyNumberFormat="1" applyFont="1" applyFill="1" applyBorder="1" applyProtection="1">
      <protection locked="0"/>
    </xf>
    <xf numFmtId="164" fontId="11" fillId="0" borderId="102" xfId="0" applyNumberFormat="1" applyFont="1" applyFill="1" applyBorder="1" applyProtection="1">
      <protection locked="0"/>
    </xf>
    <xf numFmtId="164" fontId="11" fillId="3" borderId="79" xfId="0" applyNumberFormat="1" applyFont="1" applyFill="1" applyBorder="1" applyProtection="1">
      <protection locked="0"/>
    </xf>
    <xf numFmtId="164" fontId="11" fillId="4" borderId="104" xfId="0" applyNumberFormat="1" applyFont="1" applyFill="1" applyBorder="1" applyAlignment="1" applyProtection="1">
      <alignment horizontal="center" vertical="center"/>
      <protection hidden="1"/>
    </xf>
    <xf numFmtId="164" fontId="11" fillId="4" borderId="58" xfId="0" applyNumberFormat="1" applyFont="1" applyFill="1" applyBorder="1" applyProtection="1">
      <protection hidden="1"/>
    </xf>
    <xf numFmtId="164" fontId="11" fillId="4" borderId="31" xfId="0" applyNumberFormat="1" applyFont="1" applyFill="1" applyBorder="1" applyProtection="1">
      <protection hidden="1"/>
    </xf>
    <xf numFmtId="164" fontId="11" fillId="0" borderId="97" xfId="0" applyNumberFormat="1" applyFont="1" applyFill="1" applyBorder="1" applyAlignment="1" applyProtection="1">
      <alignment horizontal="right" vertical="center"/>
      <protection locked="0"/>
    </xf>
    <xf numFmtId="164" fontId="11" fillId="0" borderId="98" xfId="0" applyNumberFormat="1" applyFont="1" applyFill="1" applyBorder="1" applyProtection="1">
      <protection locked="0"/>
    </xf>
    <xf numFmtId="164" fontId="11" fillId="4" borderId="16" xfId="0" applyNumberFormat="1" applyFont="1" applyFill="1" applyBorder="1" applyProtection="1">
      <protection hidden="1"/>
    </xf>
    <xf numFmtId="0" fontId="11" fillId="0" borderId="31" xfId="0" applyFont="1" applyBorder="1" applyProtection="1">
      <protection hidden="1"/>
    </xf>
    <xf numFmtId="164" fontId="11" fillId="4" borderId="2" xfId="0" applyNumberFormat="1" applyFont="1" applyFill="1" applyBorder="1" applyProtection="1">
      <protection hidden="1"/>
    </xf>
    <xf numFmtId="164" fontId="11" fillId="4" borderId="33" xfId="0" applyNumberFormat="1" applyFont="1" applyFill="1" applyBorder="1" applyProtection="1">
      <protection hidden="1"/>
    </xf>
    <xf numFmtId="164" fontId="11" fillId="0" borderId="95" xfId="0" applyNumberFormat="1" applyFont="1" applyFill="1" applyBorder="1" applyProtection="1">
      <protection locked="0"/>
    </xf>
    <xf numFmtId="164" fontId="11" fillId="4" borderId="105" xfId="0" applyNumberFormat="1" applyFont="1" applyFill="1" applyBorder="1" applyProtection="1">
      <protection hidden="1"/>
    </xf>
    <xf numFmtId="164" fontId="11" fillId="4" borderId="106" xfId="0" applyNumberFormat="1" applyFont="1" applyFill="1" applyBorder="1" applyProtection="1">
      <protection hidden="1"/>
    </xf>
    <xf numFmtId="164" fontId="11" fillId="4" borderId="107" xfId="0" applyNumberFormat="1" applyFont="1" applyFill="1" applyBorder="1" applyProtection="1">
      <protection hidden="1"/>
    </xf>
    <xf numFmtId="164" fontId="11" fillId="4" borderId="20" xfId="0" applyNumberFormat="1" applyFont="1" applyFill="1" applyBorder="1" applyProtection="1">
      <protection hidden="1"/>
    </xf>
    <xf numFmtId="164" fontId="11" fillId="4" borderId="104"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1" xfId="0" applyFont="1" applyFill="1" applyBorder="1" applyAlignment="1" applyProtection="1">
      <alignment vertical="center"/>
      <protection locked="0"/>
    </xf>
    <xf numFmtId="164" fontId="11" fillId="3" borderId="33"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3" xfId="0" applyFont="1" applyFill="1" applyBorder="1" applyAlignment="1" applyProtection="1">
      <alignment vertical="center"/>
      <protection locked="0"/>
    </xf>
    <xf numFmtId="0" fontId="3" fillId="4" borderId="71" xfId="0" applyFont="1" applyFill="1" applyBorder="1" applyAlignment="1" applyProtection="1">
      <protection locked="0"/>
    </xf>
    <xf numFmtId="0" fontId="3" fillId="4" borderId="2" xfId="0" applyFont="1" applyFill="1" applyBorder="1" applyAlignment="1" applyProtection="1">
      <alignment horizontal="center"/>
      <protection locked="0"/>
    </xf>
    <xf numFmtId="0" fontId="3" fillId="4" borderId="54" xfId="0" applyFont="1" applyFill="1" applyBorder="1" applyAlignment="1" applyProtection="1">
      <alignment horizontal="center"/>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5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0" borderId="83"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8" xfId="0" applyFont="1" applyBorder="1" applyAlignment="1" applyProtection="1">
      <alignment vertical="center"/>
      <protection locked="0"/>
    </xf>
    <xf numFmtId="0" fontId="3" fillId="0" borderId="109" xfId="0" applyFont="1" applyBorder="1" applyAlignment="1" applyProtection="1">
      <alignment vertical="center"/>
      <protection locked="0"/>
    </xf>
    <xf numFmtId="0" fontId="3" fillId="0" borderId="110"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1" xfId="0" applyFont="1" applyBorder="1" applyProtection="1">
      <protection locked="0"/>
    </xf>
    <xf numFmtId="0" fontId="3" fillId="0" borderId="3" xfId="0" applyFont="1" applyBorder="1" applyAlignment="1" applyProtection="1">
      <protection locked="0"/>
    </xf>
    <xf numFmtId="0" fontId="3" fillId="0" borderId="58" xfId="0" applyFont="1" applyBorder="1" applyAlignment="1" applyProtection="1">
      <protection locked="0"/>
    </xf>
    <xf numFmtId="0" fontId="11" fillId="0" borderId="111"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11"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58" xfId="0" applyFont="1" applyFill="1" applyBorder="1" applyAlignment="1" applyProtection="1">
      <protection locked="0"/>
    </xf>
    <xf numFmtId="0" fontId="11" fillId="0" borderId="65" xfId="0" applyFont="1" applyFill="1" applyBorder="1" applyProtection="1">
      <protection locked="0"/>
    </xf>
    <xf numFmtId="0" fontId="11" fillId="0" borderId="52" xfId="0" applyFont="1" applyFill="1" applyBorder="1" applyAlignment="1" applyProtection="1">
      <protection locked="0"/>
    </xf>
    <xf numFmtId="164" fontId="11" fillId="0" borderId="25" xfId="0" applyNumberFormat="1" applyFont="1" applyFill="1" applyBorder="1" applyProtection="1">
      <protection locked="0"/>
    </xf>
    <xf numFmtId="0" fontId="11" fillId="0" borderId="52" xfId="0" applyFont="1" applyBorder="1" applyAlignment="1" applyProtection="1">
      <protection locked="0"/>
    </xf>
    <xf numFmtId="0" fontId="11" fillId="0" borderId="59" xfId="0" applyFont="1" applyBorder="1" applyAlignment="1" applyProtection="1">
      <protection locked="0"/>
    </xf>
    <xf numFmtId="164" fontId="11" fillId="0" borderId="16" xfId="0" applyNumberFormat="1" applyFont="1" applyFill="1" applyBorder="1" applyProtection="1">
      <protection locked="0"/>
    </xf>
    <xf numFmtId="164" fontId="11" fillId="3" borderId="16" xfId="0" applyNumberFormat="1" applyFont="1" applyFill="1" applyBorder="1" applyProtection="1">
      <protection locked="0"/>
    </xf>
    <xf numFmtId="0" fontId="3" fillId="0" borderId="72" xfId="0" applyFont="1" applyBorder="1" applyProtection="1">
      <protection locked="0"/>
    </xf>
    <xf numFmtId="0" fontId="3" fillId="0" borderId="4" xfId="0" applyFont="1" applyBorder="1" applyAlignment="1" applyProtection="1">
      <protection locked="0"/>
    </xf>
    <xf numFmtId="0" fontId="11" fillId="0" borderId="65" xfId="0" applyFont="1" applyBorder="1" applyProtection="1">
      <protection locked="0"/>
    </xf>
    <xf numFmtId="0" fontId="11" fillId="0" borderId="58" xfId="0" applyFont="1" applyBorder="1" applyProtection="1">
      <protection locked="0"/>
    </xf>
    <xf numFmtId="0" fontId="11" fillId="0" borderId="64" xfId="0" applyFont="1" applyBorder="1" applyProtection="1">
      <protection locked="0"/>
    </xf>
    <xf numFmtId="164" fontId="11" fillId="0" borderId="75" xfId="0" applyNumberFormat="1" applyFont="1" applyFill="1" applyBorder="1" applyProtection="1">
      <protection locked="0"/>
    </xf>
    <xf numFmtId="164" fontId="11" fillId="0" borderId="101" xfId="0" applyNumberFormat="1" applyFont="1" applyFill="1" applyBorder="1" applyProtection="1">
      <protection locked="0"/>
    </xf>
    <xf numFmtId="0" fontId="3" fillId="0" borderId="60" xfId="0" applyFont="1" applyBorder="1" applyAlignment="1" applyProtection="1">
      <protection locked="0"/>
    </xf>
    <xf numFmtId="0" fontId="11" fillId="0" borderId="3" xfId="0" applyFont="1" applyBorder="1" applyAlignment="1" applyProtection="1">
      <alignment horizontal="left"/>
      <protection locked="0"/>
    </xf>
    <xf numFmtId="0" fontId="3" fillId="3" borderId="7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164" fontId="11" fillId="3" borderId="95"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3" borderId="64" xfId="0" applyFont="1" applyFill="1" applyBorder="1" applyProtection="1">
      <protection locked="0"/>
    </xf>
    <xf numFmtId="0" fontId="11" fillId="3" borderId="71" xfId="0" applyFont="1" applyFill="1" applyBorder="1" applyProtection="1">
      <protection locked="0"/>
    </xf>
    <xf numFmtId="0" fontId="11" fillId="3" borderId="54" xfId="0" applyFont="1" applyFill="1" applyBorder="1" applyAlignment="1" applyProtection="1">
      <protection locked="0"/>
    </xf>
    <xf numFmtId="0" fontId="11" fillId="3" borderId="16" xfId="0" applyFont="1" applyFill="1" applyBorder="1" applyAlignment="1" applyProtection="1">
      <protection locked="0"/>
    </xf>
    <xf numFmtId="164" fontId="11" fillId="3" borderId="71" xfId="0" applyNumberFormat="1" applyFont="1" applyFill="1" applyBorder="1" applyProtection="1">
      <protection locked="0"/>
    </xf>
    <xf numFmtId="0" fontId="11" fillId="0" borderId="0" xfId="0" applyFont="1" applyFill="1" applyBorder="1" applyAlignment="1" applyProtection="1">
      <alignment horizontal="left"/>
      <protection locked="0"/>
    </xf>
    <xf numFmtId="164" fontId="11" fillId="0" borderId="58" xfId="0" applyNumberFormat="1" applyFont="1" applyFill="1" applyBorder="1" applyProtection="1">
      <protection locked="0"/>
    </xf>
    <xf numFmtId="0" fontId="3" fillId="3" borderId="6" xfId="0" applyFont="1" applyFill="1" applyBorder="1" applyProtection="1">
      <protection locked="0"/>
    </xf>
    <xf numFmtId="0" fontId="3" fillId="3" borderId="4" xfId="0" applyFont="1" applyFill="1" applyBorder="1" applyAlignment="1" applyProtection="1">
      <protection locked="0"/>
    </xf>
    <xf numFmtId="0" fontId="3" fillId="3" borderId="60" xfId="0" applyFont="1" applyFill="1" applyBorder="1" applyAlignment="1" applyProtection="1">
      <protection locked="0"/>
    </xf>
    <xf numFmtId="164" fontId="11" fillId="4" borderId="20" xfId="0" applyNumberFormat="1" applyFont="1" applyFill="1" applyBorder="1" applyProtection="1">
      <protection locked="0"/>
    </xf>
    <xf numFmtId="0" fontId="11" fillId="3" borderId="6" xfId="0" applyFont="1" applyFill="1" applyBorder="1" applyProtection="1">
      <protection locked="0"/>
    </xf>
    <xf numFmtId="0" fontId="3" fillId="3" borderId="3" xfId="0" applyFont="1" applyFill="1" applyBorder="1" applyProtection="1">
      <protection locked="0"/>
    </xf>
    <xf numFmtId="0" fontId="11" fillId="3" borderId="0" xfId="0" applyFont="1" applyFill="1" applyBorder="1" applyProtection="1">
      <protection locked="0"/>
    </xf>
    <xf numFmtId="0" fontId="11" fillId="3" borderId="0" xfId="0" applyFont="1" applyFill="1" applyBorder="1" applyAlignment="1" applyProtection="1">
      <protection locked="0"/>
    </xf>
    <xf numFmtId="0" fontId="11" fillId="3" borderId="58" xfId="0" applyFont="1" applyFill="1" applyBorder="1" applyAlignment="1" applyProtection="1">
      <protection locked="0"/>
    </xf>
    <xf numFmtId="0" fontId="11" fillId="3" borderId="58" xfId="0" applyFont="1" applyFill="1" applyBorder="1" applyProtection="1">
      <protection locked="0"/>
    </xf>
    <xf numFmtId="164" fontId="11" fillId="0" borderId="31" xfId="0" applyNumberFormat="1" applyFont="1" applyFill="1" applyBorder="1" applyProtection="1">
      <protection locked="0"/>
    </xf>
    <xf numFmtId="0" fontId="11" fillId="3" borderId="9" xfId="0" applyFont="1" applyFill="1" applyBorder="1" applyProtection="1">
      <protection locked="0"/>
    </xf>
    <xf numFmtId="0" fontId="11" fillId="3" borderId="2" xfId="0" applyFont="1" applyFill="1" applyBorder="1" applyProtection="1">
      <protection locked="0"/>
    </xf>
    <xf numFmtId="0" fontId="11" fillId="3" borderId="54" xfId="0" applyFont="1" applyFill="1" applyBorder="1" applyProtection="1">
      <protection locked="0"/>
    </xf>
    <xf numFmtId="164" fontId="11" fillId="0" borderId="33" xfId="0" applyNumberFormat="1" applyFont="1" applyFill="1" applyBorder="1" applyProtection="1">
      <protection locked="0"/>
    </xf>
    <xf numFmtId="0" fontId="3" fillId="0" borderId="81" xfId="0" applyFont="1" applyBorder="1" applyProtection="1">
      <protection locked="0"/>
    </xf>
    <xf numFmtId="0" fontId="11" fillId="0" borderId="6" xfId="0" applyFont="1" applyFill="1" applyBorder="1" applyProtection="1">
      <protection locked="0"/>
    </xf>
    <xf numFmtId="164" fontId="11" fillId="3" borderId="100" xfId="0" applyNumberFormat="1" applyFont="1" applyFill="1" applyBorder="1" applyProtection="1">
      <protection locked="0"/>
    </xf>
    <xf numFmtId="0" fontId="11" fillId="0" borderId="51" xfId="0" applyFont="1" applyBorder="1" applyProtection="1">
      <protection locked="0"/>
    </xf>
    <xf numFmtId="0" fontId="11" fillId="0" borderId="82" xfId="0" applyFont="1" applyBorder="1" applyProtection="1">
      <protection locked="0"/>
    </xf>
    <xf numFmtId="0" fontId="11" fillId="0" borderId="67" xfId="0" applyFont="1" applyFill="1" applyBorder="1" applyProtection="1">
      <protection locked="0"/>
    </xf>
    <xf numFmtId="0" fontId="11" fillId="0" borderId="35" xfId="0" applyFont="1" applyBorder="1" applyProtection="1">
      <protection locked="0"/>
    </xf>
    <xf numFmtId="0" fontId="11" fillId="0" borderId="67" xfId="0" applyFont="1" applyBorder="1" applyProtection="1">
      <protection locked="0"/>
    </xf>
    <xf numFmtId="164" fontId="11" fillId="3" borderId="35" xfId="0" applyNumberFormat="1" applyFont="1" applyFill="1" applyBorder="1" applyProtection="1">
      <protection locked="0"/>
    </xf>
    <xf numFmtId="164" fontId="11" fillId="3" borderId="82" xfId="0" applyNumberFormat="1" applyFont="1" applyFill="1" applyBorder="1" applyProtection="1">
      <protection locked="0"/>
    </xf>
    <xf numFmtId="164" fontId="11" fillId="3" borderId="112" xfId="0" applyNumberFormat="1" applyFont="1" applyFill="1" applyBorder="1" applyProtection="1">
      <protection locked="0"/>
    </xf>
    <xf numFmtId="0" fontId="3" fillId="4" borderId="8" xfId="0" applyFont="1" applyFill="1" applyBorder="1" applyAlignment="1" applyProtection="1">
      <alignment vertical="center"/>
      <protection locked="0"/>
    </xf>
    <xf numFmtId="0" fontId="3" fillId="4" borderId="85" xfId="0" applyFont="1" applyFill="1" applyBorder="1" applyAlignment="1" applyProtection="1">
      <alignment vertical="center"/>
      <protection locked="0"/>
    </xf>
    <xf numFmtId="0" fontId="3" fillId="4" borderId="69" xfId="0" applyFont="1" applyFill="1" applyBorder="1" applyAlignment="1" applyProtection="1">
      <alignment vertical="center"/>
      <protection locked="0"/>
    </xf>
    <xf numFmtId="0" fontId="3" fillId="4" borderId="86" xfId="0" applyFont="1" applyFill="1" applyBorder="1" applyAlignment="1" applyProtection="1">
      <alignment vertical="center"/>
      <protection locked="0"/>
    </xf>
    <xf numFmtId="0" fontId="3" fillId="4" borderId="113" xfId="0" applyFont="1" applyFill="1" applyBorder="1" applyAlignment="1" applyProtection="1">
      <alignment vertical="center"/>
      <protection locked="0"/>
    </xf>
    <xf numFmtId="0" fontId="3" fillId="4" borderId="114" xfId="0" applyFont="1" applyFill="1" applyBorder="1" applyAlignment="1" applyProtection="1">
      <alignment vertical="center"/>
      <protection locked="0"/>
    </xf>
    <xf numFmtId="0" fontId="3" fillId="4" borderId="78" xfId="0" applyFont="1" applyFill="1" applyBorder="1" applyAlignment="1" applyProtection="1">
      <alignment vertical="center"/>
      <protection locked="0"/>
    </xf>
    <xf numFmtId="164" fontId="3" fillId="4" borderId="32" xfId="0" applyNumberFormat="1"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48" xfId="0" applyFont="1" applyFill="1" applyBorder="1" applyAlignment="1" applyProtection="1">
      <alignment vertical="center"/>
      <protection locked="0"/>
    </xf>
    <xf numFmtId="0" fontId="11" fillId="3" borderId="70"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5" xfId="0" applyFont="1" applyFill="1" applyBorder="1" applyAlignment="1" applyProtection="1">
      <alignment horizontal="center" vertical="center"/>
      <protection locked="0"/>
    </xf>
    <xf numFmtId="0" fontId="11" fillId="0" borderId="74" xfId="0" applyFont="1" applyFill="1" applyBorder="1" applyAlignment="1" applyProtection="1">
      <alignment vertical="center"/>
      <protection locked="0"/>
    </xf>
    <xf numFmtId="0" fontId="11" fillId="0" borderId="80" xfId="0" applyFont="1" applyFill="1" applyBorder="1" applyAlignment="1" applyProtection="1">
      <alignment vertical="center"/>
      <protection locked="0"/>
    </xf>
    <xf numFmtId="164" fontId="11" fillId="3" borderId="116" xfId="0" applyNumberFormat="1" applyFont="1" applyFill="1" applyBorder="1" applyProtection="1">
      <protection hidden="1"/>
    </xf>
    <xf numFmtId="0" fontId="4" fillId="0" borderId="0" xfId="0" applyFont="1" applyBorder="1" applyAlignment="1" applyProtection="1">
      <alignment horizontal="left"/>
      <protection locked="0"/>
    </xf>
    <xf numFmtId="0" fontId="4" fillId="0" borderId="58" xfId="0" applyFont="1"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40" applyFont="1" applyBorder="1" applyAlignment="1" applyProtection="1">
      <alignment horizontal="left"/>
      <protection locked="0"/>
    </xf>
    <xf numFmtId="0" fontId="4" fillId="0" borderId="58" xfId="40" applyFont="1" applyBorder="1" applyAlignment="1" applyProtection="1">
      <alignment horizontal="left"/>
      <protection locked="0"/>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54" xfId="0" applyFont="1" applyBorder="1" applyAlignment="1">
      <alignment horizontal="left"/>
    </xf>
    <xf numFmtId="164" fontId="0" fillId="0" borderId="71"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81" xfId="0" applyFont="1" applyBorder="1" applyAlignment="1">
      <alignment horizontal="left"/>
    </xf>
    <xf numFmtId="0" fontId="1" fillId="0" borderId="8" xfId="0" applyFont="1" applyBorder="1" applyAlignment="1">
      <alignment horizontal="left"/>
    </xf>
    <xf numFmtId="0" fontId="1" fillId="0" borderId="60" xfId="0" applyFont="1" applyBorder="1" applyAlignment="1">
      <alignment horizontal="left"/>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164" fontId="4" fillId="0" borderId="65" xfId="8" applyNumberFormat="1" applyFont="1" applyBorder="1" applyAlignment="1" applyProtection="1">
      <alignment horizontal="center"/>
    </xf>
    <xf numFmtId="164" fontId="4" fillId="0" borderId="5" xfId="8" applyNumberFormat="1" applyFont="1" applyBorder="1" applyAlignment="1" applyProtection="1">
      <alignment horizontal="center"/>
    </xf>
    <xf numFmtId="0" fontId="1" fillId="0" borderId="6" xfId="0" applyFont="1" applyBorder="1" applyAlignment="1">
      <alignment horizontal="left"/>
    </xf>
    <xf numFmtId="0" fontId="1" fillId="0" borderId="0" xfId="0" applyFont="1" applyBorder="1" applyAlignment="1">
      <alignment horizontal="left"/>
    </xf>
    <xf numFmtId="0" fontId="1" fillId="0" borderId="58" xfId="0" applyFont="1" applyBorder="1" applyAlignment="1">
      <alignment horizontal="left"/>
    </xf>
    <xf numFmtId="0" fontId="1" fillId="0" borderId="5" xfId="0" applyFont="1" applyBorder="1" applyAlignment="1">
      <alignment horizontal="center"/>
    </xf>
    <xf numFmtId="0" fontId="1" fillId="0" borderId="52" xfId="0" applyFont="1" applyBorder="1" applyAlignment="1">
      <alignment horizontal="center"/>
    </xf>
    <xf numFmtId="0" fontId="1" fillId="0" borderId="51" xfId="0" applyFont="1" applyBorder="1"/>
    <xf numFmtId="0" fontId="1" fillId="0" borderId="1" xfId="0" applyFont="1" applyBorder="1"/>
    <xf numFmtId="0" fontId="1" fillId="0" borderId="36" xfId="0" applyFont="1" applyBorder="1"/>
    <xf numFmtId="164" fontId="0" fillId="0" borderId="51"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7" xfId="0" applyFont="1" applyBorder="1" applyAlignment="1">
      <alignment horizontal="center"/>
    </xf>
    <xf numFmtId="0" fontId="4" fillId="0" borderId="2" xfId="0" applyFont="1" applyBorder="1" applyAlignment="1">
      <alignment horizontal="center"/>
    </xf>
    <xf numFmtId="0" fontId="4" fillId="0" borderId="54" xfId="0" applyFont="1" applyBorder="1" applyAlignment="1">
      <alignment horizontal="center"/>
    </xf>
    <xf numFmtId="164" fontId="0" fillId="0" borderId="71"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164" fontId="0" fillId="0" borderId="71"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58"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58" xfId="40" applyBorder="1" applyAlignment="1" applyProtection="1">
      <alignment horizontal="left"/>
      <protection locked="0"/>
    </xf>
    <xf numFmtId="0" fontId="1" fillId="0" borderId="8" xfId="0" applyFont="1" applyBorder="1"/>
    <xf numFmtId="0" fontId="1" fillId="0" borderId="60"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78" xfId="0" applyFont="1" applyBorder="1" applyAlignment="1">
      <alignment horizontal="center"/>
    </xf>
    <xf numFmtId="0" fontId="1" fillId="0" borderId="49" xfId="0" applyFont="1" applyBorder="1" applyAlignment="1">
      <alignment horizontal="center"/>
    </xf>
    <xf numFmtId="0" fontId="1" fillId="0" borderId="65" xfId="0" applyFont="1" applyBorder="1" applyAlignment="1">
      <alignment horizontal="center" vertical="center" wrapText="1"/>
    </xf>
    <xf numFmtId="0" fontId="1" fillId="0" borderId="5" xfId="0" applyFont="1" applyBorder="1" applyAlignment="1">
      <alignment horizontal="center" vertical="center" wrapText="1"/>
    </xf>
    <xf numFmtId="14" fontId="0" fillId="0" borderId="5" xfId="0" applyNumberFormat="1" applyBorder="1" applyAlignment="1" applyProtection="1">
      <alignment horizontal="right"/>
    </xf>
    <xf numFmtId="0" fontId="1" fillId="0" borderId="0" xfId="0" applyFont="1" applyBorder="1"/>
    <xf numFmtId="0" fontId="1" fillId="0" borderId="108" xfId="0" applyFont="1" applyBorder="1" applyAlignment="1">
      <alignment horizontal="center" vertical="center"/>
    </xf>
    <xf numFmtId="0" fontId="1" fillId="0" borderId="109" xfId="0" applyFont="1" applyBorder="1" applyAlignment="1">
      <alignment horizontal="center" vertical="center"/>
    </xf>
    <xf numFmtId="0" fontId="4" fillId="0" borderId="74" xfId="0" applyFont="1" applyBorder="1" applyAlignment="1">
      <alignment horizontal="left"/>
    </xf>
    <xf numFmtId="0" fontId="4" fillId="0" borderId="75" xfId="0" applyFont="1" applyBorder="1" applyAlignment="1">
      <alignment horizontal="left"/>
    </xf>
    <xf numFmtId="0" fontId="3" fillId="0" borderId="68" xfId="0" applyFont="1" applyBorder="1" applyAlignment="1" applyProtection="1">
      <alignment horizontal="center" vertical="center" wrapText="1"/>
      <protection locked="0"/>
    </xf>
    <xf numFmtId="0" fontId="3" fillId="0" borderId="86" xfId="0" applyFont="1" applyBorder="1" applyAlignment="1" applyProtection="1">
      <alignment horizontal="center" vertical="center" wrapText="1"/>
      <protection locked="0"/>
    </xf>
    <xf numFmtId="0" fontId="11" fillId="0" borderId="0" xfId="0" applyFont="1" applyAlignment="1" applyProtection="1">
      <alignment horizontal="left"/>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B56" sqref="B56"/>
    </sheetView>
  </sheetViews>
  <sheetFormatPr defaultColWidth="0" defaultRowHeight="15" zeroHeight="1" x14ac:dyDescent="0.2"/>
  <cols>
    <col min="1" max="1" width="10.5703125" style="115" customWidth="1"/>
    <col min="2" max="2" width="46.42578125" style="115" customWidth="1"/>
    <col min="3" max="6" width="6.7109375" style="115" customWidth="1"/>
    <col min="7" max="7" width="32.42578125" style="115" customWidth="1"/>
    <col min="8" max="8" width="12.5703125" style="95" hidden="1" customWidth="1"/>
    <col min="9" max="16384" width="0" style="95" hidden="1"/>
  </cols>
  <sheetData>
    <row r="1" spans="1:7" ht="19.899999999999999" customHeight="1" x14ac:dyDescent="0.25">
      <c r="A1" s="153"/>
      <c r="B1" s="154" t="s">
        <v>171</v>
      </c>
      <c r="C1" s="155"/>
      <c r="D1" s="155"/>
      <c r="E1" s="155"/>
      <c r="F1" s="155"/>
      <c r="G1" s="156"/>
    </row>
    <row r="2" spans="1:7" ht="19.899999999999999" customHeight="1" x14ac:dyDescent="0.25">
      <c r="A2" s="157"/>
      <c r="B2" s="158" t="s">
        <v>172</v>
      </c>
      <c r="C2" s="159"/>
      <c r="D2" s="159"/>
      <c r="E2" s="159"/>
      <c r="F2" s="159"/>
      <c r="G2" s="160"/>
    </row>
    <row r="3" spans="1:7" ht="19.899999999999999" customHeight="1" thickBot="1" x14ac:dyDescent="0.25">
      <c r="A3" s="161"/>
      <c r="B3" s="162" t="s">
        <v>173</v>
      </c>
      <c r="C3" s="163"/>
      <c r="D3" s="163"/>
      <c r="E3" s="163"/>
      <c r="F3" s="163"/>
      <c r="G3" s="164"/>
    </row>
    <row r="4" spans="1:7" ht="20.100000000000001" customHeight="1" thickBot="1" x14ac:dyDescent="0.25">
      <c r="A4" s="165" t="s">
        <v>8</v>
      </c>
      <c r="B4" s="136" t="s">
        <v>227</v>
      </c>
      <c r="C4" s="166"/>
      <c r="D4" s="166"/>
      <c r="E4" s="166"/>
      <c r="F4" s="167" t="s">
        <v>9</v>
      </c>
      <c r="G4" s="137">
        <v>43186</v>
      </c>
    </row>
    <row r="5" spans="1:7" s="101" customFormat="1" ht="40.15" customHeight="1" x14ac:dyDescent="0.2">
      <c r="A5" s="168" t="s">
        <v>225</v>
      </c>
      <c r="B5" s="169"/>
      <c r="C5" s="170" t="s">
        <v>174</v>
      </c>
      <c r="D5" s="170"/>
      <c r="E5" s="171"/>
      <c r="F5" s="172"/>
      <c r="G5" s="209" t="s">
        <v>55</v>
      </c>
    </row>
    <row r="6" spans="1:7" ht="15" customHeight="1" x14ac:dyDescent="0.25">
      <c r="A6" s="173" t="s">
        <v>103</v>
      </c>
      <c r="B6" s="174"/>
      <c r="C6" s="175" t="s">
        <v>157</v>
      </c>
      <c r="D6" s="176" t="s">
        <v>158</v>
      </c>
      <c r="E6" s="176" t="s">
        <v>98</v>
      </c>
      <c r="F6" s="176" t="s">
        <v>159</v>
      </c>
      <c r="G6" s="177"/>
    </row>
    <row r="7" spans="1:7" ht="15" customHeight="1" x14ac:dyDescent="0.2">
      <c r="A7" s="157">
        <v>1</v>
      </c>
      <c r="B7" s="138" t="s">
        <v>247</v>
      </c>
      <c r="C7" s="139" t="s">
        <v>228</v>
      </c>
      <c r="D7" s="139" t="s">
        <v>228</v>
      </c>
      <c r="E7" s="139" t="s">
        <v>228</v>
      </c>
      <c r="F7" s="139" t="s">
        <v>228</v>
      </c>
      <c r="G7" s="140">
        <v>244860</v>
      </c>
    </row>
    <row r="8" spans="1:7" ht="15" customHeight="1" x14ac:dyDescent="0.2">
      <c r="A8" s="157">
        <v>2</v>
      </c>
      <c r="B8" s="138" t="s">
        <v>248</v>
      </c>
      <c r="C8" s="141" t="s">
        <v>228</v>
      </c>
      <c r="D8" s="141" t="s">
        <v>228</v>
      </c>
      <c r="E8" s="141" t="s">
        <v>228</v>
      </c>
      <c r="F8" s="141" t="s">
        <v>228</v>
      </c>
      <c r="G8" s="140">
        <v>147000</v>
      </c>
    </row>
    <row r="9" spans="1:7" ht="15" customHeight="1" x14ac:dyDescent="0.2">
      <c r="A9" s="157">
        <v>3</v>
      </c>
      <c r="B9" s="138"/>
      <c r="C9" s="141"/>
      <c r="D9" s="141"/>
      <c r="E9" s="141"/>
      <c r="F9" s="141"/>
      <c r="G9" s="140"/>
    </row>
    <row r="10" spans="1:7" ht="15" customHeight="1" x14ac:dyDescent="0.2">
      <c r="A10" s="157">
        <v>4</v>
      </c>
      <c r="B10" s="138"/>
      <c r="C10" s="141"/>
      <c r="D10" s="141"/>
      <c r="E10" s="141"/>
      <c r="F10" s="141"/>
      <c r="G10" s="140"/>
    </row>
    <row r="11" spans="1:7" ht="15" customHeight="1" x14ac:dyDescent="0.2">
      <c r="A11" s="157">
        <v>5</v>
      </c>
      <c r="B11" s="138"/>
      <c r="C11" s="141"/>
      <c r="D11" s="141"/>
      <c r="E11" s="141"/>
      <c r="F11" s="141"/>
      <c r="G11" s="140"/>
    </row>
    <row r="12" spans="1:7" ht="15" customHeight="1" x14ac:dyDescent="0.2">
      <c r="A12" s="157">
        <v>6</v>
      </c>
      <c r="B12" s="142"/>
      <c r="C12" s="141"/>
      <c r="D12" s="141"/>
      <c r="E12" s="141"/>
      <c r="F12" s="141"/>
      <c r="G12" s="140"/>
    </row>
    <row r="13" spans="1:7" ht="15" customHeight="1" x14ac:dyDescent="0.2">
      <c r="A13" s="157">
        <v>7</v>
      </c>
      <c r="B13" s="142"/>
      <c r="C13" s="141"/>
      <c r="D13" s="141"/>
      <c r="E13" s="141"/>
      <c r="F13" s="141"/>
      <c r="G13" s="140"/>
    </row>
    <row r="14" spans="1:7" ht="15" customHeight="1" x14ac:dyDescent="0.2">
      <c r="A14" s="157">
        <v>8</v>
      </c>
      <c r="B14" s="142"/>
      <c r="C14" s="141"/>
      <c r="D14" s="141"/>
      <c r="E14" s="141"/>
      <c r="F14" s="141"/>
      <c r="G14" s="140"/>
    </row>
    <row r="15" spans="1:7" ht="15" customHeight="1" x14ac:dyDescent="0.2">
      <c r="A15" s="157">
        <v>9</v>
      </c>
      <c r="B15" s="142"/>
      <c r="C15" s="141"/>
      <c r="D15" s="141"/>
      <c r="E15" s="141"/>
      <c r="F15" s="141"/>
      <c r="G15" s="140"/>
    </row>
    <row r="16" spans="1:7" ht="15" customHeight="1" x14ac:dyDescent="0.2">
      <c r="A16" s="157">
        <v>10</v>
      </c>
      <c r="B16" s="142"/>
      <c r="C16" s="141"/>
      <c r="D16" s="141"/>
      <c r="E16" s="141"/>
      <c r="F16" s="141"/>
      <c r="G16" s="140"/>
    </row>
    <row r="17" spans="1:7" ht="15" customHeight="1" x14ac:dyDescent="0.2">
      <c r="A17" s="157">
        <v>11</v>
      </c>
      <c r="B17" s="142"/>
      <c r="C17" s="141"/>
      <c r="D17" s="141"/>
      <c r="E17" s="141"/>
      <c r="F17" s="141"/>
      <c r="G17" s="140"/>
    </row>
    <row r="18" spans="1:7" ht="15" customHeight="1" x14ac:dyDescent="0.2">
      <c r="A18" s="157">
        <v>12</v>
      </c>
      <c r="B18" s="142"/>
      <c r="C18" s="141"/>
      <c r="D18" s="141"/>
      <c r="E18" s="141"/>
      <c r="F18" s="141"/>
      <c r="G18" s="140"/>
    </row>
    <row r="19" spans="1:7" ht="15" customHeight="1" x14ac:dyDescent="0.2">
      <c r="A19" s="157">
        <v>13</v>
      </c>
      <c r="B19" s="142"/>
      <c r="C19" s="141"/>
      <c r="D19" s="141"/>
      <c r="E19" s="141"/>
      <c r="F19" s="141"/>
      <c r="G19" s="140"/>
    </row>
    <row r="20" spans="1:7" ht="15" customHeight="1" x14ac:dyDescent="0.2">
      <c r="A20" s="157">
        <v>14</v>
      </c>
      <c r="B20" s="142"/>
      <c r="C20" s="141"/>
      <c r="D20" s="141"/>
      <c r="E20" s="141"/>
      <c r="F20" s="141"/>
      <c r="G20" s="140"/>
    </row>
    <row r="21" spans="1:7" ht="15" customHeight="1" x14ac:dyDescent="0.2">
      <c r="A21" s="157">
        <v>15</v>
      </c>
      <c r="B21" s="142"/>
      <c r="C21" s="141"/>
      <c r="D21" s="141"/>
      <c r="E21" s="141"/>
      <c r="F21" s="141"/>
      <c r="G21" s="140"/>
    </row>
    <row r="22" spans="1:7" ht="15" customHeight="1" x14ac:dyDescent="0.2">
      <c r="A22" s="157">
        <v>16</v>
      </c>
      <c r="B22" s="142"/>
      <c r="C22" s="141"/>
      <c r="D22" s="141"/>
      <c r="E22" s="141"/>
      <c r="F22" s="141"/>
      <c r="G22" s="140"/>
    </row>
    <row r="23" spans="1:7" ht="15" customHeight="1" x14ac:dyDescent="0.2">
      <c r="A23" s="157">
        <v>17</v>
      </c>
      <c r="B23" s="142"/>
      <c r="C23" s="141"/>
      <c r="D23" s="141"/>
      <c r="E23" s="141"/>
      <c r="F23" s="141"/>
      <c r="G23" s="140"/>
    </row>
    <row r="24" spans="1:7" ht="15" customHeight="1" x14ac:dyDescent="0.2">
      <c r="A24" s="157">
        <v>18</v>
      </c>
      <c r="B24" s="142"/>
      <c r="C24" s="141"/>
      <c r="D24" s="141"/>
      <c r="E24" s="141"/>
      <c r="F24" s="141"/>
      <c r="G24" s="140"/>
    </row>
    <row r="25" spans="1:7" ht="15" customHeight="1" x14ac:dyDescent="0.2">
      <c r="A25" s="157">
        <v>16</v>
      </c>
      <c r="B25" s="142"/>
      <c r="C25" s="141"/>
      <c r="D25" s="141"/>
      <c r="E25" s="141"/>
      <c r="F25" s="141"/>
      <c r="G25" s="140"/>
    </row>
    <row r="26" spans="1:7" ht="15" customHeight="1" x14ac:dyDescent="0.2">
      <c r="A26" s="157">
        <v>20</v>
      </c>
      <c r="B26" s="143"/>
      <c r="C26" s="141"/>
      <c r="D26" s="141"/>
      <c r="E26" s="141"/>
      <c r="F26" s="141"/>
      <c r="G26" s="140"/>
    </row>
    <row r="27" spans="1:7" ht="15" customHeight="1" x14ac:dyDescent="0.2">
      <c r="A27" s="157">
        <v>21</v>
      </c>
      <c r="B27" s="142"/>
      <c r="C27" s="141"/>
      <c r="D27" s="141"/>
      <c r="E27" s="141"/>
      <c r="F27" s="141"/>
      <c r="G27" s="140"/>
    </row>
    <row r="28" spans="1:7" ht="15" customHeight="1" x14ac:dyDescent="0.2">
      <c r="A28" s="157">
        <v>22</v>
      </c>
      <c r="B28" s="142"/>
      <c r="C28" s="141"/>
      <c r="D28" s="141"/>
      <c r="E28" s="141"/>
      <c r="F28" s="141"/>
      <c r="G28" s="140"/>
    </row>
    <row r="29" spans="1:7" ht="15" customHeight="1" x14ac:dyDescent="0.2">
      <c r="A29" s="157">
        <v>23</v>
      </c>
      <c r="B29" s="142"/>
      <c r="C29" s="141"/>
      <c r="D29" s="141"/>
      <c r="E29" s="141"/>
      <c r="F29" s="141"/>
      <c r="G29" s="140"/>
    </row>
    <row r="30" spans="1:7" ht="15" customHeight="1" x14ac:dyDescent="0.2">
      <c r="A30" s="157">
        <v>24</v>
      </c>
      <c r="B30" s="142"/>
      <c r="C30" s="141"/>
      <c r="D30" s="141"/>
      <c r="E30" s="141"/>
      <c r="F30" s="141"/>
      <c r="G30" s="140"/>
    </row>
    <row r="31" spans="1:7" s="102" customFormat="1" ht="15" customHeight="1" x14ac:dyDescent="0.2">
      <c r="A31" s="157">
        <v>25</v>
      </c>
      <c r="B31" s="144"/>
      <c r="C31" s="141"/>
      <c r="D31" s="141"/>
      <c r="E31" s="141"/>
      <c r="F31" s="141"/>
      <c r="G31" s="140"/>
    </row>
    <row r="32" spans="1:7" s="102" customFormat="1" ht="15" customHeight="1" x14ac:dyDescent="0.2">
      <c r="A32" s="178" t="s">
        <v>176</v>
      </c>
      <c r="B32" s="179" t="s">
        <v>177</v>
      </c>
      <c r="C32" s="179"/>
      <c r="D32" s="179"/>
      <c r="E32" s="179"/>
      <c r="F32" s="180"/>
      <c r="G32" s="181">
        <f>SUM(G7:G31)</f>
        <v>391860</v>
      </c>
    </row>
    <row r="33" spans="1:7" s="102" customFormat="1" ht="15" customHeight="1" x14ac:dyDescent="0.25">
      <c r="A33" s="182" t="s">
        <v>104</v>
      </c>
      <c r="B33" s="183"/>
      <c r="C33" s="176" t="s">
        <v>157</v>
      </c>
      <c r="D33" s="176" t="s">
        <v>158</v>
      </c>
      <c r="E33" s="176" t="s">
        <v>98</v>
      </c>
      <c r="F33" s="176" t="s">
        <v>159</v>
      </c>
      <c r="G33" s="184"/>
    </row>
    <row r="34" spans="1:7" s="102" customFormat="1" ht="15" customHeight="1" x14ac:dyDescent="0.2">
      <c r="A34" s="157">
        <v>1</v>
      </c>
      <c r="B34" s="145" t="s">
        <v>229</v>
      </c>
      <c r="C34" s="139" t="s">
        <v>228</v>
      </c>
      <c r="D34" s="139" t="s">
        <v>228</v>
      </c>
      <c r="E34" s="139" t="s">
        <v>228</v>
      </c>
      <c r="F34" s="139" t="s">
        <v>228</v>
      </c>
      <c r="G34" s="146">
        <f>2140851-13893-391860</f>
        <v>1735098</v>
      </c>
    </row>
    <row r="35" spans="1:7" s="102" customFormat="1" ht="15" customHeight="1" x14ac:dyDescent="0.2">
      <c r="A35" s="157">
        <v>2</v>
      </c>
      <c r="B35" s="138"/>
      <c r="C35" s="141"/>
      <c r="D35" s="141"/>
      <c r="E35" s="141"/>
      <c r="F35" s="141"/>
      <c r="G35" s="146"/>
    </row>
    <row r="36" spans="1:7" s="102" customFormat="1" ht="15" customHeight="1" x14ac:dyDescent="0.2">
      <c r="A36" s="157">
        <v>3</v>
      </c>
      <c r="B36" s="138"/>
      <c r="C36" s="141"/>
      <c r="D36" s="141"/>
      <c r="E36" s="141"/>
      <c r="F36" s="141"/>
      <c r="G36" s="146"/>
    </row>
    <row r="37" spans="1:7" s="102" customFormat="1" ht="15" customHeight="1" x14ac:dyDescent="0.2">
      <c r="A37" s="157">
        <v>4</v>
      </c>
      <c r="B37" s="142"/>
      <c r="C37" s="141"/>
      <c r="D37" s="141"/>
      <c r="E37" s="141"/>
      <c r="F37" s="141"/>
      <c r="G37" s="146"/>
    </row>
    <row r="38" spans="1:7" s="102" customFormat="1" ht="15" customHeight="1" x14ac:dyDescent="0.2">
      <c r="A38" s="157">
        <v>5</v>
      </c>
      <c r="B38" s="142"/>
      <c r="C38" s="141"/>
      <c r="D38" s="141"/>
      <c r="E38" s="141"/>
      <c r="F38" s="141"/>
      <c r="G38" s="146"/>
    </row>
    <row r="39" spans="1:7" s="102" customFormat="1" ht="15" customHeight="1" x14ac:dyDescent="0.2">
      <c r="A39" s="157">
        <v>6</v>
      </c>
      <c r="B39" s="142"/>
      <c r="C39" s="141"/>
      <c r="D39" s="141"/>
      <c r="E39" s="141"/>
      <c r="F39" s="141"/>
      <c r="G39" s="146"/>
    </row>
    <row r="40" spans="1:7" s="102" customFormat="1" ht="15" customHeight="1" x14ac:dyDescent="0.2">
      <c r="A40" s="157">
        <v>7</v>
      </c>
      <c r="B40" s="138"/>
      <c r="C40" s="141"/>
      <c r="D40" s="141"/>
      <c r="E40" s="141"/>
      <c r="F40" s="141"/>
      <c r="G40" s="146"/>
    </row>
    <row r="41" spans="1:7" s="102" customFormat="1" ht="15" customHeight="1" x14ac:dyDescent="0.2">
      <c r="A41" s="157">
        <v>8</v>
      </c>
      <c r="B41" s="138"/>
      <c r="C41" s="141"/>
      <c r="D41" s="141"/>
      <c r="E41" s="141"/>
      <c r="F41" s="141"/>
      <c r="G41" s="146"/>
    </row>
    <row r="42" spans="1:7" s="102" customFormat="1" ht="15" customHeight="1" x14ac:dyDescent="0.2">
      <c r="A42" s="157">
        <v>9</v>
      </c>
      <c r="B42" s="138"/>
      <c r="C42" s="141"/>
      <c r="D42" s="141"/>
      <c r="E42" s="141"/>
      <c r="F42" s="141"/>
      <c r="G42" s="146"/>
    </row>
    <row r="43" spans="1:7" s="102" customFormat="1" ht="15" customHeight="1" x14ac:dyDescent="0.2">
      <c r="A43" s="157">
        <v>10</v>
      </c>
      <c r="B43" s="147"/>
      <c r="C43" s="141"/>
      <c r="D43" s="141"/>
      <c r="E43" s="141"/>
      <c r="F43" s="141"/>
      <c r="G43" s="146"/>
    </row>
    <row r="44" spans="1:7" s="102" customFormat="1" ht="15" customHeight="1" x14ac:dyDescent="0.2">
      <c r="A44" s="157">
        <v>11</v>
      </c>
      <c r="B44" s="147"/>
      <c r="C44" s="141"/>
      <c r="D44" s="141"/>
      <c r="E44" s="141"/>
      <c r="F44" s="141"/>
      <c r="G44" s="146"/>
    </row>
    <row r="45" spans="1:7" s="102" customFormat="1" ht="15" customHeight="1" x14ac:dyDescent="0.2">
      <c r="A45" s="157">
        <v>12</v>
      </c>
      <c r="B45" s="142"/>
      <c r="C45" s="141"/>
      <c r="D45" s="141"/>
      <c r="E45" s="141"/>
      <c r="F45" s="141"/>
      <c r="G45" s="146"/>
    </row>
    <row r="46" spans="1:7" s="102" customFormat="1" ht="15" customHeight="1" x14ac:dyDescent="0.2">
      <c r="A46" s="157">
        <v>13</v>
      </c>
      <c r="B46" s="142"/>
      <c r="C46" s="141"/>
      <c r="D46" s="141"/>
      <c r="E46" s="141"/>
      <c r="F46" s="141"/>
      <c r="G46" s="146"/>
    </row>
    <row r="47" spans="1:7" s="102" customFormat="1" ht="15" customHeight="1" x14ac:dyDescent="0.2">
      <c r="A47" s="157">
        <v>14</v>
      </c>
      <c r="B47" s="142"/>
      <c r="C47" s="141"/>
      <c r="D47" s="141"/>
      <c r="E47" s="141"/>
      <c r="F47" s="141"/>
      <c r="G47" s="146"/>
    </row>
    <row r="48" spans="1:7" s="102" customFormat="1" ht="15" customHeight="1" thickBot="1" x14ac:dyDescent="0.25">
      <c r="A48" s="157">
        <v>15</v>
      </c>
      <c r="B48" s="148"/>
      <c r="C48" s="149"/>
      <c r="D48" s="149"/>
      <c r="E48" s="149"/>
      <c r="F48" s="149"/>
      <c r="G48" s="146"/>
    </row>
    <row r="49" spans="1:7" s="102" customFormat="1" ht="15" customHeight="1" thickBot="1" x14ac:dyDescent="0.25">
      <c r="A49" s="185"/>
      <c r="B49" s="186" t="s">
        <v>178</v>
      </c>
      <c r="C49" s="187"/>
      <c r="D49" s="187"/>
      <c r="E49" s="187"/>
      <c r="F49" s="188"/>
      <c r="G49" s="189">
        <f>SUM(G34:G48)</f>
        <v>1735098</v>
      </c>
    </row>
    <row r="50" spans="1:7" s="102" customFormat="1" ht="15" customHeight="1" x14ac:dyDescent="0.25">
      <c r="A50" s="190" t="s">
        <v>105</v>
      </c>
      <c r="B50" s="191"/>
      <c r="C50" s="192"/>
      <c r="D50" s="192"/>
      <c r="E50" s="192"/>
      <c r="F50" s="193"/>
      <c r="G50" s="194">
        <f>G32+G49</f>
        <v>2126958</v>
      </c>
    </row>
    <row r="51" spans="1:7" s="102" customFormat="1" ht="15" customHeight="1" x14ac:dyDescent="0.25">
      <c r="A51" s="195" t="s">
        <v>50</v>
      </c>
      <c r="B51" s="196"/>
      <c r="C51" s="197"/>
      <c r="D51" s="197"/>
      <c r="E51" s="197"/>
      <c r="F51" s="198"/>
      <c r="G51" s="150"/>
    </row>
    <row r="52" spans="1:7" s="102" customFormat="1" ht="15" customHeight="1" x14ac:dyDescent="0.25">
      <c r="A52" s="195" t="s">
        <v>17</v>
      </c>
      <c r="B52" s="196"/>
      <c r="C52" s="197"/>
      <c r="D52" s="197"/>
      <c r="E52" s="197"/>
      <c r="F52" s="198"/>
      <c r="G52" s="150">
        <v>13893</v>
      </c>
    </row>
    <row r="53" spans="1:7" s="102" customFormat="1" ht="15" customHeight="1" thickBot="1" x14ac:dyDescent="0.3">
      <c r="A53" s="199" t="s">
        <v>37</v>
      </c>
      <c r="B53" s="200"/>
      <c r="C53" s="201"/>
      <c r="D53" s="201"/>
      <c r="E53" s="201"/>
      <c r="F53" s="202"/>
      <c r="G53" s="151"/>
    </row>
    <row r="54" spans="1:7" ht="20.100000000000001" customHeight="1" thickBot="1" x14ac:dyDescent="0.25">
      <c r="A54" s="165" t="s">
        <v>20</v>
      </c>
      <c r="B54" s="203"/>
      <c r="C54" s="204"/>
      <c r="D54" s="204"/>
      <c r="E54" s="204"/>
      <c r="F54" s="205"/>
      <c r="G54" s="206">
        <f>SUM(G50:G53)</f>
        <v>2140851</v>
      </c>
    </row>
    <row r="55" spans="1:7" x14ac:dyDescent="0.2">
      <c r="A55" s="94"/>
      <c r="B55" s="94"/>
      <c r="C55" s="94"/>
      <c r="D55" s="94"/>
      <c r="E55" s="94"/>
      <c r="F55" s="94"/>
      <c r="G55" s="94"/>
    </row>
    <row r="56" spans="1:7" ht="28.5" customHeight="1" x14ac:dyDescent="0.25">
      <c r="A56" s="210" t="s">
        <v>218</v>
      </c>
      <c r="B56" s="210"/>
      <c r="C56" s="210"/>
      <c r="D56" s="210"/>
      <c r="E56" s="210"/>
      <c r="F56" s="210"/>
      <c r="G56" s="78"/>
    </row>
    <row r="57" spans="1:7" ht="15.75" hidden="1" x14ac:dyDescent="0.25">
      <c r="A57" s="207"/>
      <c r="B57" s="208"/>
      <c r="C57" s="208"/>
      <c r="D57" s="208"/>
      <c r="E57" s="208"/>
      <c r="F57" s="208"/>
      <c r="G57" s="208"/>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8"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25" zoomScaleNormal="100" zoomScaleSheetLayoutView="100" workbookViewId="0">
      <selection activeCell="B1" sqref="B1"/>
    </sheetView>
  </sheetViews>
  <sheetFormatPr defaultColWidth="0" defaultRowHeight="15" zeroHeight="1" x14ac:dyDescent="0.2"/>
  <cols>
    <col min="1" max="1" width="11.42578125" style="115" customWidth="1"/>
    <col min="2" max="2" width="55.7109375" style="115" customWidth="1"/>
    <col min="3" max="6" width="6.7109375" style="115" customWidth="1"/>
    <col min="7" max="7" width="30.7109375" style="115" customWidth="1"/>
    <col min="8" max="8" width="12.7109375" style="115" customWidth="1"/>
    <col min="9" max="16384" width="0" style="95" hidden="1"/>
  </cols>
  <sheetData>
    <row r="1" spans="1:8" ht="19.899999999999999" customHeight="1" x14ac:dyDescent="0.2">
      <c r="A1" s="109" t="s">
        <v>175</v>
      </c>
      <c r="B1" s="223" t="s">
        <v>179</v>
      </c>
      <c r="C1" s="223"/>
      <c r="D1" s="223"/>
      <c r="E1" s="223"/>
      <c r="F1" s="223"/>
      <c r="G1" s="223"/>
      <c r="H1" s="224"/>
    </row>
    <row r="2" spans="1:8" ht="19.899999999999999" customHeight="1" x14ac:dyDescent="0.2">
      <c r="A2" s="110"/>
      <c r="B2" s="225" t="s">
        <v>180</v>
      </c>
      <c r="C2" s="225"/>
      <c r="D2" s="225"/>
      <c r="E2" s="225"/>
      <c r="F2" s="225"/>
      <c r="G2" s="225"/>
      <c r="H2" s="226"/>
    </row>
    <row r="3" spans="1:8" ht="19.899999999999999" customHeight="1" thickBot="1" x14ac:dyDescent="0.25">
      <c r="A3" s="110"/>
      <c r="B3" s="225" t="s">
        <v>181</v>
      </c>
      <c r="C3" s="225"/>
      <c r="D3" s="225"/>
      <c r="E3" s="225"/>
      <c r="F3" s="225"/>
      <c r="G3" s="225"/>
      <c r="H3" s="226"/>
    </row>
    <row r="4" spans="1:8" ht="20.100000000000001" customHeight="1" thickBot="1" x14ac:dyDescent="0.3">
      <c r="A4" s="227" t="s">
        <v>8</v>
      </c>
      <c r="B4" s="228" t="str">
        <f>'CSS '!B4</f>
        <v>Plumas</v>
      </c>
      <c r="C4" s="229"/>
      <c r="D4" s="229"/>
      <c r="E4" s="229"/>
      <c r="F4" s="230" t="s">
        <v>9</v>
      </c>
      <c r="G4" s="231">
        <f>'CSS '!G4</f>
        <v>43186</v>
      </c>
      <c r="H4" s="232"/>
    </row>
    <row r="5" spans="1:8" s="101" customFormat="1" ht="40.15" customHeight="1" x14ac:dyDescent="0.25">
      <c r="A5" s="222" t="s">
        <v>224</v>
      </c>
      <c r="B5" s="233"/>
      <c r="C5" s="234" t="s">
        <v>185</v>
      </c>
      <c r="D5" s="235"/>
      <c r="E5" s="235"/>
      <c r="F5" s="236"/>
      <c r="G5" s="237" t="s">
        <v>213</v>
      </c>
      <c r="H5" s="238" t="s">
        <v>140</v>
      </c>
    </row>
    <row r="6" spans="1:8" ht="15" customHeight="1" x14ac:dyDescent="0.25">
      <c r="A6" s="239" t="s">
        <v>109</v>
      </c>
      <c r="B6" s="240"/>
      <c r="C6" s="241" t="s">
        <v>157</v>
      </c>
      <c r="D6" s="241" t="s">
        <v>158</v>
      </c>
      <c r="E6" s="241" t="s">
        <v>98</v>
      </c>
      <c r="F6" s="241" t="s">
        <v>159</v>
      </c>
      <c r="G6" s="240"/>
      <c r="H6" s="242"/>
    </row>
    <row r="7" spans="1:8" ht="15" customHeight="1" x14ac:dyDescent="0.2">
      <c r="A7" s="157">
        <v>1</v>
      </c>
      <c r="B7" s="212" t="s">
        <v>230</v>
      </c>
      <c r="C7" s="139" t="s">
        <v>228</v>
      </c>
      <c r="D7" s="139" t="s">
        <v>228</v>
      </c>
      <c r="E7" s="139" t="s">
        <v>228</v>
      </c>
      <c r="F7" s="139" t="s">
        <v>228</v>
      </c>
      <c r="G7" s="213">
        <v>25000</v>
      </c>
      <c r="H7" s="243">
        <f>IF(G7=0,0,G7/$G$22)</f>
        <v>5.1763263818720907E-2</v>
      </c>
    </row>
    <row r="8" spans="1:8" ht="15" customHeight="1" x14ac:dyDescent="0.2">
      <c r="A8" s="157">
        <v>2</v>
      </c>
      <c r="B8" s="212" t="s">
        <v>240</v>
      </c>
      <c r="C8" s="141"/>
      <c r="D8" s="141"/>
      <c r="E8" s="141" t="s">
        <v>228</v>
      </c>
      <c r="F8" s="141" t="s">
        <v>228</v>
      </c>
      <c r="G8" s="213">
        <v>121462</v>
      </c>
      <c r="H8" s="243">
        <f t="shared" ref="H8:H21" si="0">IF(G8=0,0,G8/$G$22)</f>
        <v>0.25149078199797914</v>
      </c>
    </row>
    <row r="9" spans="1:8" ht="15" customHeight="1" x14ac:dyDescent="0.2">
      <c r="A9" s="157">
        <v>3</v>
      </c>
      <c r="B9" s="212" t="s">
        <v>241</v>
      </c>
      <c r="C9" s="141"/>
      <c r="D9" s="141" t="s">
        <v>228</v>
      </c>
      <c r="E9" s="141" t="s">
        <v>242</v>
      </c>
      <c r="F9" s="141" t="s">
        <v>228</v>
      </c>
      <c r="G9" s="213">
        <v>39125</v>
      </c>
      <c r="H9" s="243">
        <f t="shared" si="0"/>
        <v>8.1009507876298223E-2</v>
      </c>
    </row>
    <row r="10" spans="1:8" ht="15" customHeight="1" x14ac:dyDescent="0.2">
      <c r="A10" s="157">
        <v>4</v>
      </c>
      <c r="B10" s="212" t="s">
        <v>243</v>
      </c>
      <c r="C10" s="141" t="s">
        <v>228</v>
      </c>
      <c r="D10" s="141" t="s">
        <v>242</v>
      </c>
      <c r="E10" s="141"/>
      <c r="F10" s="141"/>
      <c r="G10" s="213">
        <v>39185</v>
      </c>
      <c r="H10" s="243">
        <f t="shared" si="0"/>
        <v>8.1133739709463151E-2</v>
      </c>
    </row>
    <row r="11" spans="1:8" ht="15" customHeight="1" x14ac:dyDescent="0.2">
      <c r="A11" s="157">
        <v>5</v>
      </c>
      <c r="B11" s="212" t="s">
        <v>245</v>
      </c>
      <c r="C11" s="141"/>
      <c r="D11" s="141"/>
      <c r="E11" s="141" t="s">
        <v>228</v>
      </c>
      <c r="F11" s="141"/>
      <c r="G11" s="213">
        <f>5338</f>
        <v>5338</v>
      </c>
      <c r="H11" s="243">
        <f t="shared" si="0"/>
        <v>1.1052492090573289E-2</v>
      </c>
    </row>
    <row r="12" spans="1:8" ht="15" customHeight="1" x14ac:dyDescent="0.2">
      <c r="A12" s="157">
        <v>6</v>
      </c>
      <c r="B12" s="159" t="s">
        <v>244</v>
      </c>
      <c r="C12" s="141" t="s">
        <v>228</v>
      </c>
      <c r="D12" s="141" t="s">
        <v>228</v>
      </c>
      <c r="E12" s="141" t="s">
        <v>228</v>
      </c>
      <c r="F12" s="141" t="s">
        <v>228</v>
      </c>
      <c r="G12" s="213">
        <v>11250</v>
      </c>
      <c r="H12" s="243">
        <f t="shared" si="0"/>
        <v>2.3293468718424408E-2</v>
      </c>
    </row>
    <row r="13" spans="1:8" ht="15" customHeight="1" x14ac:dyDescent="0.2">
      <c r="A13" s="157">
        <v>7</v>
      </c>
      <c r="B13" s="159" t="s">
        <v>246</v>
      </c>
      <c r="C13" s="141" t="s">
        <v>228</v>
      </c>
      <c r="D13" s="141" t="s">
        <v>228</v>
      </c>
      <c r="E13" s="141" t="s">
        <v>228</v>
      </c>
      <c r="F13" s="141" t="s">
        <v>228</v>
      </c>
      <c r="G13" s="213">
        <v>114735</v>
      </c>
      <c r="H13" s="243">
        <f t="shared" si="0"/>
        <v>0.23756232296963775</v>
      </c>
    </row>
    <row r="14" spans="1:8" ht="15" customHeight="1" x14ac:dyDescent="0.2">
      <c r="A14" s="157">
        <v>8</v>
      </c>
      <c r="B14" s="159" t="s">
        <v>231</v>
      </c>
      <c r="C14" s="141" t="s">
        <v>228</v>
      </c>
      <c r="D14" s="141" t="s">
        <v>228</v>
      </c>
      <c r="E14" s="141" t="s">
        <v>228</v>
      </c>
      <c r="F14" s="141" t="s">
        <v>228</v>
      </c>
      <c r="G14" s="213">
        <v>126873</v>
      </c>
      <c r="H14" s="243">
        <f t="shared" si="0"/>
        <v>0.26269442281890309</v>
      </c>
    </row>
    <row r="15" spans="1:8" ht="15" customHeight="1" x14ac:dyDescent="0.2">
      <c r="A15" s="157">
        <v>9</v>
      </c>
      <c r="B15" s="159"/>
      <c r="C15" s="141"/>
      <c r="D15" s="141"/>
      <c r="E15" s="141"/>
      <c r="F15" s="141"/>
      <c r="G15" s="213"/>
      <c r="H15" s="243">
        <f t="shared" si="0"/>
        <v>0</v>
      </c>
    </row>
    <row r="16" spans="1:8" ht="15" customHeight="1" x14ac:dyDescent="0.2">
      <c r="A16" s="157">
        <v>10</v>
      </c>
      <c r="B16" s="159"/>
      <c r="C16" s="141"/>
      <c r="D16" s="141"/>
      <c r="E16" s="141"/>
      <c r="F16" s="141"/>
      <c r="G16" s="213"/>
      <c r="H16" s="243">
        <f t="shared" si="0"/>
        <v>0</v>
      </c>
    </row>
    <row r="17" spans="1:8" ht="15" customHeight="1" x14ac:dyDescent="0.2">
      <c r="A17" s="157">
        <v>11</v>
      </c>
      <c r="B17" s="159"/>
      <c r="C17" s="141"/>
      <c r="D17" s="141"/>
      <c r="E17" s="141"/>
      <c r="F17" s="141"/>
      <c r="G17" s="213"/>
      <c r="H17" s="243">
        <f t="shared" si="0"/>
        <v>0</v>
      </c>
    </row>
    <row r="18" spans="1:8" ht="15" customHeight="1" x14ac:dyDescent="0.2">
      <c r="A18" s="157">
        <v>12</v>
      </c>
      <c r="B18" s="159"/>
      <c r="C18" s="141"/>
      <c r="D18" s="141"/>
      <c r="E18" s="141"/>
      <c r="F18" s="141"/>
      <c r="G18" s="213"/>
      <c r="H18" s="243">
        <f t="shared" si="0"/>
        <v>0</v>
      </c>
    </row>
    <row r="19" spans="1:8" ht="15" customHeight="1" x14ac:dyDescent="0.2">
      <c r="A19" s="157">
        <v>13</v>
      </c>
      <c r="B19" s="159"/>
      <c r="C19" s="141"/>
      <c r="D19" s="141"/>
      <c r="E19" s="141"/>
      <c r="F19" s="141"/>
      <c r="G19" s="213"/>
      <c r="H19" s="243">
        <f t="shared" si="0"/>
        <v>0</v>
      </c>
    </row>
    <row r="20" spans="1:8" ht="15" customHeight="1" x14ac:dyDescent="0.2">
      <c r="A20" s="157">
        <v>14</v>
      </c>
      <c r="B20" s="159"/>
      <c r="C20" s="141"/>
      <c r="D20" s="141"/>
      <c r="E20" s="141"/>
      <c r="F20" s="141"/>
      <c r="G20" s="213"/>
      <c r="H20" s="243">
        <f t="shared" si="0"/>
        <v>0</v>
      </c>
    </row>
    <row r="21" spans="1:8" ht="15" customHeight="1" x14ac:dyDescent="0.2">
      <c r="A21" s="157">
        <v>15</v>
      </c>
      <c r="B21" s="214"/>
      <c r="C21" s="141"/>
      <c r="D21" s="141"/>
      <c r="E21" s="141"/>
      <c r="F21" s="141"/>
      <c r="G21" s="213"/>
      <c r="H21" s="243">
        <f t="shared" si="0"/>
        <v>0</v>
      </c>
    </row>
    <row r="22" spans="1:8" s="102" customFormat="1" ht="15" customHeight="1" x14ac:dyDescent="0.2">
      <c r="A22" s="244"/>
      <c r="B22" s="245" t="s">
        <v>110</v>
      </c>
      <c r="C22" s="179"/>
      <c r="D22" s="179"/>
      <c r="E22" s="179"/>
      <c r="F22" s="180"/>
      <c r="G22" s="220">
        <f>SUM(G7:G21)</f>
        <v>482968</v>
      </c>
      <c r="H22" s="246">
        <f>SUM(H7:H21)</f>
        <v>1</v>
      </c>
    </row>
    <row r="23" spans="1:8" ht="15" customHeight="1" x14ac:dyDescent="0.25">
      <c r="A23" s="239" t="s">
        <v>108</v>
      </c>
      <c r="B23" s="247"/>
      <c r="C23" s="241" t="s">
        <v>157</v>
      </c>
      <c r="D23" s="241" t="s">
        <v>158</v>
      </c>
      <c r="E23" s="241" t="s">
        <v>98</v>
      </c>
      <c r="F23" s="241" t="s">
        <v>159</v>
      </c>
      <c r="G23" s="248"/>
      <c r="H23" s="249"/>
    </row>
    <row r="24" spans="1:8" ht="15" customHeight="1" x14ac:dyDescent="0.2">
      <c r="A24" s="157">
        <v>1</v>
      </c>
      <c r="B24" s="216" t="s">
        <v>232</v>
      </c>
      <c r="C24" s="139" t="s">
        <v>228</v>
      </c>
      <c r="D24" s="139" t="s">
        <v>228</v>
      </c>
      <c r="E24" s="139" t="s">
        <v>228</v>
      </c>
      <c r="F24" s="139"/>
      <c r="G24" s="217">
        <v>85422</v>
      </c>
      <c r="H24" s="250">
        <f>IF(G24=0,0,G24/$G$39)</f>
        <v>1</v>
      </c>
    </row>
    <row r="25" spans="1:8" ht="15" customHeight="1" x14ac:dyDescent="0.2">
      <c r="A25" s="157">
        <v>2</v>
      </c>
      <c r="B25" s="216" t="s">
        <v>231</v>
      </c>
      <c r="C25" s="141"/>
      <c r="D25" s="141"/>
      <c r="E25" s="141"/>
      <c r="F25" s="141"/>
      <c r="G25" s="217"/>
      <c r="H25" s="250">
        <f t="shared" ref="H25:H38" si="1">IF(G25=0,0,G25/$G$39)</f>
        <v>0</v>
      </c>
    </row>
    <row r="26" spans="1:8" ht="15" customHeight="1" x14ac:dyDescent="0.2">
      <c r="A26" s="157">
        <v>3</v>
      </c>
      <c r="B26" s="216"/>
      <c r="C26" s="141"/>
      <c r="D26" s="141"/>
      <c r="E26" s="141"/>
      <c r="F26" s="141"/>
      <c r="G26" s="217"/>
      <c r="H26" s="250">
        <f t="shared" si="1"/>
        <v>0</v>
      </c>
    </row>
    <row r="27" spans="1:8" ht="15" customHeight="1" x14ac:dyDescent="0.2">
      <c r="A27" s="157">
        <v>4</v>
      </c>
      <c r="B27" s="216"/>
      <c r="C27" s="141"/>
      <c r="D27" s="141"/>
      <c r="E27" s="141"/>
      <c r="F27" s="141"/>
      <c r="G27" s="217"/>
      <c r="H27" s="250">
        <f t="shared" si="1"/>
        <v>0</v>
      </c>
    </row>
    <row r="28" spans="1:8" ht="15" customHeight="1" x14ac:dyDescent="0.2">
      <c r="A28" s="157">
        <v>5</v>
      </c>
      <c r="B28" s="218"/>
      <c r="C28" s="141"/>
      <c r="D28" s="141"/>
      <c r="E28" s="141"/>
      <c r="F28" s="141"/>
      <c r="G28" s="217"/>
      <c r="H28" s="250">
        <f t="shared" si="1"/>
        <v>0</v>
      </c>
    </row>
    <row r="29" spans="1:8" ht="15" customHeight="1" x14ac:dyDescent="0.2">
      <c r="A29" s="157">
        <v>6</v>
      </c>
      <c r="B29" s="218"/>
      <c r="C29" s="141"/>
      <c r="D29" s="141"/>
      <c r="E29" s="141"/>
      <c r="F29" s="141"/>
      <c r="G29" s="217"/>
      <c r="H29" s="250">
        <f t="shared" si="1"/>
        <v>0</v>
      </c>
    </row>
    <row r="30" spans="1:8" ht="15" customHeight="1" x14ac:dyDescent="0.2">
      <c r="A30" s="157">
        <v>7</v>
      </c>
      <c r="B30" s="218"/>
      <c r="C30" s="141"/>
      <c r="D30" s="141"/>
      <c r="E30" s="141"/>
      <c r="F30" s="141"/>
      <c r="G30" s="217"/>
      <c r="H30" s="250">
        <f t="shared" si="1"/>
        <v>0</v>
      </c>
    </row>
    <row r="31" spans="1:8" ht="15" customHeight="1" x14ac:dyDescent="0.2">
      <c r="A31" s="157">
        <v>8</v>
      </c>
      <c r="B31" s="218"/>
      <c r="C31" s="141"/>
      <c r="D31" s="141"/>
      <c r="E31" s="141"/>
      <c r="F31" s="141"/>
      <c r="G31" s="217"/>
      <c r="H31" s="250">
        <f t="shared" si="1"/>
        <v>0</v>
      </c>
    </row>
    <row r="32" spans="1:8" ht="15" customHeight="1" x14ac:dyDescent="0.2">
      <c r="A32" s="157">
        <v>9</v>
      </c>
      <c r="B32" s="218"/>
      <c r="C32" s="141"/>
      <c r="D32" s="141"/>
      <c r="E32" s="141"/>
      <c r="F32" s="141"/>
      <c r="G32" s="217"/>
      <c r="H32" s="250">
        <f t="shared" si="1"/>
        <v>0</v>
      </c>
    </row>
    <row r="33" spans="1:8" ht="15" customHeight="1" x14ac:dyDescent="0.2">
      <c r="A33" s="157">
        <v>10</v>
      </c>
      <c r="B33" s="218"/>
      <c r="C33" s="141"/>
      <c r="D33" s="141"/>
      <c r="E33" s="141"/>
      <c r="F33" s="141"/>
      <c r="G33" s="217"/>
      <c r="H33" s="250">
        <f t="shared" si="1"/>
        <v>0</v>
      </c>
    </row>
    <row r="34" spans="1:8" ht="15" customHeight="1" x14ac:dyDescent="0.2">
      <c r="A34" s="157">
        <v>11</v>
      </c>
      <c r="B34" s="218"/>
      <c r="C34" s="141"/>
      <c r="D34" s="141"/>
      <c r="E34" s="141"/>
      <c r="F34" s="141"/>
      <c r="G34" s="217"/>
      <c r="H34" s="250">
        <f t="shared" si="1"/>
        <v>0</v>
      </c>
    </row>
    <row r="35" spans="1:8" ht="15" customHeight="1" x14ac:dyDescent="0.2">
      <c r="A35" s="157">
        <v>12</v>
      </c>
      <c r="B35" s="218"/>
      <c r="C35" s="141"/>
      <c r="D35" s="141"/>
      <c r="E35" s="141"/>
      <c r="F35" s="141"/>
      <c r="G35" s="217"/>
      <c r="H35" s="250">
        <f t="shared" si="1"/>
        <v>0</v>
      </c>
    </row>
    <row r="36" spans="1:8" ht="15" customHeight="1" x14ac:dyDescent="0.2">
      <c r="A36" s="157">
        <v>13</v>
      </c>
      <c r="B36" s="218"/>
      <c r="C36" s="141"/>
      <c r="D36" s="141"/>
      <c r="E36" s="141"/>
      <c r="F36" s="141"/>
      <c r="G36" s="217"/>
      <c r="H36" s="250">
        <f t="shared" si="1"/>
        <v>0</v>
      </c>
    </row>
    <row r="37" spans="1:8" ht="15" customHeight="1" x14ac:dyDescent="0.2">
      <c r="A37" s="157">
        <v>14</v>
      </c>
      <c r="B37" s="218"/>
      <c r="C37" s="141"/>
      <c r="D37" s="141"/>
      <c r="E37" s="141"/>
      <c r="F37" s="141"/>
      <c r="G37" s="217"/>
      <c r="H37" s="250">
        <f t="shared" si="1"/>
        <v>0</v>
      </c>
    </row>
    <row r="38" spans="1:8" ht="15" customHeight="1" x14ac:dyDescent="0.2">
      <c r="A38" s="157">
        <v>15</v>
      </c>
      <c r="B38" s="218"/>
      <c r="C38" s="141"/>
      <c r="D38" s="141"/>
      <c r="E38" s="141"/>
      <c r="F38" s="141"/>
      <c r="G38" s="219"/>
      <c r="H38" s="250">
        <f t="shared" si="1"/>
        <v>0</v>
      </c>
    </row>
    <row r="39" spans="1:8" s="102" customFormat="1" ht="15" customHeight="1" x14ac:dyDescent="0.2">
      <c r="A39" s="244"/>
      <c r="B39" s="245" t="s">
        <v>160</v>
      </c>
      <c r="C39" s="179"/>
      <c r="D39" s="179"/>
      <c r="E39" s="179"/>
      <c r="F39" s="180"/>
      <c r="G39" s="220">
        <f>SUM(G24:G38)</f>
        <v>85422</v>
      </c>
      <c r="H39" s="251">
        <f>SUM(H24:H38)</f>
        <v>1</v>
      </c>
    </row>
    <row r="40" spans="1:8" ht="15" customHeight="1" x14ac:dyDescent="0.25">
      <c r="A40" s="239" t="s">
        <v>114</v>
      </c>
      <c r="B40" s="247"/>
      <c r="C40" s="241" t="s">
        <v>157</v>
      </c>
      <c r="D40" s="241" t="s">
        <v>158</v>
      </c>
      <c r="E40" s="241" t="s">
        <v>98</v>
      </c>
      <c r="F40" s="241" t="s">
        <v>159</v>
      </c>
      <c r="G40" s="248"/>
      <c r="H40" s="249"/>
    </row>
    <row r="41" spans="1:8" ht="15" customHeight="1" x14ac:dyDescent="0.2">
      <c r="A41" s="157">
        <v>1</v>
      </c>
      <c r="B41" s="218" t="s">
        <v>233</v>
      </c>
      <c r="C41" s="139"/>
      <c r="D41" s="139"/>
      <c r="E41" s="139"/>
      <c r="F41" s="139"/>
      <c r="G41" s="217"/>
      <c r="H41" s="250">
        <f>IF(G41=0,0,G41/$G$46)</f>
        <v>0</v>
      </c>
    </row>
    <row r="42" spans="1:8" ht="15" customHeight="1" x14ac:dyDescent="0.2">
      <c r="A42" s="157">
        <v>2</v>
      </c>
      <c r="B42" s="218"/>
      <c r="C42" s="141"/>
      <c r="D42" s="141"/>
      <c r="E42" s="141"/>
      <c r="F42" s="141"/>
      <c r="G42" s="217"/>
      <c r="H42" s="250">
        <f>IF(G42=0,0,G42/$G$46)</f>
        <v>0</v>
      </c>
    </row>
    <row r="43" spans="1:8" ht="15" customHeight="1" x14ac:dyDescent="0.2">
      <c r="A43" s="157">
        <v>3</v>
      </c>
      <c r="B43" s="218"/>
      <c r="C43" s="141"/>
      <c r="D43" s="141"/>
      <c r="E43" s="141"/>
      <c r="F43" s="141"/>
      <c r="G43" s="217"/>
      <c r="H43" s="250">
        <f>IF(G43=0,0,G43/$G$46)</f>
        <v>0</v>
      </c>
    </row>
    <row r="44" spans="1:8" ht="15" customHeight="1" x14ac:dyDescent="0.2">
      <c r="A44" s="157">
        <v>4</v>
      </c>
      <c r="B44" s="218"/>
      <c r="C44" s="141"/>
      <c r="D44" s="141"/>
      <c r="E44" s="141"/>
      <c r="F44" s="141"/>
      <c r="G44" s="217"/>
      <c r="H44" s="250">
        <f>IF(G44=0,0,G44/$G$46)</f>
        <v>0</v>
      </c>
    </row>
    <row r="45" spans="1:8" ht="15" customHeight="1" x14ac:dyDescent="0.2">
      <c r="A45" s="157">
        <v>5</v>
      </c>
      <c r="B45" s="218"/>
      <c r="C45" s="141"/>
      <c r="D45" s="141"/>
      <c r="E45" s="141"/>
      <c r="F45" s="141"/>
      <c r="G45" s="219"/>
      <c r="H45" s="250">
        <f>IF(G45=0,0,G45/$G$46)</f>
        <v>0</v>
      </c>
    </row>
    <row r="46" spans="1:8" s="102" customFormat="1" ht="15" customHeight="1" x14ac:dyDescent="0.2">
      <c r="A46" s="244"/>
      <c r="B46" s="245" t="s">
        <v>111</v>
      </c>
      <c r="C46" s="179"/>
      <c r="D46" s="179"/>
      <c r="E46" s="179"/>
      <c r="F46" s="180"/>
      <c r="G46" s="220">
        <f>SUM(G41:G45)</f>
        <v>0</v>
      </c>
      <c r="H46" s="251">
        <f>SUM(H41:H45)</f>
        <v>0</v>
      </c>
    </row>
    <row r="47" spans="1:8" ht="15" customHeight="1" x14ac:dyDescent="0.25">
      <c r="A47" s="252" t="s">
        <v>112</v>
      </c>
      <c r="B47" s="179"/>
      <c r="C47" s="197"/>
      <c r="D47" s="197"/>
      <c r="E47" s="197"/>
      <c r="F47" s="198"/>
      <c r="G47" s="253">
        <f>G22+G39+G46</f>
        <v>568390</v>
      </c>
      <c r="H47" s="254"/>
    </row>
    <row r="48" spans="1:8" s="102" customFormat="1" ht="15" customHeight="1" x14ac:dyDescent="0.25">
      <c r="A48" s="252" t="s">
        <v>52</v>
      </c>
      <c r="B48" s="255"/>
      <c r="C48" s="197"/>
      <c r="D48" s="197"/>
      <c r="E48" s="197"/>
      <c r="F48" s="198"/>
      <c r="G48" s="220"/>
      <c r="H48" s="256"/>
    </row>
    <row r="49" spans="1:9" s="102" customFormat="1" ht="15" customHeight="1" x14ac:dyDescent="0.25">
      <c r="A49" s="252" t="s">
        <v>18</v>
      </c>
      <c r="B49" s="255"/>
      <c r="C49" s="257"/>
      <c r="D49" s="257"/>
      <c r="E49" s="257"/>
      <c r="F49" s="258"/>
      <c r="G49" s="220">
        <v>3713</v>
      </c>
      <c r="H49" s="256"/>
    </row>
    <row r="50" spans="1:9" s="102" customFormat="1" ht="15" customHeight="1" thickBot="1" x14ac:dyDescent="0.3">
      <c r="A50" s="259" t="s">
        <v>169</v>
      </c>
      <c r="B50" s="260"/>
      <c r="C50" s="261"/>
      <c r="D50" s="261"/>
      <c r="E50" s="261"/>
      <c r="F50" s="262"/>
      <c r="G50" s="221"/>
      <c r="H50" s="256"/>
    </row>
    <row r="51" spans="1:9" ht="15" customHeight="1" thickBot="1" x14ac:dyDescent="0.3">
      <c r="A51" s="119" t="s">
        <v>19</v>
      </c>
      <c r="B51" s="263"/>
      <c r="C51" s="264"/>
      <c r="D51" s="264"/>
      <c r="E51" s="264"/>
      <c r="F51" s="265"/>
      <c r="G51" s="266">
        <f>SUM(G47:G50)</f>
        <v>572103</v>
      </c>
      <c r="H51" s="267"/>
    </row>
    <row r="52" spans="1:9" x14ac:dyDescent="0.2">
      <c r="A52" s="94"/>
      <c r="B52" s="94"/>
      <c r="C52" s="94"/>
      <c r="D52" s="94"/>
      <c r="E52" s="94"/>
      <c r="F52" s="94"/>
      <c r="G52" s="94"/>
      <c r="H52" s="94"/>
    </row>
    <row r="53" spans="1:9" ht="15.75" x14ac:dyDescent="0.25">
      <c r="A53" s="207" t="s">
        <v>156</v>
      </c>
      <c r="B53" s="207"/>
      <c r="C53" s="207"/>
      <c r="D53" s="207"/>
      <c r="E53" s="207"/>
      <c r="F53" s="207"/>
      <c r="G53" s="207"/>
    </row>
    <row r="54" spans="1:9" ht="33" customHeight="1" x14ac:dyDescent="0.25">
      <c r="A54" s="207" t="s">
        <v>219</v>
      </c>
      <c r="B54" s="207"/>
      <c r="C54" s="207"/>
      <c r="D54" s="207"/>
      <c r="E54" s="207"/>
      <c r="F54" s="207"/>
      <c r="G54" s="78"/>
      <c r="H54" s="78"/>
      <c r="I54" s="108"/>
    </row>
    <row r="55" spans="1:9" ht="15.75" hidden="1" x14ac:dyDescent="0.25">
      <c r="A55" s="268"/>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4"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575" t="s">
        <v>142</v>
      </c>
      <c r="B1" s="575"/>
      <c r="C1" s="575"/>
      <c r="D1" s="575"/>
      <c r="E1" s="575"/>
      <c r="F1" s="575"/>
      <c r="G1" s="575"/>
      <c r="H1" s="575"/>
    </row>
    <row r="2" spans="1:8" ht="20.100000000000001" customHeight="1" x14ac:dyDescent="0.2">
      <c r="A2" s="590" t="s">
        <v>8</v>
      </c>
      <c r="B2" s="590"/>
      <c r="C2" s="590"/>
      <c r="D2" s="616" t="str">
        <f>'CSS '!B4:B4</f>
        <v>Plumas</v>
      </c>
      <c r="E2" s="616"/>
      <c r="F2" s="12" t="s">
        <v>9</v>
      </c>
      <c r="G2" s="7">
        <f>'CSS '!E4</f>
        <v>0</v>
      </c>
    </row>
    <row r="3" spans="1:8" ht="15" customHeight="1" x14ac:dyDescent="0.2">
      <c r="A3" s="5"/>
      <c r="B3" s="13"/>
      <c r="C3" s="13"/>
      <c r="D3" s="617"/>
      <c r="E3" s="617"/>
      <c r="F3" s="8"/>
      <c r="G3" s="6"/>
    </row>
    <row r="4" spans="1:8" ht="15" customHeight="1" thickBot="1" x14ac:dyDescent="0.25">
      <c r="A4" s="3"/>
      <c r="B4" s="6"/>
      <c r="C4" s="6"/>
      <c r="D4" s="6"/>
      <c r="E4" s="6"/>
      <c r="F4" s="6"/>
      <c r="G4" s="6"/>
    </row>
    <row r="5" spans="1:8" s="2" customFormat="1" ht="15" customHeight="1" x14ac:dyDescent="0.2">
      <c r="A5" s="618" t="s">
        <v>51</v>
      </c>
      <c r="B5" s="619"/>
      <c r="C5" s="619"/>
      <c r="D5" s="619"/>
      <c r="E5" s="620"/>
      <c r="F5" s="624" t="s">
        <v>0</v>
      </c>
      <c r="G5" s="625"/>
      <c r="H5" s="573" t="s">
        <v>139</v>
      </c>
    </row>
    <row r="6" spans="1:8" s="1" customFormat="1" ht="34.5" customHeight="1" thickBot="1" x14ac:dyDescent="0.25">
      <c r="A6" s="621"/>
      <c r="B6" s="622"/>
      <c r="C6" s="622"/>
      <c r="D6" s="622"/>
      <c r="E6" s="623"/>
      <c r="F6" s="626" t="s">
        <v>55</v>
      </c>
      <c r="G6" s="627"/>
      <c r="H6" s="574"/>
    </row>
    <row r="7" spans="1:8" ht="15" customHeight="1" x14ac:dyDescent="0.2">
      <c r="A7" s="580" t="s">
        <v>132</v>
      </c>
      <c r="B7" s="612"/>
      <c r="C7" s="612"/>
      <c r="D7" s="612"/>
      <c r="E7" s="613"/>
      <c r="F7" s="614"/>
      <c r="G7" s="615"/>
      <c r="H7" s="15"/>
    </row>
    <row r="8" spans="1:8" ht="15" customHeight="1" x14ac:dyDescent="0.2">
      <c r="A8" s="9">
        <v>1</v>
      </c>
      <c r="B8" s="571"/>
      <c r="C8" s="610"/>
      <c r="D8" s="610"/>
      <c r="E8" s="611"/>
      <c r="F8" s="569"/>
      <c r="G8" s="570"/>
      <c r="H8" s="15"/>
    </row>
    <row r="9" spans="1:8" ht="15" customHeight="1" x14ac:dyDescent="0.2">
      <c r="A9" s="9">
        <v>2</v>
      </c>
      <c r="B9" s="571"/>
      <c r="C9" s="610"/>
      <c r="D9" s="610"/>
      <c r="E9" s="611"/>
      <c r="F9" s="569"/>
      <c r="G9" s="570"/>
      <c r="H9" s="15"/>
    </row>
    <row r="10" spans="1:8" ht="15" customHeight="1" x14ac:dyDescent="0.2">
      <c r="A10" s="9">
        <v>3</v>
      </c>
      <c r="B10" s="571"/>
      <c r="C10" s="610"/>
      <c r="D10" s="610"/>
      <c r="E10" s="611"/>
      <c r="F10" s="569"/>
      <c r="G10" s="570"/>
      <c r="H10" s="15"/>
    </row>
    <row r="11" spans="1:8" ht="15" customHeight="1" x14ac:dyDescent="0.2">
      <c r="A11" s="9">
        <v>4</v>
      </c>
      <c r="B11" s="571"/>
      <c r="C11" s="610"/>
      <c r="D11" s="610"/>
      <c r="E11" s="611"/>
      <c r="F11" s="569"/>
      <c r="G11" s="570"/>
      <c r="H11" s="15"/>
    </row>
    <row r="12" spans="1:8" ht="15" customHeight="1" x14ac:dyDescent="0.2">
      <c r="A12" s="9">
        <v>5</v>
      </c>
      <c r="B12" s="571"/>
      <c r="C12" s="610"/>
      <c r="D12" s="610"/>
      <c r="E12" s="611"/>
      <c r="F12" s="569"/>
      <c r="G12" s="570"/>
      <c r="H12" s="15"/>
    </row>
    <row r="13" spans="1:8" ht="15" customHeight="1" x14ac:dyDescent="0.2">
      <c r="A13" s="9">
        <v>6</v>
      </c>
      <c r="B13" s="571"/>
      <c r="C13" s="610"/>
      <c r="D13" s="610"/>
      <c r="E13" s="611"/>
      <c r="F13" s="569"/>
      <c r="G13" s="570"/>
      <c r="H13" s="15"/>
    </row>
    <row r="14" spans="1:8" ht="15" customHeight="1" x14ac:dyDescent="0.2">
      <c r="A14" s="9">
        <v>7</v>
      </c>
      <c r="B14" s="571"/>
      <c r="C14" s="610"/>
      <c r="D14" s="610"/>
      <c r="E14" s="611"/>
      <c r="F14" s="569"/>
      <c r="G14" s="570"/>
      <c r="H14" s="15"/>
    </row>
    <row r="15" spans="1:8" ht="15" customHeight="1" x14ac:dyDescent="0.2">
      <c r="A15" s="9">
        <v>8</v>
      </c>
      <c r="B15" s="567"/>
      <c r="C15" s="606"/>
      <c r="D15" s="606"/>
      <c r="E15" s="607"/>
      <c r="F15" s="569"/>
      <c r="G15" s="570"/>
      <c r="H15" s="15"/>
    </row>
    <row r="16" spans="1:8" ht="15" customHeight="1" x14ac:dyDescent="0.2">
      <c r="A16" s="9">
        <v>9</v>
      </c>
      <c r="B16" s="567"/>
      <c r="C16" s="606"/>
      <c r="D16" s="606"/>
      <c r="E16" s="607"/>
      <c r="F16" s="569"/>
      <c r="G16" s="570"/>
      <c r="H16" s="15"/>
    </row>
    <row r="17" spans="1:8" ht="15" customHeight="1" x14ac:dyDescent="0.2">
      <c r="A17" s="9">
        <v>10</v>
      </c>
      <c r="B17" s="567"/>
      <c r="C17" s="567"/>
      <c r="D17" s="567"/>
      <c r="E17" s="568"/>
      <c r="F17" s="608"/>
      <c r="G17" s="609"/>
      <c r="H17" s="15"/>
    </row>
    <row r="18" spans="1:8" s="4" customFormat="1" ht="15" customHeight="1" x14ac:dyDescent="0.2">
      <c r="A18" s="10"/>
      <c r="B18" s="576" t="s">
        <v>110</v>
      </c>
      <c r="C18" s="576"/>
      <c r="D18" s="576"/>
      <c r="E18" s="577"/>
      <c r="F18" s="602">
        <f>SUM(F8:G17)</f>
        <v>0</v>
      </c>
      <c r="G18" s="603"/>
      <c r="H18" s="17"/>
    </row>
    <row r="19" spans="1:8" ht="15" customHeight="1" x14ac:dyDescent="0.2">
      <c r="A19" s="587" t="s">
        <v>133</v>
      </c>
      <c r="B19" s="588"/>
      <c r="C19" s="588"/>
      <c r="D19" s="588"/>
      <c r="E19" s="589"/>
      <c r="F19" s="604"/>
      <c r="G19" s="605"/>
      <c r="H19" s="15"/>
    </row>
    <row r="20" spans="1:8" ht="15" customHeight="1" x14ac:dyDescent="0.2">
      <c r="A20" s="9">
        <v>1</v>
      </c>
      <c r="B20" s="571"/>
      <c r="C20" s="571"/>
      <c r="D20" s="571"/>
      <c r="E20" s="572"/>
      <c r="F20" s="569"/>
      <c r="G20" s="570"/>
      <c r="H20" s="15"/>
    </row>
    <row r="21" spans="1:8" ht="15" customHeight="1" x14ac:dyDescent="0.2">
      <c r="A21" s="9">
        <v>2</v>
      </c>
      <c r="B21" s="571"/>
      <c r="C21" s="571"/>
      <c r="D21" s="571"/>
      <c r="E21" s="572"/>
      <c r="F21" s="569"/>
      <c r="G21" s="570"/>
      <c r="H21" s="15"/>
    </row>
    <row r="22" spans="1:8" ht="15" customHeight="1" x14ac:dyDescent="0.2">
      <c r="A22" s="9">
        <v>3</v>
      </c>
      <c r="B22" s="571"/>
      <c r="C22" s="571"/>
      <c r="D22" s="571"/>
      <c r="E22" s="572"/>
      <c r="F22" s="569"/>
      <c r="G22" s="570"/>
      <c r="H22" s="15"/>
    </row>
    <row r="23" spans="1:8" ht="15" customHeight="1" x14ac:dyDescent="0.2">
      <c r="A23" s="9">
        <v>4</v>
      </c>
      <c r="B23" s="571"/>
      <c r="C23" s="571"/>
      <c r="D23" s="571"/>
      <c r="E23" s="572"/>
      <c r="F23" s="569"/>
      <c r="G23" s="570"/>
      <c r="H23" s="15"/>
    </row>
    <row r="24" spans="1:8" ht="15" customHeight="1" x14ac:dyDescent="0.2">
      <c r="A24" s="9">
        <v>5</v>
      </c>
      <c r="B24" s="567"/>
      <c r="C24" s="567"/>
      <c r="D24" s="567"/>
      <c r="E24" s="568"/>
      <c r="F24" s="569"/>
      <c r="G24" s="570"/>
      <c r="H24" s="15"/>
    </row>
    <row r="25" spans="1:8" ht="15" customHeight="1" x14ac:dyDescent="0.2">
      <c r="A25" s="9">
        <v>6</v>
      </c>
      <c r="B25" s="567"/>
      <c r="C25" s="567"/>
      <c r="D25" s="567"/>
      <c r="E25" s="568"/>
      <c r="F25" s="569"/>
      <c r="G25" s="570"/>
      <c r="H25" s="15"/>
    </row>
    <row r="26" spans="1:8" ht="15" customHeight="1" x14ac:dyDescent="0.2">
      <c r="A26" s="9">
        <v>7</v>
      </c>
      <c r="B26" s="567"/>
      <c r="C26" s="567"/>
      <c r="D26" s="567"/>
      <c r="E26" s="568"/>
      <c r="F26" s="569"/>
      <c r="G26" s="570"/>
      <c r="H26" s="15"/>
    </row>
    <row r="27" spans="1:8" ht="15" customHeight="1" x14ac:dyDescent="0.2">
      <c r="A27" s="9">
        <v>8</v>
      </c>
      <c r="B27" s="567"/>
      <c r="C27" s="567"/>
      <c r="D27" s="567"/>
      <c r="E27" s="568"/>
      <c r="F27" s="569"/>
      <c r="G27" s="570"/>
      <c r="H27" s="15"/>
    </row>
    <row r="28" spans="1:8" ht="15" customHeight="1" x14ac:dyDescent="0.2">
      <c r="A28" s="9">
        <v>9</v>
      </c>
      <c r="B28" s="567"/>
      <c r="C28" s="567"/>
      <c r="D28" s="567"/>
      <c r="E28" s="568"/>
      <c r="F28" s="569"/>
      <c r="G28" s="570"/>
      <c r="H28" s="15"/>
    </row>
    <row r="29" spans="1:8" ht="15" customHeight="1" x14ac:dyDescent="0.2">
      <c r="A29" s="9">
        <v>10</v>
      </c>
      <c r="B29" s="567"/>
      <c r="C29" s="567"/>
      <c r="D29" s="567"/>
      <c r="E29" s="568"/>
      <c r="F29" s="569"/>
      <c r="G29" s="570"/>
      <c r="H29" s="15"/>
    </row>
    <row r="30" spans="1:8" s="4" customFormat="1" ht="15" customHeight="1" x14ac:dyDescent="0.2">
      <c r="A30" s="10"/>
      <c r="B30" s="576" t="s">
        <v>119</v>
      </c>
      <c r="C30" s="576"/>
      <c r="D30" s="576"/>
      <c r="E30" s="577"/>
      <c r="F30" s="578">
        <f>SUM(F20:G29)</f>
        <v>0</v>
      </c>
      <c r="G30" s="579"/>
      <c r="H30" s="17"/>
    </row>
    <row r="31" spans="1:8" ht="17.100000000000001" customHeight="1" x14ac:dyDescent="0.2">
      <c r="A31" s="580" t="s">
        <v>135</v>
      </c>
      <c r="B31" s="581"/>
      <c r="C31" s="581"/>
      <c r="D31" s="581"/>
      <c r="E31" s="582"/>
      <c r="F31" s="583"/>
      <c r="G31" s="584"/>
      <c r="H31" s="15"/>
    </row>
    <row r="32" spans="1:8" ht="15" customHeight="1" x14ac:dyDescent="0.2">
      <c r="A32" s="14">
        <v>1</v>
      </c>
      <c r="B32" s="590"/>
      <c r="C32" s="590"/>
      <c r="D32" s="590"/>
      <c r="E32" s="591"/>
      <c r="F32" s="585"/>
      <c r="G32" s="586"/>
      <c r="H32" s="15"/>
    </row>
    <row r="33" spans="1:8" ht="15" customHeight="1" x14ac:dyDescent="0.2">
      <c r="A33" s="580" t="s">
        <v>136</v>
      </c>
      <c r="B33" s="581"/>
      <c r="C33" s="581"/>
      <c r="D33" s="581"/>
      <c r="E33" s="582"/>
      <c r="F33" s="583"/>
      <c r="G33" s="584"/>
      <c r="H33" s="18"/>
    </row>
    <row r="34" spans="1:8" ht="15" customHeight="1" x14ac:dyDescent="0.2">
      <c r="A34" s="14">
        <v>1</v>
      </c>
      <c r="B34" s="590"/>
      <c r="C34" s="590"/>
      <c r="D34" s="590"/>
      <c r="E34" s="591"/>
      <c r="F34" s="585"/>
      <c r="G34" s="586"/>
      <c r="H34" s="21"/>
    </row>
    <row r="35" spans="1:8" ht="15" customHeight="1" x14ac:dyDescent="0.2">
      <c r="A35" s="580" t="s">
        <v>134</v>
      </c>
      <c r="B35" s="581"/>
      <c r="C35" s="581"/>
      <c r="D35" s="581"/>
      <c r="E35" s="582"/>
      <c r="F35" s="583"/>
      <c r="G35" s="584"/>
      <c r="H35" s="15"/>
    </row>
    <row r="36" spans="1:8" ht="15" customHeight="1" x14ac:dyDescent="0.2">
      <c r="A36" s="14">
        <v>1</v>
      </c>
      <c r="B36" s="590"/>
      <c r="C36" s="590"/>
      <c r="D36" s="590"/>
      <c r="E36" s="591"/>
      <c r="F36" s="585"/>
      <c r="G36" s="586"/>
      <c r="H36" s="15"/>
    </row>
    <row r="37" spans="1:8" ht="15" customHeight="1" x14ac:dyDescent="0.2">
      <c r="A37" s="580" t="s">
        <v>137</v>
      </c>
      <c r="B37" s="581"/>
      <c r="C37" s="581"/>
      <c r="D37" s="581"/>
      <c r="E37" s="582"/>
      <c r="F37" s="583"/>
      <c r="G37" s="584"/>
      <c r="H37" s="18"/>
    </row>
    <row r="38" spans="1:8" ht="15" customHeight="1" x14ac:dyDescent="0.2">
      <c r="A38" s="14">
        <v>1</v>
      </c>
      <c r="B38" s="590"/>
      <c r="C38" s="590"/>
      <c r="D38" s="590"/>
      <c r="E38" s="591"/>
      <c r="F38" s="585"/>
      <c r="G38" s="586"/>
      <c r="H38" s="21"/>
    </row>
    <row r="39" spans="1:8" ht="15" customHeight="1" x14ac:dyDescent="0.2">
      <c r="A39" s="580" t="s">
        <v>138</v>
      </c>
      <c r="B39" s="581"/>
      <c r="C39" s="581"/>
      <c r="D39" s="581"/>
      <c r="E39" s="582"/>
      <c r="F39" s="583"/>
      <c r="G39" s="584"/>
      <c r="H39" s="15"/>
    </row>
    <row r="40" spans="1:8" ht="15" customHeight="1" x14ac:dyDescent="0.2">
      <c r="A40" s="14">
        <v>1</v>
      </c>
      <c r="B40" s="590"/>
      <c r="C40" s="590"/>
      <c r="D40" s="590"/>
      <c r="E40" s="591"/>
      <c r="F40" s="585"/>
      <c r="G40" s="586"/>
      <c r="H40" s="15"/>
    </row>
    <row r="41" spans="1:8" s="4" customFormat="1" ht="15" customHeight="1" x14ac:dyDescent="0.2">
      <c r="A41" s="10"/>
      <c r="B41" s="576" t="s">
        <v>111</v>
      </c>
      <c r="C41" s="576"/>
      <c r="D41" s="576"/>
      <c r="E41" s="577"/>
      <c r="F41" s="578">
        <f>SUM(F32:G40)</f>
        <v>0</v>
      </c>
      <c r="G41" s="579"/>
      <c r="H41" s="20"/>
    </row>
    <row r="42" spans="1:8" ht="15" customHeight="1" x14ac:dyDescent="0.2">
      <c r="A42" s="597" t="s">
        <v>112</v>
      </c>
      <c r="B42" s="598"/>
      <c r="C42" s="598"/>
      <c r="D42" s="598"/>
      <c r="E42" s="599"/>
      <c r="F42" s="600">
        <f>F18+F30+F41</f>
        <v>0</v>
      </c>
      <c r="G42" s="601"/>
      <c r="H42" s="19"/>
    </row>
    <row r="43" spans="1:8" s="4" customFormat="1" ht="15" customHeight="1" x14ac:dyDescent="0.2">
      <c r="A43" s="587" t="s">
        <v>52</v>
      </c>
      <c r="B43" s="588"/>
      <c r="C43" s="588"/>
      <c r="D43" s="588"/>
      <c r="E43" s="589"/>
      <c r="F43" s="569"/>
      <c r="G43" s="570"/>
      <c r="H43" s="16"/>
    </row>
    <row r="44" spans="1:8" s="4" customFormat="1" ht="15" customHeight="1" thickBot="1" x14ac:dyDescent="0.25">
      <c r="A44" s="587" t="s">
        <v>18</v>
      </c>
      <c r="B44" s="588"/>
      <c r="C44" s="588"/>
      <c r="D44" s="588"/>
      <c r="E44" s="589"/>
      <c r="F44" s="569"/>
      <c r="G44" s="570"/>
      <c r="H44" s="16"/>
    </row>
    <row r="45" spans="1:8" ht="15" customHeight="1" thickBot="1" x14ac:dyDescent="0.25">
      <c r="A45" s="592" t="s">
        <v>19</v>
      </c>
      <c r="B45" s="593"/>
      <c r="C45" s="593"/>
      <c r="D45" s="593"/>
      <c r="E45" s="594"/>
      <c r="F45" s="595">
        <f>SUM(F42:G44)</f>
        <v>0</v>
      </c>
      <c r="G45" s="596"/>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6:E16"/>
    <mergeCell ref="F16:G16"/>
    <mergeCell ref="B17:E17"/>
    <mergeCell ref="F17:G17"/>
    <mergeCell ref="B13:E13"/>
    <mergeCell ref="F13:G13"/>
    <mergeCell ref="B14:E14"/>
    <mergeCell ref="F14:G14"/>
    <mergeCell ref="B15:E15"/>
    <mergeCell ref="F15:G15"/>
    <mergeCell ref="B21:E21"/>
    <mergeCell ref="F21:G21"/>
    <mergeCell ref="B22:E22"/>
    <mergeCell ref="F22:G22"/>
    <mergeCell ref="B18:E18"/>
    <mergeCell ref="F18:G18"/>
    <mergeCell ref="A19:E19"/>
    <mergeCell ref="F19:G19"/>
    <mergeCell ref="B32:E32"/>
    <mergeCell ref="F32:G32"/>
    <mergeCell ref="F33:G33"/>
    <mergeCell ref="B34:E34"/>
    <mergeCell ref="B40:E40"/>
    <mergeCell ref="F40:G40"/>
    <mergeCell ref="A45:E45"/>
    <mergeCell ref="F45:G45"/>
    <mergeCell ref="A33:E33"/>
    <mergeCell ref="A35:E35"/>
    <mergeCell ref="F35:G35"/>
    <mergeCell ref="A37:E37"/>
    <mergeCell ref="B38:E38"/>
    <mergeCell ref="A39:E39"/>
    <mergeCell ref="F38:G38"/>
    <mergeCell ref="A42:E42"/>
    <mergeCell ref="F42:G42"/>
    <mergeCell ref="B41:E41"/>
    <mergeCell ref="F34:G34"/>
    <mergeCell ref="A44:E44"/>
    <mergeCell ref="A43:E43"/>
    <mergeCell ref="F43:G43"/>
    <mergeCell ref="B36:E36"/>
    <mergeCell ref="F36:G36"/>
    <mergeCell ref="F44:G44"/>
    <mergeCell ref="F37:G37"/>
    <mergeCell ref="F41:G41"/>
    <mergeCell ref="F39:G39"/>
    <mergeCell ref="H5:H6"/>
    <mergeCell ref="A1:H1"/>
    <mergeCell ref="B30:E30"/>
    <mergeCell ref="F30:G30"/>
    <mergeCell ref="A31:E31"/>
    <mergeCell ref="F31:G31"/>
    <mergeCell ref="B29:E29"/>
    <mergeCell ref="F29:G29"/>
    <mergeCell ref="B26:E26"/>
    <mergeCell ref="F26:G26"/>
    <mergeCell ref="B24:E24"/>
    <mergeCell ref="F24:G24"/>
    <mergeCell ref="B25:E25"/>
    <mergeCell ref="F25:G25"/>
    <mergeCell ref="B20:E20"/>
    <mergeCell ref="F20:G20"/>
    <mergeCell ref="B27:E27"/>
    <mergeCell ref="F27:G27"/>
    <mergeCell ref="B28:E28"/>
    <mergeCell ref="F28:G28"/>
    <mergeCell ref="B23:E23"/>
    <mergeCell ref="F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575" t="s">
        <v>142</v>
      </c>
      <c r="F1" s="575"/>
      <c r="G1" s="575"/>
      <c r="H1" s="575"/>
      <c r="I1" s="575"/>
      <c r="J1" s="26"/>
      <c r="K1" s="26"/>
      <c r="L1" s="26"/>
      <c r="M1" s="26"/>
    </row>
    <row r="2" spans="1:13" ht="20.100000000000001" customHeight="1" x14ac:dyDescent="0.2">
      <c r="A2" s="590" t="s">
        <v>8</v>
      </c>
      <c r="B2" s="590"/>
      <c r="C2" s="590"/>
      <c r="D2" s="616" t="str">
        <f>'CSS '!B4:B4</f>
        <v>Plumas</v>
      </c>
      <c r="E2" s="616"/>
      <c r="F2" s="12" t="s">
        <v>9</v>
      </c>
      <c r="G2" s="12"/>
      <c r="H2" s="12"/>
      <c r="I2" s="12"/>
      <c r="J2" s="12"/>
      <c r="K2" s="628">
        <f>'CSS '!E4</f>
        <v>0</v>
      </c>
      <c r="L2" s="628"/>
    </row>
    <row r="3" spans="1:13" ht="15" customHeight="1" x14ac:dyDescent="0.2">
      <c r="A3" s="5"/>
      <c r="B3" s="13"/>
      <c r="C3" s="13"/>
      <c r="D3" s="617"/>
      <c r="E3" s="617"/>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618" t="s">
        <v>51</v>
      </c>
      <c r="B5" s="619"/>
      <c r="C5" s="619"/>
      <c r="D5" s="619"/>
      <c r="E5" s="620"/>
      <c r="F5" s="624" t="s">
        <v>0</v>
      </c>
      <c r="G5" s="625"/>
      <c r="H5" s="625"/>
      <c r="I5" s="625"/>
      <c r="J5" s="625"/>
      <c r="K5" s="625"/>
      <c r="L5" s="58" t="s">
        <v>139</v>
      </c>
    </row>
    <row r="6" spans="1:13" s="1" customFormat="1" ht="43.15" customHeight="1" thickBot="1" x14ac:dyDescent="0.25">
      <c r="A6" s="630"/>
      <c r="B6" s="631"/>
      <c r="C6" s="631"/>
      <c r="D6" s="631"/>
      <c r="E6" s="631"/>
      <c r="F6" s="68" t="s">
        <v>55</v>
      </c>
      <c r="G6" s="68" t="s">
        <v>143</v>
      </c>
      <c r="H6" s="68" t="s">
        <v>144</v>
      </c>
      <c r="I6" s="68" t="s">
        <v>90</v>
      </c>
      <c r="J6" s="68" t="s">
        <v>91</v>
      </c>
      <c r="K6" s="69" t="s">
        <v>145</v>
      </c>
      <c r="L6" s="77" t="s">
        <v>139</v>
      </c>
    </row>
    <row r="7" spans="1:13" ht="15" customHeight="1" thickTop="1" x14ac:dyDescent="0.2">
      <c r="A7" s="587" t="s">
        <v>132</v>
      </c>
      <c r="B7" s="629"/>
      <c r="C7" s="629"/>
      <c r="D7" s="629"/>
      <c r="E7" s="629"/>
      <c r="F7" s="65"/>
      <c r="G7" s="66"/>
      <c r="H7" s="66"/>
      <c r="I7" s="66"/>
      <c r="J7" s="66"/>
      <c r="K7" s="67"/>
      <c r="L7" s="45"/>
    </row>
    <row r="8" spans="1:13" ht="15" customHeight="1" x14ac:dyDescent="0.2">
      <c r="A8" s="9">
        <v>1</v>
      </c>
      <c r="B8" s="571"/>
      <c r="C8" s="610"/>
      <c r="D8" s="610"/>
      <c r="E8" s="610"/>
      <c r="F8" s="30"/>
      <c r="G8" s="31"/>
      <c r="H8" s="31"/>
      <c r="I8" s="31"/>
      <c r="J8" s="31"/>
      <c r="K8" s="32"/>
      <c r="L8" s="37"/>
    </row>
    <row r="9" spans="1:13" ht="15" customHeight="1" x14ac:dyDescent="0.2">
      <c r="A9" s="9">
        <v>2</v>
      </c>
      <c r="B9" s="571"/>
      <c r="C9" s="610"/>
      <c r="D9" s="610"/>
      <c r="E9" s="610"/>
      <c r="F9" s="30"/>
      <c r="G9" s="31"/>
      <c r="H9" s="31"/>
      <c r="I9" s="31"/>
      <c r="J9" s="31"/>
      <c r="K9" s="32"/>
      <c r="L9" s="37"/>
    </row>
    <row r="10" spans="1:13" ht="15" customHeight="1" x14ac:dyDescent="0.2">
      <c r="A10" s="9">
        <v>3</v>
      </c>
      <c r="B10" s="571"/>
      <c r="C10" s="610"/>
      <c r="D10" s="610"/>
      <c r="E10" s="610"/>
      <c r="F10" s="30"/>
      <c r="G10" s="31"/>
      <c r="H10" s="31"/>
      <c r="I10" s="31"/>
      <c r="J10" s="31"/>
      <c r="K10" s="32"/>
      <c r="L10" s="37"/>
    </row>
    <row r="11" spans="1:13" ht="15" customHeight="1" x14ac:dyDescent="0.2">
      <c r="A11" s="9">
        <v>4</v>
      </c>
      <c r="B11" s="571"/>
      <c r="C11" s="610"/>
      <c r="D11" s="610"/>
      <c r="E11" s="610"/>
      <c r="F11" s="30"/>
      <c r="G11" s="31"/>
      <c r="H11" s="31"/>
      <c r="I11" s="31"/>
      <c r="J11" s="31"/>
      <c r="K11" s="32"/>
      <c r="L11" s="37"/>
    </row>
    <row r="12" spans="1:13" ht="15" customHeight="1" x14ac:dyDescent="0.2">
      <c r="A12" s="9">
        <v>5</v>
      </c>
      <c r="B12" s="571"/>
      <c r="C12" s="610"/>
      <c r="D12" s="610"/>
      <c r="E12" s="610"/>
      <c r="F12" s="30"/>
      <c r="G12" s="31"/>
      <c r="H12" s="31"/>
      <c r="I12" s="31"/>
      <c r="J12" s="31"/>
      <c r="K12" s="32"/>
      <c r="L12" s="37"/>
    </row>
    <row r="13" spans="1:13" ht="15" customHeight="1" x14ac:dyDescent="0.2">
      <c r="A13" s="9">
        <v>6</v>
      </c>
      <c r="B13" s="571"/>
      <c r="C13" s="610"/>
      <c r="D13" s="610"/>
      <c r="E13" s="610"/>
      <c r="F13" s="30"/>
      <c r="G13" s="31"/>
      <c r="H13" s="31"/>
      <c r="I13" s="31"/>
      <c r="J13" s="31"/>
      <c r="K13" s="32"/>
      <c r="L13" s="37"/>
    </row>
    <row r="14" spans="1:13" ht="15" customHeight="1" x14ac:dyDescent="0.2">
      <c r="A14" s="9">
        <v>7</v>
      </c>
      <c r="B14" s="571"/>
      <c r="C14" s="610"/>
      <c r="D14" s="610"/>
      <c r="E14" s="610"/>
      <c r="F14" s="30"/>
      <c r="G14" s="31"/>
      <c r="H14" s="31"/>
      <c r="I14" s="31"/>
      <c r="J14" s="31"/>
      <c r="K14" s="32"/>
      <c r="L14" s="37"/>
    </row>
    <row r="15" spans="1:13" ht="15" customHeight="1" x14ac:dyDescent="0.2">
      <c r="A15" s="9">
        <v>8</v>
      </c>
      <c r="B15" s="567"/>
      <c r="C15" s="606"/>
      <c r="D15" s="606"/>
      <c r="E15" s="606"/>
      <c r="F15" s="30"/>
      <c r="G15" s="31"/>
      <c r="H15" s="31"/>
      <c r="I15" s="31"/>
      <c r="J15" s="31"/>
      <c r="K15" s="32"/>
      <c r="L15" s="37"/>
    </row>
    <row r="16" spans="1:13" ht="15" customHeight="1" x14ac:dyDescent="0.2">
      <c r="A16" s="9">
        <v>9</v>
      </c>
      <c r="B16" s="567"/>
      <c r="C16" s="606"/>
      <c r="D16" s="606"/>
      <c r="E16" s="606"/>
      <c r="F16" s="30"/>
      <c r="G16" s="31"/>
      <c r="H16" s="31"/>
      <c r="I16" s="31"/>
      <c r="J16" s="31"/>
      <c r="K16" s="32"/>
      <c r="L16" s="37"/>
    </row>
    <row r="17" spans="1:12" ht="15" customHeight="1" x14ac:dyDescent="0.2">
      <c r="A17" s="9">
        <v>10</v>
      </c>
      <c r="B17" s="567"/>
      <c r="C17" s="567"/>
      <c r="D17" s="567"/>
      <c r="E17" s="567"/>
      <c r="F17" s="38"/>
      <c r="G17" s="39"/>
      <c r="H17" s="39"/>
      <c r="I17" s="39"/>
      <c r="J17" s="39"/>
      <c r="K17" s="40"/>
      <c r="L17" s="41"/>
    </row>
    <row r="18" spans="1:12" s="4" customFormat="1" ht="15" customHeight="1" x14ac:dyDescent="0.2">
      <c r="A18" s="10"/>
      <c r="B18" s="576" t="s">
        <v>110</v>
      </c>
      <c r="C18" s="576"/>
      <c r="D18" s="576"/>
      <c r="E18" s="576"/>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587" t="s">
        <v>133</v>
      </c>
      <c r="B19" s="588"/>
      <c r="C19" s="588"/>
      <c r="D19" s="588"/>
      <c r="E19" s="588"/>
      <c r="F19" s="42"/>
      <c r="G19" s="43"/>
      <c r="H19" s="43"/>
      <c r="I19" s="43"/>
      <c r="J19" s="43"/>
      <c r="K19" s="44"/>
      <c r="L19" s="45"/>
    </row>
    <row r="20" spans="1:12" ht="15" customHeight="1" x14ac:dyDescent="0.2">
      <c r="A20" s="9">
        <v>1</v>
      </c>
      <c r="B20" s="571"/>
      <c r="C20" s="571"/>
      <c r="D20" s="571"/>
      <c r="E20" s="571"/>
      <c r="F20" s="30"/>
      <c r="G20" s="31"/>
      <c r="H20" s="31"/>
      <c r="I20" s="31"/>
      <c r="J20" s="31"/>
      <c r="K20" s="32"/>
      <c r="L20" s="37"/>
    </row>
    <row r="21" spans="1:12" ht="15" customHeight="1" x14ac:dyDescent="0.2">
      <c r="A21" s="9">
        <v>2</v>
      </c>
      <c r="B21" s="571"/>
      <c r="C21" s="571"/>
      <c r="D21" s="571"/>
      <c r="E21" s="571"/>
      <c r="F21" s="30"/>
      <c r="G21" s="31"/>
      <c r="H21" s="31"/>
      <c r="I21" s="31"/>
      <c r="J21" s="31"/>
      <c r="K21" s="32"/>
      <c r="L21" s="37"/>
    </row>
    <row r="22" spans="1:12" ht="15" customHeight="1" x14ac:dyDescent="0.2">
      <c r="A22" s="9">
        <v>3</v>
      </c>
      <c r="B22" s="571"/>
      <c r="C22" s="571"/>
      <c r="D22" s="571"/>
      <c r="E22" s="571"/>
      <c r="F22" s="30"/>
      <c r="G22" s="31"/>
      <c r="H22" s="31"/>
      <c r="I22" s="31"/>
      <c r="J22" s="31"/>
      <c r="K22" s="32"/>
      <c r="L22" s="37"/>
    </row>
    <row r="23" spans="1:12" ht="15" customHeight="1" x14ac:dyDescent="0.2">
      <c r="A23" s="9">
        <v>4</v>
      </c>
      <c r="B23" s="571"/>
      <c r="C23" s="571"/>
      <c r="D23" s="571"/>
      <c r="E23" s="571"/>
      <c r="F23" s="30"/>
      <c r="G23" s="31"/>
      <c r="H23" s="31"/>
      <c r="I23" s="31"/>
      <c r="J23" s="31"/>
      <c r="K23" s="32"/>
      <c r="L23" s="37"/>
    </row>
    <row r="24" spans="1:12" ht="15" customHeight="1" x14ac:dyDescent="0.2">
      <c r="A24" s="9">
        <v>5</v>
      </c>
      <c r="B24" s="567"/>
      <c r="C24" s="567"/>
      <c r="D24" s="567"/>
      <c r="E24" s="567"/>
      <c r="F24" s="30"/>
      <c r="G24" s="31"/>
      <c r="H24" s="31"/>
      <c r="I24" s="31"/>
      <c r="J24" s="31"/>
      <c r="K24" s="32"/>
      <c r="L24" s="37"/>
    </row>
    <row r="25" spans="1:12" ht="15" customHeight="1" x14ac:dyDescent="0.2">
      <c r="A25" s="9">
        <v>6</v>
      </c>
      <c r="B25" s="567"/>
      <c r="C25" s="567"/>
      <c r="D25" s="567"/>
      <c r="E25" s="567"/>
      <c r="F25" s="30"/>
      <c r="G25" s="31"/>
      <c r="H25" s="31"/>
      <c r="I25" s="31"/>
      <c r="J25" s="31"/>
      <c r="K25" s="32"/>
      <c r="L25" s="37"/>
    </row>
    <row r="26" spans="1:12" ht="15" customHeight="1" x14ac:dyDescent="0.2">
      <c r="A26" s="9">
        <v>7</v>
      </c>
      <c r="B26" s="567"/>
      <c r="C26" s="567"/>
      <c r="D26" s="567"/>
      <c r="E26" s="567"/>
      <c r="F26" s="30"/>
      <c r="G26" s="31"/>
      <c r="H26" s="31"/>
      <c r="I26" s="31"/>
      <c r="J26" s="31"/>
      <c r="K26" s="32"/>
      <c r="L26" s="37"/>
    </row>
    <row r="27" spans="1:12" ht="15" customHeight="1" x14ac:dyDescent="0.2">
      <c r="A27" s="9">
        <v>8</v>
      </c>
      <c r="B27" s="567"/>
      <c r="C27" s="567"/>
      <c r="D27" s="567"/>
      <c r="E27" s="567"/>
      <c r="F27" s="30"/>
      <c r="G27" s="31"/>
      <c r="H27" s="31"/>
      <c r="I27" s="31"/>
      <c r="J27" s="31"/>
      <c r="K27" s="32"/>
      <c r="L27" s="37"/>
    </row>
    <row r="28" spans="1:12" ht="15" customHeight="1" x14ac:dyDescent="0.2">
      <c r="A28" s="9">
        <v>9</v>
      </c>
      <c r="B28" s="567"/>
      <c r="C28" s="567"/>
      <c r="D28" s="567"/>
      <c r="E28" s="567"/>
      <c r="F28" s="30"/>
      <c r="G28" s="31"/>
      <c r="H28" s="31"/>
      <c r="I28" s="31"/>
      <c r="J28" s="31"/>
      <c r="K28" s="32"/>
      <c r="L28" s="37"/>
    </row>
    <row r="29" spans="1:12" ht="15" customHeight="1" x14ac:dyDescent="0.2">
      <c r="A29" s="9">
        <v>10</v>
      </c>
      <c r="B29" s="567"/>
      <c r="C29" s="567"/>
      <c r="D29" s="567"/>
      <c r="E29" s="567"/>
      <c r="F29" s="38"/>
      <c r="G29" s="39"/>
      <c r="H29" s="39"/>
      <c r="I29" s="39"/>
      <c r="J29" s="39"/>
      <c r="K29" s="40"/>
      <c r="L29" s="41"/>
    </row>
    <row r="30" spans="1:12" s="4" customFormat="1" ht="15" customHeight="1" x14ac:dyDescent="0.2">
      <c r="A30" s="10"/>
      <c r="B30" s="576" t="s">
        <v>119</v>
      </c>
      <c r="C30" s="576"/>
      <c r="D30" s="576"/>
      <c r="E30" s="576"/>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80" t="s">
        <v>135</v>
      </c>
      <c r="B31" s="581"/>
      <c r="C31" s="581"/>
      <c r="D31" s="581"/>
      <c r="E31" s="581"/>
      <c r="F31" s="47"/>
      <c r="G31" s="48"/>
      <c r="H31" s="48"/>
      <c r="I31" s="48"/>
      <c r="J31" s="48"/>
      <c r="K31" s="49"/>
      <c r="L31" s="45"/>
    </row>
    <row r="32" spans="1:12" ht="15" customHeight="1" x14ac:dyDescent="0.2">
      <c r="A32" s="14">
        <v>1</v>
      </c>
      <c r="B32" s="590"/>
      <c r="C32" s="590"/>
      <c r="D32" s="590"/>
      <c r="E32" s="590"/>
      <c r="F32" s="51"/>
      <c r="G32" s="52"/>
      <c r="H32" s="52"/>
      <c r="I32" s="52"/>
      <c r="J32" s="52"/>
      <c r="K32" s="53"/>
      <c r="L32" s="41"/>
    </row>
    <row r="33" spans="1:12" ht="15" customHeight="1" x14ac:dyDescent="0.2">
      <c r="A33" s="580" t="s">
        <v>136</v>
      </c>
      <c r="B33" s="581"/>
      <c r="C33" s="581"/>
      <c r="D33" s="581"/>
      <c r="E33" s="581"/>
      <c r="F33" s="70"/>
      <c r="G33" s="71"/>
      <c r="H33" s="71"/>
      <c r="I33" s="71"/>
      <c r="J33" s="71"/>
      <c r="K33" s="72"/>
      <c r="L33" s="36"/>
    </row>
    <row r="34" spans="1:12" ht="15" customHeight="1" x14ac:dyDescent="0.2">
      <c r="A34" s="14">
        <v>1</v>
      </c>
      <c r="B34" s="590"/>
      <c r="C34" s="590"/>
      <c r="D34" s="590"/>
      <c r="E34" s="590"/>
      <c r="F34" s="73"/>
      <c r="G34" s="74"/>
      <c r="H34" s="74"/>
      <c r="I34" s="74"/>
      <c r="J34" s="74"/>
      <c r="K34" s="75"/>
      <c r="L34" s="76"/>
    </row>
    <row r="35" spans="1:12" ht="15" customHeight="1" x14ac:dyDescent="0.2">
      <c r="A35" s="580" t="s">
        <v>134</v>
      </c>
      <c r="B35" s="581"/>
      <c r="C35" s="581"/>
      <c r="D35" s="581"/>
      <c r="E35" s="581"/>
      <c r="F35" s="47"/>
      <c r="G35" s="48"/>
      <c r="H35" s="48"/>
      <c r="I35" s="48"/>
      <c r="J35" s="48"/>
      <c r="K35" s="49"/>
      <c r="L35" s="45"/>
    </row>
    <row r="36" spans="1:12" ht="15" customHeight="1" x14ac:dyDescent="0.2">
      <c r="A36" s="14">
        <v>1</v>
      </c>
      <c r="B36" s="590"/>
      <c r="C36" s="590"/>
      <c r="D36" s="590"/>
      <c r="E36" s="590"/>
      <c r="F36" s="33"/>
      <c r="G36" s="34"/>
      <c r="H36" s="34"/>
      <c r="I36" s="34"/>
      <c r="J36" s="34"/>
      <c r="K36" s="35"/>
      <c r="L36" s="37"/>
    </row>
    <row r="37" spans="1:12" ht="15" customHeight="1" x14ac:dyDescent="0.2">
      <c r="A37" s="580" t="s">
        <v>137</v>
      </c>
      <c r="B37" s="581"/>
      <c r="C37" s="581"/>
      <c r="D37" s="581"/>
      <c r="E37" s="581"/>
      <c r="F37" s="33"/>
      <c r="G37" s="34"/>
      <c r="H37" s="34"/>
      <c r="I37" s="34"/>
      <c r="J37" s="34"/>
      <c r="K37" s="35"/>
      <c r="L37" s="37"/>
    </row>
    <row r="38" spans="1:12" ht="15" customHeight="1" x14ac:dyDescent="0.2">
      <c r="A38" s="14">
        <v>1</v>
      </c>
      <c r="B38" s="590"/>
      <c r="C38" s="590"/>
      <c r="D38" s="590"/>
      <c r="E38" s="590"/>
      <c r="F38" s="33"/>
      <c r="G38" s="34"/>
      <c r="H38" s="34"/>
      <c r="I38" s="34"/>
      <c r="J38" s="34"/>
      <c r="K38" s="35"/>
      <c r="L38" s="37"/>
    </row>
    <row r="39" spans="1:12" ht="15" customHeight="1" x14ac:dyDescent="0.2">
      <c r="A39" s="580" t="s">
        <v>138</v>
      </c>
      <c r="B39" s="581"/>
      <c r="C39" s="581"/>
      <c r="D39" s="581"/>
      <c r="E39" s="581"/>
      <c r="F39" s="33"/>
      <c r="G39" s="34"/>
      <c r="H39" s="34"/>
      <c r="I39" s="34"/>
      <c r="J39" s="34"/>
      <c r="K39" s="35"/>
      <c r="L39" s="37"/>
    </row>
    <row r="40" spans="1:12" ht="15" customHeight="1" x14ac:dyDescent="0.2">
      <c r="A40" s="14">
        <v>1</v>
      </c>
      <c r="B40" s="590"/>
      <c r="C40" s="590"/>
      <c r="D40" s="590"/>
      <c r="E40" s="590"/>
      <c r="F40" s="51"/>
      <c r="G40" s="52"/>
      <c r="H40" s="52"/>
      <c r="I40" s="52"/>
      <c r="J40" s="52"/>
      <c r="K40" s="53"/>
      <c r="L40" s="41"/>
    </row>
    <row r="41" spans="1:12" s="4" customFormat="1" ht="15" customHeight="1" x14ac:dyDescent="0.2">
      <c r="A41" s="10"/>
      <c r="B41" s="576" t="s">
        <v>111</v>
      </c>
      <c r="C41" s="576"/>
      <c r="D41" s="576"/>
      <c r="E41" s="576"/>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597" t="s">
        <v>112</v>
      </c>
      <c r="B42" s="598"/>
      <c r="C42" s="598"/>
      <c r="D42" s="598"/>
      <c r="E42" s="598"/>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587" t="s">
        <v>52</v>
      </c>
      <c r="B43" s="588"/>
      <c r="C43" s="588"/>
      <c r="D43" s="588"/>
      <c r="E43" s="588"/>
      <c r="F43" s="54"/>
      <c r="G43" s="55"/>
      <c r="H43" s="55"/>
      <c r="I43" s="55"/>
      <c r="J43" s="55"/>
      <c r="K43" s="56"/>
      <c r="L43" s="57"/>
    </row>
    <row r="44" spans="1:12" s="4" customFormat="1" ht="15" customHeight="1" thickBot="1" x14ac:dyDescent="0.25">
      <c r="A44" s="587" t="s">
        <v>18</v>
      </c>
      <c r="B44" s="588"/>
      <c r="C44" s="588"/>
      <c r="D44" s="588"/>
      <c r="E44" s="588"/>
      <c r="F44" s="38"/>
      <c r="G44" s="39"/>
      <c r="H44" s="39"/>
      <c r="I44" s="39"/>
      <c r="J44" s="39"/>
      <c r="K44" s="40"/>
      <c r="L44" s="27"/>
    </row>
    <row r="45" spans="1:12" ht="15" customHeight="1" thickBot="1" x14ac:dyDescent="0.25">
      <c r="A45" s="592" t="s">
        <v>19</v>
      </c>
      <c r="B45" s="593"/>
      <c r="C45" s="593"/>
      <c r="D45" s="593"/>
      <c r="E45" s="593"/>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B9:E9"/>
    <mergeCell ref="A2:C2"/>
    <mergeCell ref="D2:E2"/>
    <mergeCell ref="D3:E3"/>
    <mergeCell ref="A5:E6"/>
    <mergeCell ref="F5:K5"/>
    <mergeCell ref="E1:I1"/>
    <mergeCell ref="K2:L2"/>
    <mergeCell ref="A7:E7"/>
    <mergeCell ref="B8:E8"/>
    <mergeCell ref="B13:E13"/>
    <mergeCell ref="B14:E14"/>
    <mergeCell ref="B15:E15"/>
    <mergeCell ref="B10:E10"/>
    <mergeCell ref="B11:E11"/>
    <mergeCell ref="B12:E12"/>
    <mergeCell ref="A19:E19"/>
    <mergeCell ref="B20:E20"/>
    <mergeCell ref="B21:E21"/>
    <mergeCell ref="B16:E16"/>
    <mergeCell ref="B17:E17"/>
    <mergeCell ref="B18:E18"/>
    <mergeCell ref="B25:E25"/>
    <mergeCell ref="B26:E26"/>
    <mergeCell ref="B27:E27"/>
    <mergeCell ref="B22:E22"/>
    <mergeCell ref="B23:E23"/>
    <mergeCell ref="B24:E24"/>
    <mergeCell ref="A31:E31"/>
    <mergeCell ref="B32:E32"/>
    <mergeCell ref="A33:E33"/>
    <mergeCell ref="B28:E28"/>
    <mergeCell ref="B29:E29"/>
    <mergeCell ref="B30:E30"/>
    <mergeCell ref="A37:E37"/>
    <mergeCell ref="B38:E38"/>
    <mergeCell ref="A39:E39"/>
    <mergeCell ref="B34:E34"/>
    <mergeCell ref="A35:E35"/>
    <mergeCell ref="B36:E36"/>
    <mergeCell ref="A43:E43"/>
    <mergeCell ref="A44:E44"/>
    <mergeCell ref="A45:E45"/>
    <mergeCell ref="B40:E40"/>
    <mergeCell ref="B41:E41"/>
    <mergeCell ref="A42:E42"/>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28" zoomScaleNormal="100" zoomScaleSheetLayoutView="100" workbookViewId="0"/>
  </sheetViews>
  <sheetFormatPr defaultColWidth="0" defaultRowHeight="15" zeroHeight="1" x14ac:dyDescent="0.2"/>
  <cols>
    <col min="1" max="1" width="9.5703125" style="115" customWidth="1"/>
    <col min="2" max="2" width="32.7109375" style="115" customWidth="1"/>
    <col min="3" max="5" width="6.7109375" style="115" customWidth="1"/>
    <col min="6" max="6" width="9.140625" style="115" customWidth="1"/>
    <col min="7" max="7" width="31.5703125" style="115" customWidth="1"/>
    <col min="8" max="8" width="19.42578125" style="95" hidden="1" customWidth="1"/>
    <col min="9" max="9" width="20.28515625" style="95" hidden="1" customWidth="1"/>
    <col min="10" max="10" width="12.42578125" style="95" hidden="1" customWidth="1"/>
    <col min="11" max="16384" width="0" style="95" hidden="1"/>
  </cols>
  <sheetData>
    <row r="1" spans="1:9" ht="19.899999999999999" customHeight="1" x14ac:dyDescent="0.25">
      <c r="A1" s="273" t="s">
        <v>182</v>
      </c>
      <c r="B1" s="274"/>
      <c r="C1" s="274"/>
      <c r="D1" s="274"/>
      <c r="E1" s="274"/>
      <c r="F1" s="274"/>
      <c r="G1" s="275"/>
      <c r="H1" s="104"/>
      <c r="I1" s="104"/>
    </row>
    <row r="2" spans="1:9" ht="19.899999999999999" customHeight="1" x14ac:dyDescent="0.25">
      <c r="A2" s="276" t="s">
        <v>183</v>
      </c>
      <c r="B2" s="277"/>
      <c r="C2" s="277"/>
      <c r="D2" s="277"/>
      <c r="E2" s="277"/>
      <c r="F2" s="277"/>
      <c r="G2" s="278"/>
      <c r="H2" s="104"/>
      <c r="I2" s="104"/>
    </row>
    <row r="3" spans="1:9" ht="19.899999999999999" customHeight="1" thickBot="1" x14ac:dyDescent="0.3">
      <c r="A3" s="276" t="s">
        <v>184</v>
      </c>
      <c r="B3" s="277"/>
      <c r="C3" s="277"/>
      <c r="D3" s="277"/>
      <c r="E3" s="277"/>
      <c r="F3" s="277"/>
      <c r="G3" s="278"/>
      <c r="H3" s="104"/>
      <c r="I3" s="104"/>
    </row>
    <row r="4" spans="1:9" ht="20.100000000000001" customHeight="1" thickBot="1" x14ac:dyDescent="0.3">
      <c r="A4" s="227" t="s">
        <v>8</v>
      </c>
      <c r="B4" s="120" t="str">
        <f>'CSS '!B4</f>
        <v>Plumas</v>
      </c>
      <c r="C4" s="229"/>
      <c r="D4" s="229"/>
      <c r="E4" s="229"/>
      <c r="F4" s="121" t="s">
        <v>9</v>
      </c>
      <c r="G4" s="122">
        <f>'CSS '!G4</f>
        <v>43186</v>
      </c>
    </row>
    <row r="5" spans="1:9" s="101" customFormat="1" ht="40.15" customHeight="1" thickBot="1" x14ac:dyDescent="0.25">
      <c r="A5" s="279" t="s">
        <v>223</v>
      </c>
      <c r="B5" s="280"/>
      <c r="C5" s="281" t="s">
        <v>186</v>
      </c>
      <c r="D5" s="166"/>
      <c r="E5" s="166"/>
      <c r="F5" s="282"/>
      <c r="G5" s="294" t="s">
        <v>55</v>
      </c>
      <c r="H5" s="105"/>
      <c r="I5" s="105"/>
    </row>
    <row r="6" spans="1:9" ht="15" customHeight="1" x14ac:dyDescent="0.25">
      <c r="A6" s="182" t="s">
        <v>31</v>
      </c>
      <c r="B6" s="183"/>
      <c r="C6" s="283" t="s">
        <v>157</v>
      </c>
      <c r="D6" s="283" t="s">
        <v>158</v>
      </c>
      <c r="E6" s="283" t="s">
        <v>98</v>
      </c>
      <c r="F6" s="283" t="s">
        <v>159</v>
      </c>
      <c r="G6" s="284"/>
      <c r="H6" s="106"/>
      <c r="I6" s="106"/>
    </row>
    <row r="7" spans="1:9" ht="15" customHeight="1" x14ac:dyDescent="0.2">
      <c r="A7" s="157">
        <v>1</v>
      </c>
      <c r="B7" s="159" t="s">
        <v>234</v>
      </c>
      <c r="C7" s="269"/>
      <c r="D7" s="269"/>
      <c r="E7" s="269"/>
      <c r="F7" s="269"/>
      <c r="G7" s="270">
        <v>223500</v>
      </c>
      <c r="H7" s="106"/>
      <c r="I7" s="106"/>
    </row>
    <row r="8" spans="1:9" ht="15" customHeight="1" x14ac:dyDescent="0.2">
      <c r="A8" s="157">
        <v>2</v>
      </c>
      <c r="B8" s="159"/>
      <c r="C8" s="269"/>
      <c r="D8" s="269"/>
      <c r="E8" s="269"/>
      <c r="F8" s="269"/>
      <c r="G8" s="270"/>
      <c r="H8" s="106"/>
      <c r="I8" s="106"/>
    </row>
    <row r="9" spans="1:9" ht="15" customHeight="1" x14ac:dyDescent="0.2">
      <c r="A9" s="157">
        <v>3</v>
      </c>
      <c r="B9" s="159"/>
      <c r="C9" s="269"/>
      <c r="D9" s="269"/>
      <c r="E9" s="269"/>
      <c r="F9" s="269"/>
      <c r="G9" s="270"/>
      <c r="H9" s="106"/>
      <c r="I9" s="106"/>
    </row>
    <row r="10" spans="1:9" ht="15" customHeight="1" x14ac:dyDescent="0.2">
      <c r="A10" s="157">
        <v>4</v>
      </c>
      <c r="B10" s="159"/>
      <c r="C10" s="269"/>
      <c r="D10" s="269"/>
      <c r="E10" s="269"/>
      <c r="F10" s="269"/>
      <c r="G10" s="270"/>
      <c r="H10" s="106"/>
      <c r="I10" s="106"/>
    </row>
    <row r="11" spans="1:9" ht="15" customHeight="1" x14ac:dyDescent="0.2">
      <c r="A11" s="157">
        <v>5</v>
      </c>
      <c r="B11" s="159"/>
      <c r="C11" s="269"/>
      <c r="D11" s="269"/>
      <c r="E11" s="269"/>
      <c r="F11" s="269"/>
      <c r="G11" s="270"/>
      <c r="H11" s="106"/>
      <c r="I11" s="106"/>
    </row>
    <row r="12" spans="1:9" ht="15" customHeight="1" x14ac:dyDescent="0.2">
      <c r="A12" s="157">
        <v>6</v>
      </c>
      <c r="B12" s="159"/>
      <c r="C12" s="269"/>
      <c r="D12" s="269"/>
      <c r="E12" s="269"/>
      <c r="F12" s="269"/>
      <c r="G12" s="270"/>
      <c r="H12" s="106"/>
      <c r="I12" s="106"/>
    </row>
    <row r="13" spans="1:9" ht="15" customHeight="1" x14ac:dyDescent="0.2">
      <c r="A13" s="157">
        <v>7</v>
      </c>
      <c r="B13" s="159"/>
      <c r="C13" s="269"/>
      <c r="D13" s="269"/>
      <c r="E13" s="269"/>
      <c r="F13" s="269"/>
      <c r="G13" s="270"/>
      <c r="H13" s="106"/>
      <c r="I13" s="106"/>
    </row>
    <row r="14" spans="1:9" ht="15" customHeight="1" x14ac:dyDescent="0.2">
      <c r="A14" s="157">
        <v>8</v>
      </c>
      <c r="B14" s="159"/>
      <c r="C14" s="269"/>
      <c r="D14" s="269"/>
      <c r="E14" s="269"/>
      <c r="F14" s="269"/>
      <c r="G14" s="270"/>
      <c r="H14" s="106"/>
      <c r="I14" s="106"/>
    </row>
    <row r="15" spans="1:9" ht="15" customHeight="1" x14ac:dyDescent="0.2">
      <c r="A15" s="157">
        <v>9</v>
      </c>
      <c r="B15" s="159"/>
      <c r="C15" s="269"/>
      <c r="D15" s="269"/>
      <c r="E15" s="269"/>
      <c r="F15" s="269"/>
      <c r="G15" s="270"/>
      <c r="H15" s="106"/>
      <c r="I15" s="106"/>
    </row>
    <row r="16" spans="1:9" ht="15" customHeight="1" x14ac:dyDescent="0.2">
      <c r="A16" s="157">
        <v>10</v>
      </c>
      <c r="B16" s="159"/>
      <c r="C16" s="269"/>
      <c r="D16" s="269"/>
      <c r="E16" s="269"/>
      <c r="F16" s="269"/>
      <c r="G16" s="270"/>
      <c r="H16" s="106"/>
      <c r="I16" s="106"/>
    </row>
    <row r="17" spans="1:9" ht="15" customHeight="1" x14ac:dyDescent="0.2">
      <c r="A17" s="157">
        <v>11</v>
      </c>
      <c r="B17" s="159"/>
      <c r="C17" s="269"/>
      <c r="D17" s="269"/>
      <c r="E17" s="269"/>
      <c r="F17" s="269"/>
      <c r="G17" s="270"/>
      <c r="H17" s="106"/>
      <c r="I17" s="106"/>
    </row>
    <row r="18" spans="1:9" ht="15" customHeight="1" x14ac:dyDescent="0.2">
      <c r="A18" s="157">
        <v>12</v>
      </c>
      <c r="B18" s="159"/>
      <c r="C18" s="269"/>
      <c r="D18" s="269"/>
      <c r="E18" s="269"/>
      <c r="F18" s="269"/>
      <c r="G18" s="270"/>
      <c r="H18" s="106"/>
      <c r="I18" s="106"/>
    </row>
    <row r="19" spans="1:9" ht="15" customHeight="1" x14ac:dyDescent="0.2">
      <c r="A19" s="157">
        <v>13</v>
      </c>
      <c r="B19" s="159"/>
      <c r="C19" s="269"/>
      <c r="D19" s="269"/>
      <c r="E19" s="269"/>
      <c r="F19" s="269"/>
      <c r="G19" s="270"/>
      <c r="H19" s="106"/>
      <c r="I19" s="106"/>
    </row>
    <row r="20" spans="1:9" ht="15" customHeight="1" x14ac:dyDescent="0.2">
      <c r="A20" s="157">
        <v>14</v>
      </c>
      <c r="B20" s="159"/>
      <c r="C20" s="269"/>
      <c r="D20" s="269"/>
      <c r="E20" s="269"/>
      <c r="F20" s="269"/>
      <c r="G20" s="270"/>
      <c r="H20" s="106"/>
      <c r="I20" s="106"/>
    </row>
    <row r="21" spans="1:9" ht="15" customHeight="1" x14ac:dyDescent="0.2">
      <c r="A21" s="157">
        <v>15</v>
      </c>
      <c r="B21" s="159"/>
      <c r="C21" s="269"/>
      <c r="D21" s="269"/>
      <c r="E21" s="269"/>
      <c r="F21" s="269"/>
      <c r="G21" s="270"/>
      <c r="H21" s="106"/>
      <c r="I21" s="106"/>
    </row>
    <row r="22" spans="1:9" ht="15" customHeight="1" x14ac:dyDescent="0.2">
      <c r="A22" s="157">
        <v>16</v>
      </c>
      <c r="B22" s="159"/>
      <c r="C22" s="269"/>
      <c r="D22" s="269"/>
      <c r="E22" s="269"/>
      <c r="F22" s="269"/>
      <c r="G22" s="270"/>
      <c r="H22" s="106"/>
      <c r="I22" s="106"/>
    </row>
    <row r="23" spans="1:9" ht="15" customHeight="1" x14ac:dyDescent="0.2">
      <c r="A23" s="157">
        <v>17</v>
      </c>
      <c r="B23" s="159"/>
      <c r="C23" s="269"/>
      <c r="D23" s="269"/>
      <c r="E23" s="269"/>
      <c r="F23" s="269"/>
      <c r="G23" s="270"/>
      <c r="H23" s="106"/>
      <c r="I23" s="106"/>
    </row>
    <row r="24" spans="1:9" ht="15" customHeight="1" x14ac:dyDescent="0.2">
      <c r="A24" s="157">
        <v>18</v>
      </c>
      <c r="B24" s="159"/>
      <c r="C24" s="269"/>
      <c r="D24" s="269"/>
      <c r="E24" s="269"/>
      <c r="F24" s="269"/>
      <c r="G24" s="270"/>
      <c r="H24" s="106"/>
      <c r="I24" s="106"/>
    </row>
    <row r="25" spans="1:9" ht="15" customHeight="1" x14ac:dyDescent="0.2">
      <c r="A25" s="157">
        <v>19</v>
      </c>
      <c r="B25" s="159"/>
      <c r="C25" s="269"/>
      <c r="D25" s="269"/>
      <c r="E25" s="269"/>
      <c r="F25" s="269"/>
      <c r="G25" s="270"/>
      <c r="H25" s="106"/>
      <c r="I25" s="106"/>
    </row>
    <row r="26" spans="1:9" ht="15" customHeight="1" x14ac:dyDescent="0.2">
      <c r="A26" s="157">
        <v>20</v>
      </c>
      <c r="B26" s="159"/>
      <c r="C26" s="269"/>
      <c r="D26" s="269"/>
      <c r="E26" s="269"/>
      <c r="F26" s="269"/>
      <c r="G26" s="270"/>
      <c r="H26" s="106"/>
      <c r="I26" s="106"/>
    </row>
    <row r="27" spans="1:9" ht="15" customHeight="1" x14ac:dyDescent="0.2">
      <c r="A27" s="157">
        <v>21</v>
      </c>
      <c r="B27" s="159"/>
      <c r="C27" s="269"/>
      <c r="D27" s="269"/>
      <c r="E27" s="269"/>
      <c r="F27" s="269"/>
      <c r="G27" s="270"/>
      <c r="H27" s="106"/>
      <c r="I27" s="106"/>
    </row>
    <row r="28" spans="1:9" ht="15" customHeight="1" x14ac:dyDescent="0.2">
      <c r="A28" s="157">
        <v>22</v>
      </c>
      <c r="B28" s="159"/>
      <c r="C28" s="269"/>
      <c r="D28" s="269"/>
      <c r="E28" s="269"/>
      <c r="F28" s="269"/>
      <c r="G28" s="270"/>
      <c r="H28" s="106"/>
      <c r="I28" s="106"/>
    </row>
    <row r="29" spans="1:9" ht="15" customHeight="1" x14ac:dyDescent="0.2">
      <c r="A29" s="157">
        <v>23</v>
      </c>
      <c r="B29" s="159"/>
      <c r="C29" s="269"/>
      <c r="D29" s="269"/>
      <c r="E29" s="269"/>
      <c r="F29" s="269"/>
      <c r="G29" s="270"/>
      <c r="H29" s="106"/>
      <c r="I29" s="106"/>
    </row>
    <row r="30" spans="1:9" ht="15" customHeight="1" x14ac:dyDescent="0.2">
      <c r="A30" s="157">
        <v>24</v>
      </c>
      <c r="B30" s="159"/>
      <c r="C30" s="269"/>
      <c r="D30" s="269"/>
      <c r="E30" s="269"/>
      <c r="F30" s="269"/>
      <c r="G30" s="270"/>
      <c r="H30" s="106"/>
      <c r="I30" s="106"/>
    </row>
    <row r="31" spans="1:9" s="102" customFormat="1" ht="15" customHeight="1" x14ac:dyDescent="0.2">
      <c r="A31" s="157">
        <v>25</v>
      </c>
      <c r="B31" s="159"/>
      <c r="C31" s="139"/>
      <c r="D31" s="139"/>
      <c r="E31" s="139"/>
      <c r="F31" s="139"/>
      <c r="G31" s="270"/>
      <c r="H31" s="107"/>
      <c r="I31" s="107"/>
    </row>
    <row r="32" spans="1:9" s="102" customFormat="1" ht="15" customHeight="1" x14ac:dyDescent="0.25">
      <c r="A32" s="252" t="s">
        <v>113</v>
      </c>
      <c r="B32" s="255"/>
      <c r="C32" s="285"/>
      <c r="D32" s="285"/>
      <c r="E32" s="285"/>
      <c r="F32" s="286"/>
      <c r="G32" s="271">
        <f>SUM(G7:G31)</f>
        <v>223500</v>
      </c>
      <c r="H32" s="107"/>
      <c r="I32" s="107"/>
    </row>
    <row r="33" spans="1:11" s="102" customFormat="1" ht="15" customHeight="1" x14ac:dyDescent="0.25">
      <c r="A33" s="252" t="s">
        <v>118</v>
      </c>
      <c r="B33" s="255"/>
      <c r="C33" s="285"/>
      <c r="D33" s="285"/>
      <c r="E33" s="285"/>
      <c r="F33" s="286"/>
      <c r="G33" s="271"/>
      <c r="H33" s="107"/>
      <c r="I33" s="107"/>
    </row>
    <row r="34" spans="1:11" s="102" customFormat="1" ht="15" customHeight="1" thickBot="1" x14ac:dyDescent="0.3">
      <c r="A34" s="287" t="s">
        <v>23</v>
      </c>
      <c r="B34" s="288"/>
      <c r="C34" s="289"/>
      <c r="D34" s="289"/>
      <c r="E34" s="289"/>
      <c r="F34" s="290"/>
      <c r="G34" s="272">
        <v>1512</v>
      </c>
    </row>
    <row r="35" spans="1:11" ht="15" customHeight="1" thickBot="1" x14ac:dyDescent="0.3">
      <c r="A35" s="119" t="s">
        <v>24</v>
      </c>
      <c r="B35" s="263"/>
      <c r="C35" s="291"/>
      <c r="D35" s="291"/>
      <c r="E35" s="291"/>
      <c r="F35" s="292"/>
      <c r="G35" s="293">
        <f>SUM(G32:G34)</f>
        <v>225012</v>
      </c>
      <c r="H35" s="98"/>
      <c r="I35" s="98"/>
      <c r="J35" s="98"/>
      <c r="K35" s="98"/>
    </row>
    <row r="36" spans="1:11" x14ac:dyDescent="0.2">
      <c r="A36" s="94"/>
      <c r="B36" s="94"/>
      <c r="C36" s="94"/>
      <c r="D36" s="94"/>
      <c r="E36" s="94"/>
      <c r="F36" s="94"/>
      <c r="G36" s="94"/>
      <c r="H36" s="98"/>
      <c r="I36" s="98"/>
      <c r="J36" s="98"/>
      <c r="K36" s="98"/>
    </row>
    <row r="37" spans="1:11" ht="30" customHeight="1" x14ac:dyDescent="0.25">
      <c r="A37" s="207" t="s">
        <v>217</v>
      </c>
      <c r="B37" s="207"/>
      <c r="C37" s="207"/>
      <c r="D37" s="207"/>
      <c r="E37" s="207"/>
      <c r="F37" s="207"/>
      <c r="G37" s="207"/>
      <c r="H37" s="108"/>
      <c r="I37" s="108"/>
    </row>
    <row r="38" spans="1:11" ht="15.75" hidden="1" x14ac:dyDescent="0.25">
      <c r="A38" s="268"/>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575" t="s">
        <v>146</v>
      </c>
      <c r="F1" s="575"/>
      <c r="G1" s="575"/>
      <c r="H1" s="575"/>
      <c r="I1" s="26"/>
      <c r="J1" s="26"/>
      <c r="K1" s="26"/>
      <c r="L1" s="26"/>
    </row>
    <row r="2" spans="1:12" ht="20.100000000000001" customHeight="1" x14ac:dyDescent="0.2">
      <c r="A2" s="590" t="s">
        <v>8</v>
      </c>
      <c r="B2" s="590"/>
      <c r="C2" s="590"/>
      <c r="D2" s="616" t="str">
        <f>'CSS '!B4:B4</f>
        <v>Plumas</v>
      </c>
      <c r="E2" s="616"/>
      <c r="F2" s="12" t="s">
        <v>9</v>
      </c>
      <c r="G2" s="12"/>
      <c r="H2" s="12"/>
      <c r="I2" s="12"/>
      <c r="J2" s="628">
        <f>'CSS '!E4</f>
        <v>0</v>
      </c>
      <c r="K2" s="628"/>
    </row>
    <row r="3" spans="1:12" ht="15" customHeight="1" x14ac:dyDescent="0.2">
      <c r="A3" s="5"/>
      <c r="B3" s="13"/>
      <c r="C3" s="13"/>
      <c r="D3" s="617"/>
      <c r="E3" s="617"/>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618" t="s">
        <v>53</v>
      </c>
      <c r="B5" s="619"/>
      <c r="C5" s="619"/>
      <c r="D5" s="619"/>
      <c r="E5" s="620"/>
      <c r="F5" s="624" t="s">
        <v>0</v>
      </c>
      <c r="G5" s="625"/>
      <c r="H5" s="625"/>
      <c r="I5" s="625"/>
      <c r="J5" s="625"/>
      <c r="K5" s="58" t="s">
        <v>139</v>
      </c>
    </row>
    <row r="6" spans="1:12" s="1" customFormat="1" ht="43.15" customHeight="1" thickBot="1" x14ac:dyDescent="0.25">
      <c r="A6" s="630"/>
      <c r="B6" s="631"/>
      <c r="C6" s="631"/>
      <c r="D6" s="631"/>
      <c r="E6" s="631"/>
      <c r="F6" s="68" t="s">
        <v>147</v>
      </c>
      <c r="G6" s="68" t="s">
        <v>144</v>
      </c>
      <c r="H6" s="68" t="s">
        <v>90</v>
      </c>
      <c r="I6" s="68" t="s">
        <v>91</v>
      </c>
      <c r="J6" s="69" t="s">
        <v>145</v>
      </c>
      <c r="K6" s="77" t="s">
        <v>139</v>
      </c>
    </row>
    <row r="7" spans="1:12" ht="15" customHeight="1" thickTop="1" x14ac:dyDescent="0.2">
      <c r="A7" s="587" t="s">
        <v>152</v>
      </c>
      <c r="B7" s="629"/>
      <c r="C7" s="629"/>
      <c r="D7" s="629"/>
      <c r="E7" s="629"/>
      <c r="F7" s="65"/>
      <c r="G7" s="66"/>
      <c r="H7" s="66"/>
      <c r="I7" s="66"/>
      <c r="J7" s="67"/>
      <c r="K7" s="45"/>
    </row>
    <row r="8" spans="1:12" ht="15" customHeight="1" x14ac:dyDescent="0.2">
      <c r="A8" s="9">
        <v>1</v>
      </c>
      <c r="B8" s="571"/>
      <c r="C8" s="610"/>
      <c r="D8" s="610"/>
      <c r="E8" s="610"/>
      <c r="F8" s="30"/>
      <c r="G8" s="31"/>
      <c r="H8" s="31"/>
      <c r="I8" s="31"/>
      <c r="J8" s="32"/>
      <c r="K8" s="37"/>
    </row>
    <row r="9" spans="1:12" ht="15" customHeight="1" x14ac:dyDescent="0.2">
      <c r="A9" s="9">
        <v>2</v>
      </c>
      <c r="B9" s="571"/>
      <c r="C9" s="610"/>
      <c r="D9" s="610"/>
      <c r="E9" s="610"/>
      <c r="F9" s="30"/>
      <c r="G9" s="31"/>
      <c r="H9" s="31"/>
      <c r="I9" s="31"/>
      <c r="J9" s="32"/>
      <c r="K9" s="37"/>
    </row>
    <row r="10" spans="1:12" ht="15" customHeight="1" x14ac:dyDescent="0.2">
      <c r="A10" s="9">
        <v>3</v>
      </c>
      <c r="B10" s="571"/>
      <c r="C10" s="610"/>
      <c r="D10" s="610"/>
      <c r="E10" s="610"/>
      <c r="F10" s="30"/>
      <c r="G10" s="31"/>
      <c r="H10" s="31"/>
      <c r="I10" s="31"/>
      <c r="J10" s="32"/>
      <c r="K10" s="37"/>
    </row>
    <row r="11" spans="1:12" ht="15" customHeight="1" x14ac:dyDescent="0.2">
      <c r="A11" s="9">
        <v>4</v>
      </c>
      <c r="B11" s="571"/>
      <c r="C11" s="610"/>
      <c r="D11" s="610"/>
      <c r="E11" s="610"/>
      <c r="F11" s="30"/>
      <c r="G11" s="31"/>
      <c r="H11" s="31"/>
      <c r="I11" s="31"/>
      <c r="J11" s="32"/>
      <c r="K11" s="37"/>
    </row>
    <row r="12" spans="1:12" ht="15" customHeight="1" x14ac:dyDescent="0.2">
      <c r="A12" s="9">
        <v>5</v>
      </c>
      <c r="B12" s="571"/>
      <c r="C12" s="610"/>
      <c r="D12" s="610"/>
      <c r="E12" s="610"/>
      <c r="F12" s="30"/>
      <c r="G12" s="31"/>
      <c r="H12" s="31"/>
      <c r="I12" s="31"/>
      <c r="J12" s="32"/>
      <c r="K12" s="37"/>
    </row>
    <row r="13" spans="1:12" ht="15" customHeight="1" x14ac:dyDescent="0.2">
      <c r="A13" s="9">
        <v>6</v>
      </c>
      <c r="B13" s="571"/>
      <c r="C13" s="610"/>
      <c r="D13" s="610"/>
      <c r="E13" s="610"/>
      <c r="F13" s="30"/>
      <c r="G13" s="31"/>
      <c r="H13" s="31"/>
      <c r="I13" s="31"/>
      <c r="J13" s="32"/>
      <c r="K13" s="37"/>
    </row>
    <row r="14" spans="1:12" ht="15" customHeight="1" x14ac:dyDescent="0.2">
      <c r="A14" s="9">
        <v>7</v>
      </c>
      <c r="B14" s="571"/>
      <c r="C14" s="610"/>
      <c r="D14" s="610"/>
      <c r="E14" s="610"/>
      <c r="F14" s="30"/>
      <c r="G14" s="31"/>
      <c r="H14" s="31"/>
      <c r="I14" s="31"/>
      <c r="J14" s="32"/>
      <c r="K14" s="37"/>
    </row>
    <row r="15" spans="1:12" ht="15" customHeight="1" x14ac:dyDescent="0.2">
      <c r="A15" s="9">
        <v>8</v>
      </c>
      <c r="B15" s="567"/>
      <c r="C15" s="606"/>
      <c r="D15" s="606"/>
      <c r="E15" s="606"/>
      <c r="F15" s="30"/>
      <c r="G15" s="31"/>
      <c r="H15" s="31"/>
      <c r="I15" s="31"/>
      <c r="J15" s="32"/>
      <c r="K15" s="37"/>
    </row>
    <row r="16" spans="1:12" ht="15" customHeight="1" x14ac:dyDescent="0.2">
      <c r="A16" s="9">
        <v>9</v>
      </c>
      <c r="B16" s="567"/>
      <c r="C16" s="606"/>
      <c r="D16" s="606"/>
      <c r="E16" s="606"/>
      <c r="F16" s="30"/>
      <c r="G16" s="31"/>
      <c r="H16" s="31"/>
      <c r="I16" s="31"/>
      <c r="J16" s="32"/>
      <c r="K16" s="37"/>
    </row>
    <row r="17" spans="1:11" ht="15" customHeight="1" x14ac:dyDescent="0.2">
      <c r="A17" s="9">
        <v>10</v>
      </c>
      <c r="B17" s="567"/>
      <c r="C17" s="567"/>
      <c r="D17" s="567"/>
      <c r="E17" s="567"/>
      <c r="F17" s="38"/>
      <c r="G17" s="39"/>
      <c r="H17" s="39"/>
      <c r="I17" s="39"/>
      <c r="J17" s="40"/>
      <c r="K17" s="41"/>
    </row>
    <row r="18" spans="1:11" s="4" customFormat="1" ht="15" customHeight="1" x14ac:dyDescent="0.2">
      <c r="A18" s="10"/>
      <c r="B18" s="576" t="s">
        <v>148</v>
      </c>
      <c r="C18" s="576"/>
      <c r="D18" s="576"/>
      <c r="E18" s="576"/>
      <c r="F18" s="46">
        <f>SUM(F8:J17)</f>
        <v>0</v>
      </c>
      <c r="G18" s="46">
        <f>SUM(G8:L17)</f>
        <v>0</v>
      </c>
      <c r="H18" s="46">
        <f>SUM(H8:M17)</f>
        <v>0</v>
      </c>
      <c r="I18" s="46">
        <f>SUM(I8:N17)</f>
        <v>0</v>
      </c>
      <c r="J18" s="46">
        <f>SUM(J8:O17)</f>
        <v>0</v>
      </c>
      <c r="K18" s="59">
        <f>SUM(K8:P17)</f>
        <v>0</v>
      </c>
    </row>
    <row r="19" spans="1:11" ht="15" customHeight="1" x14ac:dyDescent="0.2">
      <c r="A19" s="587" t="s">
        <v>151</v>
      </c>
      <c r="B19" s="588"/>
      <c r="C19" s="588"/>
      <c r="D19" s="588"/>
      <c r="E19" s="588"/>
      <c r="F19" s="42"/>
      <c r="G19" s="43"/>
      <c r="H19" s="43"/>
      <c r="I19" s="43"/>
      <c r="J19" s="44"/>
      <c r="K19" s="45"/>
    </row>
    <row r="20" spans="1:11" ht="15" customHeight="1" x14ac:dyDescent="0.2">
      <c r="A20" s="9">
        <v>1</v>
      </c>
      <c r="B20" s="571"/>
      <c r="C20" s="571"/>
      <c r="D20" s="571"/>
      <c r="E20" s="571"/>
      <c r="F20" s="30"/>
      <c r="G20" s="31"/>
      <c r="H20" s="31"/>
      <c r="I20" s="31"/>
      <c r="J20" s="32"/>
      <c r="K20" s="37"/>
    </row>
    <row r="21" spans="1:11" ht="15" customHeight="1" x14ac:dyDescent="0.2">
      <c r="A21" s="9">
        <v>2</v>
      </c>
      <c r="B21" s="571"/>
      <c r="C21" s="571"/>
      <c r="D21" s="571"/>
      <c r="E21" s="571"/>
      <c r="F21" s="30"/>
      <c r="G21" s="31"/>
      <c r="H21" s="31"/>
      <c r="I21" s="31"/>
      <c r="J21" s="32"/>
      <c r="K21" s="37"/>
    </row>
    <row r="22" spans="1:11" ht="15" customHeight="1" x14ac:dyDescent="0.2">
      <c r="A22" s="9">
        <v>3</v>
      </c>
      <c r="B22" s="571"/>
      <c r="C22" s="571"/>
      <c r="D22" s="571"/>
      <c r="E22" s="571"/>
      <c r="F22" s="30"/>
      <c r="G22" s="31"/>
      <c r="H22" s="31"/>
      <c r="I22" s="31"/>
      <c r="J22" s="32"/>
      <c r="K22" s="37"/>
    </row>
    <row r="23" spans="1:11" ht="15" customHeight="1" x14ac:dyDescent="0.2">
      <c r="A23" s="9">
        <v>4</v>
      </c>
      <c r="B23" s="571"/>
      <c r="C23" s="571"/>
      <c r="D23" s="571"/>
      <c r="E23" s="571"/>
      <c r="F23" s="30"/>
      <c r="G23" s="31"/>
      <c r="H23" s="31"/>
      <c r="I23" s="31"/>
      <c r="J23" s="32"/>
      <c r="K23" s="37"/>
    </row>
    <row r="24" spans="1:11" ht="15" customHeight="1" x14ac:dyDescent="0.2">
      <c r="A24" s="9">
        <v>5</v>
      </c>
      <c r="B24" s="567"/>
      <c r="C24" s="567"/>
      <c r="D24" s="567"/>
      <c r="E24" s="567"/>
      <c r="F24" s="30"/>
      <c r="G24" s="31"/>
      <c r="H24" s="31"/>
      <c r="I24" s="31"/>
      <c r="J24" s="32"/>
      <c r="K24" s="37"/>
    </row>
    <row r="25" spans="1:11" ht="15" customHeight="1" x14ac:dyDescent="0.2">
      <c r="A25" s="9">
        <v>6</v>
      </c>
      <c r="B25" s="567"/>
      <c r="C25" s="567"/>
      <c r="D25" s="567"/>
      <c r="E25" s="567"/>
      <c r="F25" s="30"/>
      <c r="G25" s="31"/>
      <c r="H25" s="31"/>
      <c r="I25" s="31"/>
      <c r="J25" s="32"/>
      <c r="K25" s="37"/>
    </row>
    <row r="26" spans="1:11" ht="15" customHeight="1" x14ac:dyDescent="0.2">
      <c r="A26" s="9">
        <v>7</v>
      </c>
      <c r="B26" s="567"/>
      <c r="C26" s="567"/>
      <c r="D26" s="567"/>
      <c r="E26" s="567"/>
      <c r="F26" s="30"/>
      <c r="G26" s="31"/>
      <c r="H26" s="31"/>
      <c r="I26" s="31"/>
      <c r="J26" s="32"/>
      <c r="K26" s="37"/>
    </row>
    <row r="27" spans="1:11" ht="15" customHeight="1" x14ac:dyDescent="0.2">
      <c r="A27" s="9">
        <v>8</v>
      </c>
      <c r="B27" s="567"/>
      <c r="C27" s="567"/>
      <c r="D27" s="567"/>
      <c r="E27" s="567"/>
      <c r="F27" s="30"/>
      <c r="G27" s="31"/>
      <c r="H27" s="31"/>
      <c r="I27" s="31"/>
      <c r="J27" s="32"/>
      <c r="K27" s="37"/>
    </row>
    <row r="28" spans="1:11" ht="15" customHeight="1" x14ac:dyDescent="0.2">
      <c r="A28" s="9">
        <v>9</v>
      </c>
      <c r="B28" s="567"/>
      <c r="C28" s="567"/>
      <c r="D28" s="567"/>
      <c r="E28" s="567"/>
      <c r="F28" s="30"/>
      <c r="G28" s="31"/>
      <c r="H28" s="31"/>
      <c r="I28" s="31"/>
      <c r="J28" s="32"/>
      <c r="K28" s="37"/>
    </row>
    <row r="29" spans="1:11" ht="15" customHeight="1" x14ac:dyDescent="0.2">
      <c r="A29" s="9">
        <v>10</v>
      </c>
      <c r="B29" s="567"/>
      <c r="C29" s="567"/>
      <c r="D29" s="567"/>
      <c r="E29" s="567"/>
      <c r="F29" s="38"/>
      <c r="G29" s="39"/>
      <c r="H29" s="39"/>
      <c r="I29" s="39"/>
      <c r="J29" s="40"/>
      <c r="K29" s="41"/>
    </row>
    <row r="30" spans="1:11" s="4" customFormat="1" ht="15" customHeight="1" x14ac:dyDescent="0.2">
      <c r="A30" s="10"/>
      <c r="B30" s="576" t="s">
        <v>149</v>
      </c>
      <c r="C30" s="576"/>
      <c r="D30" s="576"/>
      <c r="E30" s="576"/>
      <c r="F30" s="50">
        <f>SUM(F20:J29)</f>
        <v>0</v>
      </c>
      <c r="G30" s="50">
        <f>SUM(G20:L29)</f>
        <v>0</v>
      </c>
      <c r="H30" s="50">
        <f>SUM(H20:M29)</f>
        <v>0</v>
      </c>
      <c r="I30" s="50">
        <f>SUM(I20:N29)</f>
        <v>0</v>
      </c>
      <c r="J30" s="50">
        <f>SUM(J20:O29)</f>
        <v>0</v>
      </c>
      <c r="K30" s="60">
        <f>SUM(K20:P29)</f>
        <v>0</v>
      </c>
    </row>
    <row r="31" spans="1:11" ht="17.100000000000001" customHeight="1" x14ac:dyDescent="0.2">
      <c r="A31" s="580" t="s">
        <v>150</v>
      </c>
      <c r="B31" s="581"/>
      <c r="C31" s="581"/>
      <c r="D31" s="581"/>
      <c r="E31" s="581"/>
      <c r="F31" s="47"/>
      <c r="G31" s="48"/>
      <c r="H31" s="48"/>
      <c r="I31" s="48"/>
      <c r="J31" s="49"/>
      <c r="K31" s="45"/>
    </row>
    <row r="32" spans="1:11" ht="15" customHeight="1" x14ac:dyDescent="0.2">
      <c r="A32" s="9">
        <v>1</v>
      </c>
      <c r="B32" s="571"/>
      <c r="C32" s="571"/>
      <c r="D32" s="571"/>
      <c r="E32" s="571"/>
      <c r="F32" s="30"/>
      <c r="G32" s="31"/>
      <c r="H32" s="31"/>
      <c r="I32" s="31"/>
      <c r="J32" s="32"/>
      <c r="K32" s="37"/>
    </row>
    <row r="33" spans="1:11" ht="15" customHeight="1" x14ac:dyDescent="0.2">
      <c r="A33" s="9">
        <v>2</v>
      </c>
      <c r="B33" s="571"/>
      <c r="C33" s="571"/>
      <c r="D33" s="571"/>
      <c r="E33" s="571"/>
      <c r="F33" s="30"/>
      <c r="G33" s="31"/>
      <c r="H33" s="31"/>
      <c r="I33" s="31"/>
      <c r="J33" s="32"/>
      <c r="K33" s="37"/>
    </row>
    <row r="34" spans="1:11" ht="15" customHeight="1" x14ac:dyDescent="0.2">
      <c r="A34" s="9">
        <v>3</v>
      </c>
      <c r="B34" s="571"/>
      <c r="C34" s="571"/>
      <c r="D34" s="571"/>
      <c r="E34" s="571"/>
      <c r="F34" s="30"/>
      <c r="G34" s="31"/>
      <c r="H34" s="31"/>
      <c r="I34" s="31"/>
      <c r="J34" s="32"/>
      <c r="K34" s="37"/>
    </row>
    <row r="35" spans="1:11" ht="15" customHeight="1" x14ac:dyDescent="0.2">
      <c r="A35" s="9">
        <v>4</v>
      </c>
      <c r="B35" s="571"/>
      <c r="C35" s="571"/>
      <c r="D35" s="571"/>
      <c r="E35" s="571"/>
      <c r="F35" s="30"/>
      <c r="G35" s="31"/>
      <c r="H35" s="31"/>
      <c r="I35" s="31"/>
      <c r="J35" s="32"/>
      <c r="K35" s="37"/>
    </row>
    <row r="36" spans="1:11" ht="15" customHeight="1" x14ac:dyDescent="0.2">
      <c r="A36" s="9">
        <v>5</v>
      </c>
      <c r="B36" s="567"/>
      <c r="C36" s="567"/>
      <c r="D36" s="567"/>
      <c r="E36" s="567"/>
      <c r="F36" s="30"/>
      <c r="G36" s="31"/>
      <c r="H36" s="31"/>
      <c r="I36" s="31"/>
      <c r="J36" s="32"/>
      <c r="K36" s="37"/>
    </row>
    <row r="37" spans="1:11" ht="15" customHeight="1" x14ac:dyDescent="0.2">
      <c r="A37" s="9">
        <v>6</v>
      </c>
      <c r="B37" s="567"/>
      <c r="C37" s="567"/>
      <c r="D37" s="567"/>
      <c r="E37" s="567"/>
      <c r="F37" s="30"/>
      <c r="G37" s="31"/>
      <c r="H37" s="31"/>
      <c r="I37" s="31"/>
      <c r="J37" s="32"/>
      <c r="K37" s="37"/>
    </row>
    <row r="38" spans="1:11" ht="15" customHeight="1" x14ac:dyDescent="0.2">
      <c r="A38" s="9">
        <v>7</v>
      </c>
      <c r="B38" s="567"/>
      <c r="C38" s="567"/>
      <c r="D38" s="567"/>
      <c r="E38" s="567"/>
      <c r="F38" s="30"/>
      <c r="G38" s="31"/>
      <c r="H38" s="31"/>
      <c r="I38" s="31"/>
      <c r="J38" s="32"/>
      <c r="K38" s="37"/>
    </row>
    <row r="39" spans="1:11" ht="15" customHeight="1" x14ac:dyDescent="0.2">
      <c r="A39" s="9">
        <v>8</v>
      </c>
      <c r="B39" s="567"/>
      <c r="C39" s="567"/>
      <c r="D39" s="567"/>
      <c r="E39" s="567"/>
      <c r="F39" s="30"/>
      <c r="G39" s="31"/>
      <c r="H39" s="31"/>
      <c r="I39" s="31"/>
      <c r="J39" s="32"/>
      <c r="K39" s="37"/>
    </row>
    <row r="40" spans="1:11" ht="15" customHeight="1" x14ac:dyDescent="0.2">
      <c r="A40" s="9">
        <v>9</v>
      </c>
      <c r="B40" s="567"/>
      <c r="C40" s="567"/>
      <c r="D40" s="567"/>
      <c r="E40" s="567"/>
      <c r="F40" s="30"/>
      <c r="G40" s="31"/>
      <c r="H40" s="31"/>
      <c r="I40" s="31"/>
      <c r="J40" s="32"/>
      <c r="K40" s="37"/>
    </row>
    <row r="41" spans="1:11" ht="15" customHeight="1" x14ac:dyDescent="0.2">
      <c r="A41" s="9">
        <v>10</v>
      </c>
      <c r="B41" s="567"/>
      <c r="C41" s="567"/>
      <c r="D41" s="567"/>
      <c r="E41" s="567"/>
      <c r="F41" s="38"/>
      <c r="G41" s="39"/>
      <c r="H41" s="39"/>
      <c r="I41" s="39"/>
      <c r="J41" s="40"/>
      <c r="K41" s="41"/>
    </row>
    <row r="42" spans="1:11" ht="15" customHeight="1" thickBot="1" x14ac:dyDescent="0.25">
      <c r="A42" s="11"/>
      <c r="B42" s="632" t="s">
        <v>153</v>
      </c>
      <c r="C42" s="632"/>
      <c r="D42" s="632"/>
      <c r="E42" s="633"/>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592" t="s">
        <v>154</v>
      </c>
      <c r="B43" s="593"/>
      <c r="C43" s="593"/>
      <c r="D43" s="593"/>
      <c r="E43" s="593"/>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23:E23"/>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zoomScaleNormal="100" zoomScaleSheetLayoutView="100" workbookViewId="0">
      <selection activeCell="D1" sqref="D1"/>
    </sheetView>
  </sheetViews>
  <sheetFormatPr defaultColWidth="0" defaultRowHeight="12.75" zeroHeight="1" x14ac:dyDescent="0.2"/>
  <cols>
    <col min="1" max="1" width="3.5703125" style="95" customWidth="1"/>
    <col min="2" max="2" width="7.140625" style="95" customWidth="1"/>
    <col min="3" max="3" width="27" style="95" customWidth="1"/>
    <col min="4" max="4" width="16.28515625" style="95" customWidth="1"/>
    <col min="5" max="5" width="36.85546875" style="95" customWidth="1"/>
    <col min="6" max="16384" width="0" style="95" hidden="1"/>
  </cols>
  <sheetData>
    <row r="1" spans="1:5" ht="19.899999999999999" customHeight="1" x14ac:dyDescent="0.25">
      <c r="A1" s="299" t="s">
        <v>187</v>
      </c>
      <c r="B1" s="299"/>
      <c r="C1" s="300"/>
      <c r="D1" s="300"/>
      <c r="E1" s="301"/>
    </row>
    <row r="2" spans="1:5" ht="19.899999999999999" customHeight="1" x14ac:dyDescent="0.25">
      <c r="A2" s="276" t="s">
        <v>188</v>
      </c>
      <c r="B2" s="277"/>
      <c r="C2" s="277"/>
      <c r="D2" s="277"/>
      <c r="E2" s="278"/>
    </row>
    <row r="3" spans="1:5" ht="23.25" customHeight="1" thickBot="1" x14ac:dyDescent="0.3">
      <c r="A3" s="276" t="s">
        <v>189</v>
      </c>
      <c r="B3" s="277"/>
      <c r="C3" s="277"/>
      <c r="D3" s="277"/>
      <c r="E3" s="278"/>
    </row>
    <row r="4" spans="1:5" ht="20.100000000000001" customHeight="1" thickBot="1" x14ac:dyDescent="0.3">
      <c r="A4" s="227" t="s">
        <v>8</v>
      </c>
      <c r="B4" s="263"/>
      <c r="C4" s="120" t="str">
        <f>'CSS '!B4</f>
        <v>Plumas</v>
      </c>
      <c r="D4" s="121" t="s">
        <v>9</v>
      </c>
      <c r="E4" s="122">
        <f>'CSS '!G4</f>
        <v>43186</v>
      </c>
    </row>
    <row r="5" spans="1:5" s="101" customFormat="1" ht="40.15" customHeight="1" thickBot="1" x14ac:dyDescent="0.25">
      <c r="A5" s="222" t="s">
        <v>54</v>
      </c>
      <c r="B5" s="223"/>
      <c r="C5" s="223"/>
      <c r="D5" s="233"/>
      <c r="E5" s="302" t="s">
        <v>192</v>
      </c>
    </row>
    <row r="6" spans="1:5" ht="15" customHeight="1" x14ac:dyDescent="0.25">
      <c r="A6" s="303" t="s">
        <v>36</v>
      </c>
      <c r="B6" s="304"/>
      <c r="C6" s="304"/>
      <c r="D6" s="305"/>
      <c r="E6" s="306"/>
    </row>
    <row r="7" spans="1:5" ht="15" customHeight="1" x14ac:dyDescent="0.2">
      <c r="A7" s="157"/>
      <c r="B7" s="307" t="s">
        <v>10</v>
      </c>
      <c r="C7" s="307"/>
      <c r="D7" s="308"/>
      <c r="E7" s="296">
        <f>60334-E13</f>
        <v>59928</v>
      </c>
    </row>
    <row r="8" spans="1:5" ht="15" customHeight="1" x14ac:dyDescent="0.2">
      <c r="A8" s="157"/>
      <c r="B8" s="307" t="s">
        <v>11</v>
      </c>
      <c r="C8" s="307"/>
      <c r="D8" s="308"/>
      <c r="E8" s="270"/>
    </row>
    <row r="9" spans="1:5" ht="15" customHeight="1" x14ac:dyDescent="0.2">
      <c r="A9" s="157"/>
      <c r="B9" s="307" t="s">
        <v>12</v>
      </c>
      <c r="C9" s="307"/>
      <c r="D9" s="308"/>
      <c r="E9" s="270"/>
    </row>
    <row r="10" spans="1:5" ht="15" customHeight="1" x14ac:dyDescent="0.2">
      <c r="A10" s="157"/>
      <c r="B10" s="307" t="s">
        <v>13</v>
      </c>
      <c r="C10" s="307"/>
      <c r="D10" s="308"/>
      <c r="E10" s="270"/>
    </row>
    <row r="11" spans="1:5" ht="15" customHeight="1" thickBot="1" x14ac:dyDescent="0.25">
      <c r="A11" s="309"/>
      <c r="B11" s="310" t="s">
        <v>14</v>
      </c>
      <c r="C11" s="310"/>
      <c r="D11" s="311"/>
      <c r="E11" s="297"/>
    </row>
    <row r="12" spans="1:5" ht="19.149999999999999" customHeight="1" x14ac:dyDescent="0.2">
      <c r="A12" s="123" t="s">
        <v>58</v>
      </c>
      <c r="B12" s="312"/>
      <c r="C12" s="312"/>
      <c r="D12" s="313"/>
      <c r="E12" s="306">
        <f>SUM(E7:E11)</f>
        <v>59928</v>
      </c>
    </row>
    <row r="13" spans="1:5" s="102" customFormat="1" ht="19.5" customHeight="1" x14ac:dyDescent="0.2">
      <c r="A13" s="123" t="s">
        <v>21</v>
      </c>
      <c r="B13" s="312"/>
      <c r="C13" s="312"/>
      <c r="D13" s="313"/>
      <c r="E13" s="298">
        <v>406</v>
      </c>
    </row>
    <row r="14" spans="1:5" s="102" customFormat="1" ht="19.5" customHeight="1" thickBot="1" x14ac:dyDescent="0.25">
      <c r="A14" s="314" t="s">
        <v>161</v>
      </c>
      <c r="B14" s="315"/>
      <c r="C14" s="315"/>
      <c r="D14" s="316"/>
      <c r="E14" s="272"/>
    </row>
    <row r="15" spans="1:5" ht="21.6" customHeight="1" thickBot="1" x14ac:dyDescent="0.25">
      <c r="A15" s="165" t="s">
        <v>22</v>
      </c>
      <c r="B15" s="203"/>
      <c r="C15" s="203"/>
      <c r="D15" s="280"/>
      <c r="E15" s="293">
        <f>SUM(E12:E14)</f>
        <v>60334</v>
      </c>
    </row>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topLeftCell="A22" zoomScaleNormal="100" workbookViewId="0">
      <selection activeCell="B20" sqref="B20"/>
    </sheetView>
  </sheetViews>
  <sheetFormatPr defaultColWidth="0" defaultRowHeight="12.75" zeroHeight="1" x14ac:dyDescent="0.2"/>
  <cols>
    <col min="1" max="1" width="11" style="339" customWidth="1"/>
    <col min="2" max="2" width="44.42578125" style="339" customWidth="1"/>
    <col min="3" max="3" width="8.28515625" style="339" customWidth="1"/>
    <col min="4" max="4" width="27.28515625" style="339" customWidth="1"/>
    <col min="5" max="16384" width="0" style="95" hidden="1"/>
  </cols>
  <sheetData>
    <row r="1" spans="1:4" ht="19.899999999999999" customHeight="1" x14ac:dyDescent="0.25">
      <c r="A1" s="319" t="s">
        <v>193</v>
      </c>
      <c r="B1" s="300"/>
      <c r="C1" s="300"/>
      <c r="D1" s="301"/>
    </row>
    <row r="2" spans="1:4" ht="19.899999999999999" customHeight="1" x14ac:dyDescent="0.25">
      <c r="A2" s="116" t="s">
        <v>190</v>
      </c>
      <c r="B2" s="117"/>
      <c r="C2" s="117"/>
      <c r="D2" s="320"/>
    </row>
    <row r="3" spans="1:4" ht="19.899999999999999" customHeight="1" thickBot="1" x14ac:dyDescent="0.3">
      <c r="A3" s="116" t="s">
        <v>191</v>
      </c>
      <c r="B3" s="117"/>
      <c r="C3" s="117"/>
      <c r="D3" s="320"/>
    </row>
    <row r="4" spans="1:4" ht="20.100000000000001" customHeight="1" thickBot="1" x14ac:dyDescent="0.3">
      <c r="A4" s="119" t="s">
        <v>8</v>
      </c>
      <c r="B4" s="120" t="str">
        <f>'CSS '!B4</f>
        <v>Plumas</v>
      </c>
      <c r="C4" s="121" t="s">
        <v>9</v>
      </c>
      <c r="D4" s="122">
        <f>'CSS '!G4</f>
        <v>43186</v>
      </c>
    </row>
    <row r="5" spans="1:4" s="101" customFormat="1" ht="40.15" customHeight="1" x14ac:dyDescent="0.2">
      <c r="A5" s="321" t="s">
        <v>226</v>
      </c>
      <c r="B5" s="322"/>
      <c r="C5" s="634" t="s">
        <v>249</v>
      </c>
      <c r="D5" s="635"/>
    </row>
    <row r="6" spans="1:4" ht="15" customHeight="1" x14ac:dyDescent="0.25">
      <c r="A6" s="252" t="s">
        <v>32</v>
      </c>
      <c r="B6" s="255"/>
      <c r="C6" s="255"/>
      <c r="D6" s="323"/>
    </row>
    <row r="7" spans="1:4" ht="15" customHeight="1" x14ac:dyDescent="0.2">
      <c r="A7" s="157">
        <v>1</v>
      </c>
      <c r="B7" s="308"/>
      <c r="C7" s="307"/>
      <c r="D7" s="270"/>
    </row>
    <row r="8" spans="1:4" ht="15" customHeight="1" x14ac:dyDescent="0.2">
      <c r="A8" s="157">
        <v>2</v>
      </c>
      <c r="B8" s="308"/>
      <c r="C8" s="307"/>
      <c r="D8" s="270"/>
    </row>
    <row r="9" spans="1:4" ht="15" customHeight="1" x14ac:dyDescent="0.2">
      <c r="A9" s="157">
        <v>3</v>
      </c>
      <c r="B9" s="308"/>
      <c r="C9" s="307"/>
      <c r="D9" s="270"/>
    </row>
    <row r="10" spans="1:4" ht="15" customHeight="1" x14ac:dyDescent="0.2">
      <c r="A10" s="157">
        <v>4</v>
      </c>
      <c r="B10" s="308"/>
      <c r="C10" s="307"/>
      <c r="D10" s="270"/>
    </row>
    <row r="11" spans="1:4" ht="15" customHeight="1" x14ac:dyDescent="0.2">
      <c r="A11" s="157">
        <v>5</v>
      </c>
      <c r="B11" s="308"/>
      <c r="C11" s="307"/>
      <c r="D11" s="270"/>
    </row>
    <row r="12" spans="1:4" ht="15" customHeight="1" x14ac:dyDescent="0.2">
      <c r="A12" s="157">
        <v>6</v>
      </c>
      <c r="B12" s="308"/>
      <c r="C12" s="307"/>
      <c r="D12" s="270"/>
    </row>
    <row r="13" spans="1:4" ht="15" customHeight="1" x14ac:dyDescent="0.2">
      <c r="A13" s="157">
        <v>7</v>
      </c>
      <c r="B13" s="308"/>
      <c r="C13" s="307"/>
      <c r="D13" s="270"/>
    </row>
    <row r="14" spans="1:4" ht="15" customHeight="1" x14ac:dyDescent="0.2">
      <c r="A14" s="157">
        <v>8</v>
      </c>
      <c r="B14" s="308"/>
      <c r="C14" s="307"/>
      <c r="D14" s="270"/>
    </row>
    <row r="15" spans="1:4" ht="15" customHeight="1" x14ac:dyDescent="0.2">
      <c r="A15" s="157">
        <v>9</v>
      </c>
      <c r="B15" s="308"/>
      <c r="C15" s="307"/>
      <c r="D15" s="270"/>
    </row>
    <row r="16" spans="1:4" ht="15" customHeight="1" x14ac:dyDescent="0.2">
      <c r="A16" s="157">
        <v>10</v>
      </c>
      <c r="B16" s="308"/>
      <c r="C16" s="307"/>
      <c r="D16" s="270"/>
    </row>
    <row r="17" spans="1:4" ht="15" customHeight="1" x14ac:dyDescent="0.2">
      <c r="A17" s="157">
        <v>11</v>
      </c>
      <c r="B17" s="308"/>
      <c r="C17" s="307"/>
      <c r="D17" s="270"/>
    </row>
    <row r="18" spans="1:4" ht="15" customHeight="1" x14ac:dyDescent="0.2">
      <c r="A18" s="157">
        <v>12</v>
      </c>
      <c r="B18" s="308"/>
      <c r="C18" s="307"/>
      <c r="D18" s="270"/>
    </row>
    <row r="19" spans="1:4" ht="15" customHeight="1" x14ac:dyDescent="0.25">
      <c r="A19" s="252" t="s">
        <v>59</v>
      </c>
      <c r="B19" s="324"/>
      <c r="C19" s="255"/>
      <c r="D19" s="271">
        <f>SUM(D7:D18)</f>
        <v>0</v>
      </c>
    </row>
    <row r="20" spans="1:4" ht="15" customHeight="1" x14ac:dyDescent="0.25">
      <c r="A20" s="252" t="s">
        <v>29</v>
      </c>
      <c r="B20" s="324"/>
      <c r="C20" s="255"/>
      <c r="D20" s="271"/>
    </row>
    <row r="21" spans="1:4" ht="15" customHeight="1" x14ac:dyDescent="0.25">
      <c r="A21" s="325" t="s">
        <v>163</v>
      </c>
      <c r="B21" s="326"/>
      <c r="C21" s="327"/>
      <c r="D21" s="271"/>
    </row>
    <row r="22" spans="1:4" ht="15" customHeight="1" x14ac:dyDescent="0.25">
      <c r="A22" s="328" t="s">
        <v>30</v>
      </c>
      <c r="B22" s="324"/>
      <c r="C22" s="255"/>
      <c r="D22" s="271">
        <f>SUM(D19:D21)</f>
        <v>0</v>
      </c>
    </row>
    <row r="23" spans="1:4" ht="15" customHeight="1" x14ac:dyDescent="0.25">
      <c r="A23" s="329" t="s">
        <v>26</v>
      </c>
      <c r="B23" s="179"/>
      <c r="C23" s="330"/>
      <c r="D23" s="271"/>
    </row>
    <row r="24" spans="1:4" ht="15" customHeight="1" x14ac:dyDescent="0.2">
      <c r="A24" s="157">
        <v>1</v>
      </c>
      <c r="B24" s="317"/>
      <c r="C24" s="331"/>
      <c r="D24" s="318"/>
    </row>
    <row r="25" spans="1:4" ht="15" customHeight="1" x14ac:dyDescent="0.2">
      <c r="A25" s="157">
        <v>2</v>
      </c>
      <c r="B25" s="317"/>
      <c r="C25" s="331"/>
      <c r="D25" s="318"/>
    </row>
    <row r="26" spans="1:4" ht="15" customHeight="1" x14ac:dyDescent="0.2">
      <c r="A26" s="157">
        <v>3</v>
      </c>
      <c r="B26" s="317"/>
      <c r="C26" s="331"/>
      <c r="D26" s="318"/>
    </row>
    <row r="27" spans="1:4" ht="15" customHeight="1" x14ac:dyDescent="0.2">
      <c r="A27" s="157">
        <v>4</v>
      </c>
      <c r="B27" s="317"/>
      <c r="C27" s="331"/>
      <c r="D27" s="318"/>
    </row>
    <row r="28" spans="1:4" ht="15" customHeight="1" x14ac:dyDescent="0.2">
      <c r="A28" s="157">
        <v>5</v>
      </c>
      <c r="B28" s="317"/>
      <c r="C28" s="331"/>
      <c r="D28" s="318"/>
    </row>
    <row r="29" spans="1:4" ht="15" customHeight="1" x14ac:dyDescent="0.2">
      <c r="A29" s="157">
        <v>6</v>
      </c>
      <c r="B29" s="317"/>
      <c r="C29" s="331"/>
      <c r="D29" s="318"/>
    </row>
    <row r="30" spans="1:4" ht="15" customHeight="1" x14ac:dyDescent="0.2">
      <c r="A30" s="157">
        <v>7</v>
      </c>
      <c r="B30" s="308"/>
      <c r="C30" s="307"/>
      <c r="D30" s="318"/>
    </row>
    <row r="31" spans="1:4" ht="15" customHeight="1" x14ac:dyDescent="0.2">
      <c r="A31" s="157">
        <v>8</v>
      </c>
      <c r="B31" s="308"/>
      <c r="C31" s="307"/>
      <c r="D31" s="318"/>
    </row>
    <row r="32" spans="1:4" ht="15" customHeight="1" x14ac:dyDescent="0.2">
      <c r="A32" s="157">
        <v>9</v>
      </c>
      <c r="B32" s="308"/>
      <c r="C32" s="307"/>
      <c r="D32" s="318"/>
    </row>
    <row r="33" spans="1:4" ht="15" customHeight="1" x14ac:dyDescent="0.2">
      <c r="A33" s="157">
        <v>10</v>
      </c>
      <c r="B33" s="308"/>
      <c r="C33" s="307"/>
      <c r="D33" s="318"/>
    </row>
    <row r="34" spans="1:4" ht="15" customHeight="1" x14ac:dyDescent="0.2">
      <c r="A34" s="157">
        <v>11</v>
      </c>
      <c r="B34" s="308"/>
      <c r="C34" s="307"/>
      <c r="D34" s="318"/>
    </row>
    <row r="35" spans="1:4" s="102" customFormat="1" ht="15" customHeight="1" x14ac:dyDescent="0.2">
      <c r="A35" s="157">
        <v>12</v>
      </c>
      <c r="B35" s="308"/>
      <c r="C35" s="307"/>
      <c r="D35" s="318"/>
    </row>
    <row r="36" spans="1:4" s="102" customFormat="1" ht="15" customHeight="1" x14ac:dyDescent="0.2">
      <c r="A36" s="157">
        <v>13</v>
      </c>
      <c r="B36" s="308"/>
      <c r="C36" s="307"/>
      <c r="D36" s="318"/>
    </row>
    <row r="37" spans="1:4" s="102" customFormat="1" ht="15" customHeight="1" x14ac:dyDescent="0.25">
      <c r="A37" s="195" t="s">
        <v>60</v>
      </c>
      <c r="B37" s="332"/>
      <c r="C37" s="255"/>
      <c r="D37" s="271">
        <f>SUM(D24:D36)</f>
        <v>0</v>
      </c>
    </row>
    <row r="38" spans="1:4" ht="15" customHeight="1" x14ac:dyDescent="0.25">
      <c r="A38" s="195" t="s">
        <v>33</v>
      </c>
      <c r="B38" s="332"/>
      <c r="C38" s="255"/>
      <c r="D38" s="271"/>
    </row>
    <row r="39" spans="1:4" ht="15" customHeight="1" x14ac:dyDescent="0.25">
      <c r="A39" s="333" t="s">
        <v>162</v>
      </c>
      <c r="B39" s="334"/>
      <c r="C39" s="335"/>
      <c r="D39" s="271"/>
    </row>
    <row r="40" spans="1:4" ht="15" customHeight="1" x14ac:dyDescent="0.25">
      <c r="A40" s="195" t="s">
        <v>34</v>
      </c>
      <c r="B40" s="332"/>
      <c r="C40" s="255"/>
      <c r="D40" s="271">
        <f>SUM(D37:D39)</f>
        <v>0</v>
      </c>
    </row>
    <row r="41" spans="1:4" ht="16.5" thickBot="1" x14ac:dyDescent="0.3">
      <c r="A41" s="336" t="s">
        <v>25</v>
      </c>
      <c r="B41" s="337"/>
      <c r="C41" s="338"/>
      <c r="D41" s="297">
        <f>D22+D40</f>
        <v>0</v>
      </c>
    </row>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mergeCells count="1">
    <mergeCell ref="C5:D5"/>
  </mergeCell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A4" zoomScaleNormal="100" workbookViewId="0">
      <selection activeCell="A7" sqref="A7"/>
    </sheetView>
  </sheetViews>
  <sheetFormatPr defaultColWidth="0" defaultRowHeight="12.75" zeroHeight="1" x14ac:dyDescent="0.2"/>
  <cols>
    <col min="1" max="1" width="11.140625" style="95" customWidth="1"/>
    <col min="2" max="2" width="20" style="95" customWidth="1"/>
    <col min="3" max="3" width="37.7109375" style="95" customWidth="1"/>
    <col min="4" max="4" width="22.42578125" style="95" customWidth="1"/>
    <col min="5" max="16384" width="0" style="95" hidden="1"/>
  </cols>
  <sheetData>
    <row r="1" spans="1:5" ht="19.899999999999999" customHeight="1" x14ac:dyDescent="0.25">
      <c r="A1" s="299" t="s">
        <v>194</v>
      </c>
      <c r="B1" s="300"/>
      <c r="C1" s="300"/>
      <c r="D1" s="301"/>
    </row>
    <row r="2" spans="1:5" ht="19.899999999999999" customHeight="1" x14ac:dyDescent="0.25">
      <c r="A2" s="116" t="s">
        <v>195</v>
      </c>
      <c r="B2" s="117"/>
      <c r="C2" s="117"/>
      <c r="D2" s="118"/>
    </row>
    <row r="3" spans="1:5" ht="23.25" customHeight="1" thickBot="1" x14ac:dyDescent="0.3">
      <c r="A3" s="116" t="s">
        <v>196</v>
      </c>
      <c r="B3" s="117"/>
      <c r="C3" s="117"/>
      <c r="D3" s="118"/>
    </row>
    <row r="4" spans="1:5" ht="15" customHeight="1" thickBot="1" x14ac:dyDescent="0.3">
      <c r="A4" s="119" t="s">
        <v>8</v>
      </c>
      <c r="B4" s="120" t="str">
        <f>'CSS '!B4:B4</f>
        <v>Plumas</v>
      </c>
      <c r="C4" s="121" t="s">
        <v>9</v>
      </c>
      <c r="D4" s="122">
        <f>'CSS '!E4</f>
        <v>0</v>
      </c>
    </row>
    <row r="5" spans="1:5" s="96" customFormat="1" ht="30" customHeight="1" x14ac:dyDescent="0.25">
      <c r="A5" s="110"/>
      <c r="B5" s="340"/>
      <c r="C5" s="341"/>
      <c r="D5" s="360" t="s">
        <v>214</v>
      </c>
    </row>
    <row r="6" spans="1:5" s="96" customFormat="1" ht="15.75" x14ac:dyDescent="0.25">
      <c r="A6" s="211"/>
      <c r="B6" s="215"/>
      <c r="C6" s="215"/>
      <c r="D6" s="342"/>
    </row>
    <row r="7" spans="1:5" ht="27" customHeight="1" x14ac:dyDescent="0.2">
      <c r="A7" s="351" t="s">
        <v>215</v>
      </c>
      <c r="B7" s="352"/>
      <c r="C7" s="353"/>
      <c r="D7" s="343">
        <v>0</v>
      </c>
    </row>
    <row r="8" spans="1:5" ht="15" x14ac:dyDescent="0.2">
      <c r="A8" s="344"/>
      <c r="B8" s="345"/>
      <c r="C8" s="345"/>
      <c r="D8" s="346"/>
    </row>
    <row r="9" spans="1:5" ht="26.65" customHeight="1" x14ac:dyDescent="0.2">
      <c r="A9" s="354" t="s">
        <v>129</v>
      </c>
      <c r="B9" s="355"/>
      <c r="C9" s="356"/>
      <c r="D9" s="111">
        <v>0</v>
      </c>
    </row>
    <row r="10" spans="1:5" ht="15" x14ac:dyDescent="0.2">
      <c r="A10" s="347"/>
      <c r="B10" s="348"/>
      <c r="C10" s="348"/>
      <c r="D10" s="349"/>
    </row>
    <row r="11" spans="1:5" ht="25.15" customHeight="1" thickBot="1" x14ac:dyDescent="0.25">
      <c r="A11" s="357" t="s">
        <v>130</v>
      </c>
      <c r="B11" s="358"/>
      <c r="C11" s="359"/>
      <c r="D11" s="350">
        <v>0</v>
      </c>
    </row>
    <row r="12" spans="1:5" hidden="1" x14ac:dyDescent="0.2">
      <c r="A12" s="97"/>
      <c r="B12" s="97"/>
      <c r="C12" s="97"/>
      <c r="D12" s="97"/>
      <c r="E12" s="98"/>
    </row>
    <row r="13" spans="1:5" hidden="1" x14ac:dyDescent="0.2">
      <c r="A13" s="99"/>
      <c r="B13" s="99"/>
      <c r="C13" s="99"/>
      <c r="D13" s="100"/>
      <c r="E13" s="98"/>
    </row>
    <row r="14" spans="1:5" hidden="1" x14ac:dyDescent="0.2">
      <c r="A14" s="97"/>
      <c r="B14" s="97"/>
      <c r="C14" s="97"/>
      <c r="D14" s="97"/>
      <c r="E14" s="98"/>
    </row>
    <row r="15" spans="1:5" hidden="1" x14ac:dyDescent="0.2">
      <c r="A15" s="99"/>
      <c r="B15" s="99"/>
      <c r="C15" s="99"/>
      <c r="D15" s="100"/>
      <c r="E15" s="98"/>
    </row>
    <row r="16" spans="1:5" hidden="1" x14ac:dyDescent="0.2">
      <c r="A16" s="97"/>
      <c r="B16" s="97"/>
      <c r="C16" s="97"/>
      <c r="D16" s="97"/>
      <c r="E16" s="98"/>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7"/>
  <sheetViews>
    <sheetView zoomScaleNormal="100" workbookViewId="0">
      <selection activeCell="B1" sqref="B1"/>
    </sheetView>
  </sheetViews>
  <sheetFormatPr defaultColWidth="0" defaultRowHeight="15" zeroHeight="1" x14ac:dyDescent="0.2"/>
  <cols>
    <col min="1" max="1" width="14.28515625" style="115" customWidth="1"/>
    <col min="2" max="2" width="26.7109375" style="115" customWidth="1"/>
    <col min="3" max="3" width="13.28515625" style="115" customWidth="1"/>
    <col min="4" max="4" width="37.140625" style="115" customWidth="1"/>
    <col min="5" max="16384" width="0" style="115" hidden="1"/>
  </cols>
  <sheetData>
    <row r="1" spans="1:4" ht="19.899999999999999" customHeight="1" x14ac:dyDescent="0.2">
      <c r="A1" s="112" t="s">
        <v>197</v>
      </c>
      <c r="B1" s="113"/>
      <c r="C1" s="113"/>
      <c r="D1" s="114"/>
    </row>
    <row r="2" spans="1:4" ht="19.899999999999999" customHeight="1" x14ac:dyDescent="0.25">
      <c r="A2" s="116" t="s">
        <v>198</v>
      </c>
      <c r="B2" s="117"/>
      <c r="C2" s="117"/>
      <c r="D2" s="118"/>
    </row>
    <row r="3" spans="1:4" ht="19.899999999999999" customHeight="1" thickBot="1" x14ac:dyDescent="0.3">
      <c r="A3" s="116" t="s">
        <v>199</v>
      </c>
      <c r="B3" s="117"/>
      <c r="C3" s="117"/>
      <c r="D3" s="118"/>
    </row>
    <row r="4" spans="1:4" ht="25.5" customHeight="1" thickBot="1" x14ac:dyDescent="0.3">
      <c r="A4" s="119" t="s">
        <v>8</v>
      </c>
      <c r="B4" s="120" t="str">
        <f>'CSS '!B4:B4</f>
        <v>Plumas</v>
      </c>
      <c r="C4" s="121" t="s">
        <v>9</v>
      </c>
      <c r="D4" s="122">
        <f>'CSS '!G4</f>
        <v>43186</v>
      </c>
    </row>
    <row r="5" spans="1:4" s="127" customFormat="1" ht="30" customHeight="1" x14ac:dyDescent="0.25">
      <c r="A5" s="123"/>
      <c r="B5" s="124"/>
      <c r="C5" s="125"/>
      <c r="D5" s="126" t="s">
        <v>222</v>
      </c>
    </row>
    <row r="6" spans="1:4" ht="26.1" customHeight="1" x14ac:dyDescent="0.2">
      <c r="A6" s="128" t="s">
        <v>155</v>
      </c>
      <c r="B6" s="129"/>
      <c r="C6" s="130"/>
      <c r="D6" s="111">
        <v>0</v>
      </c>
    </row>
    <row r="7" spans="1:4" s="94" customFormat="1" ht="15.75" thickBot="1" x14ac:dyDescent="0.25">
      <c r="A7" s="131"/>
      <c r="B7" s="132"/>
      <c r="C7" s="132"/>
      <c r="D7" s="133"/>
    </row>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1" zoomScale="80" zoomScaleNormal="80" zoomScaleSheetLayoutView="100" zoomScalePageLayoutView="70" workbookViewId="0">
      <selection activeCell="A50" sqref="A50"/>
    </sheetView>
  </sheetViews>
  <sheetFormatPr defaultColWidth="0" defaultRowHeight="15" zeroHeight="1" x14ac:dyDescent="0.2"/>
  <cols>
    <col min="1" max="1" width="3.42578125" style="115" customWidth="1"/>
    <col min="2" max="3" width="4.42578125" style="115" customWidth="1"/>
    <col min="4" max="4" width="4.7109375" style="115" customWidth="1"/>
    <col min="5" max="5" width="4.5703125" style="115" customWidth="1"/>
    <col min="6" max="6" width="41.85546875" style="115" customWidth="1"/>
    <col min="7" max="7" width="15.5703125" style="115" customWidth="1"/>
    <col min="8" max="8" width="16.7109375" style="115" customWidth="1"/>
    <col min="9" max="9" width="14.5703125" style="115" customWidth="1"/>
    <col min="10" max="10" width="17.140625" style="115" customWidth="1"/>
    <col min="11" max="11" width="19.5703125" style="115" customWidth="1"/>
    <col min="12" max="12" width="14.5703125" style="115" customWidth="1"/>
    <col min="13" max="13" width="18.42578125" style="115" customWidth="1"/>
    <col min="14" max="14" width="16.7109375" style="115" customWidth="1"/>
    <col min="15" max="15" width="19.5703125" style="115" customWidth="1"/>
    <col min="16" max="17" width="14.5703125" style="115" customWidth="1"/>
    <col min="18" max="18" width="18.28515625" style="115" customWidth="1"/>
    <col min="19" max="19" width="13" style="79" hidden="1" customWidth="1"/>
    <col min="20" max="16384" width="0" style="79" hidden="1"/>
  </cols>
  <sheetData>
    <row r="1" spans="1:18" ht="15.75" x14ac:dyDescent="0.25">
      <c r="A1" s="207" t="s">
        <v>205</v>
      </c>
      <c r="B1" s="207"/>
      <c r="C1" s="207"/>
      <c r="D1" s="207"/>
      <c r="E1" s="207"/>
      <c r="F1" s="207"/>
      <c r="G1" s="207"/>
      <c r="H1" s="207"/>
      <c r="I1" s="207"/>
      <c r="J1" s="207"/>
      <c r="K1" s="207"/>
      <c r="L1" s="207"/>
      <c r="M1" s="78"/>
      <c r="N1" s="78"/>
      <c r="O1" s="78"/>
      <c r="P1" s="78"/>
      <c r="Q1" s="78"/>
      <c r="R1" s="78"/>
    </row>
    <row r="2" spans="1:18" ht="15.75" x14ac:dyDescent="0.25">
      <c r="A2" s="207" t="s">
        <v>206</v>
      </c>
      <c r="B2" s="207"/>
      <c r="C2" s="207"/>
      <c r="D2" s="207"/>
      <c r="E2" s="207"/>
      <c r="F2" s="207"/>
      <c r="G2" s="207"/>
      <c r="H2" s="207"/>
      <c r="I2" s="207"/>
      <c r="J2" s="207"/>
      <c r="K2" s="207"/>
      <c r="L2" s="207"/>
      <c r="M2" s="78"/>
      <c r="N2" s="78"/>
      <c r="O2" s="78"/>
      <c r="P2" s="78"/>
      <c r="Q2" s="78"/>
      <c r="R2" s="78"/>
    </row>
    <row r="3" spans="1:18" ht="15.75" x14ac:dyDescent="0.25">
      <c r="A3" s="464" t="s">
        <v>107</v>
      </c>
      <c r="B3" s="465"/>
      <c r="C3" s="466"/>
      <c r="D3" s="80"/>
      <c r="E3" s="80"/>
      <c r="F3" s="80"/>
      <c r="G3" s="80"/>
      <c r="H3" s="80"/>
      <c r="I3" s="80"/>
      <c r="J3" s="80"/>
      <c r="K3" s="80"/>
      <c r="L3" s="80"/>
      <c r="M3" s="80"/>
      <c r="N3" s="80"/>
      <c r="O3" s="80"/>
      <c r="P3" s="80"/>
      <c r="Q3" s="80"/>
      <c r="R3" s="80"/>
    </row>
    <row r="4" spans="1:18" s="83" customFormat="1" ht="15.75" x14ac:dyDescent="0.25">
      <c r="A4" s="403"/>
      <c r="B4" s="81"/>
      <c r="C4" s="81"/>
      <c r="D4" s="81"/>
      <c r="E4" s="81"/>
      <c r="F4" s="81"/>
      <c r="G4" s="82"/>
      <c r="H4" s="82"/>
      <c r="I4" s="82"/>
      <c r="J4" s="82"/>
      <c r="K4" s="82"/>
      <c r="L4" s="82"/>
      <c r="M4" s="82"/>
      <c r="N4" s="82"/>
      <c r="O4" s="82"/>
      <c r="P4" s="82"/>
      <c r="Q4" s="82"/>
      <c r="R4" s="82"/>
    </row>
    <row r="5" spans="1:18" ht="15.75" x14ac:dyDescent="0.25">
      <c r="A5" s="467" t="s">
        <v>106</v>
      </c>
      <c r="B5" s="468"/>
      <c r="C5" s="468"/>
      <c r="D5" s="468" t="str">
        <f>'CSS '!B4</f>
        <v>Plumas</v>
      </c>
      <c r="E5" s="468"/>
      <c r="F5" s="404"/>
      <c r="G5" s="94"/>
      <c r="H5" s="94"/>
      <c r="I5" s="94"/>
      <c r="J5" s="94"/>
      <c r="K5" s="405"/>
      <c r="L5" s="94"/>
      <c r="M5" s="94"/>
      <c r="N5" s="94"/>
      <c r="O5" s="94"/>
      <c r="P5" s="469" t="s">
        <v>73</v>
      </c>
      <c r="Q5" s="469">
        <f>'CSS '!G4</f>
        <v>43186</v>
      </c>
      <c r="R5" s="469"/>
    </row>
    <row r="6" spans="1:18" ht="15" customHeight="1" thickBot="1" x14ac:dyDescent="0.3">
      <c r="A6" s="103"/>
      <c r="B6" s="103"/>
      <c r="C6" s="103"/>
      <c r="D6" s="103"/>
      <c r="E6" s="103"/>
      <c r="F6" s="103"/>
      <c r="G6" s="152"/>
      <c r="H6" s="152"/>
      <c r="I6" s="152"/>
      <c r="J6" s="152"/>
      <c r="K6" s="152"/>
      <c r="L6" s="152"/>
      <c r="M6" s="152"/>
      <c r="N6" s="91"/>
      <c r="O6" s="91"/>
      <c r="P6" s="406"/>
      <c r="Q6" s="406"/>
      <c r="R6" s="406"/>
    </row>
    <row r="7" spans="1:18" ht="31.5" customHeight="1" thickBot="1" x14ac:dyDescent="0.25">
      <c r="A7" s="470" t="s">
        <v>207</v>
      </c>
      <c r="B7" s="471"/>
      <c r="C7" s="471"/>
      <c r="D7" s="471"/>
      <c r="E7" s="471"/>
      <c r="F7" s="472"/>
      <c r="G7" s="407" t="s">
        <v>239</v>
      </c>
      <c r="H7" s="94"/>
      <c r="I7" s="94"/>
      <c r="J7" s="94"/>
      <c r="K7" s="94"/>
      <c r="L7" s="94"/>
      <c r="M7" s="94"/>
      <c r="N7" s="94"/>
      <c r="O7" s="94"/>
      <c r="P7" s="94"/>
      <c r="Q7" s="94"/>
      <c r="R7" s="94"/>
    </row>
    <row r="8" spans="1:18" ht="15" customHeight="1" thickBot="1" x14ac:dyDescent="0.25">
      <c r="A8" s="295"/>
      <c r="B8" s="295"/>
      <c r="C8" s="295"/>
      <c r="D8" s="295"/>
      <c r="E8" s="295"/>
      <c r="F8" s="295"/>
      <c r="G8" s="94"/>
      <c r="H8" s="94"/>
      <c r="I8" s="94"/>
      <c r="J8" s="94"/>
      <c r="K8" s="94"/>
      <c r="L8" s="94"/>
      <c r="M8" s="94"/>
      <c r="N8" s="94"/>
      <c r="O8" s="94"/>
      <c r="P8" s="94"/>
      <c r="Q8" s="94"/>
      <c r="R8" s="94"/>
    </row>
    <row r="9" spans="1:18" s="84" customFormat="1" ht="15" customHeight="1" x14ac:dyDescent="0.25">
      <c r="A9" s="222"/>
      <c r="B9" s="223"/>
      <c r="C9" s="223"/>
      <c r="D9" s="223"/>
      <c r="E9" s="223"/>
      <c r="F9" s="233"/>
      <c r="G9" s="473" t="s">
        <v>0</v>
      </c>
      <c r="H9" s="473" t="s">
        <v>1</v>
      </c>
      <c r="I9" s="473" t="s">
        <v>7</v>
      </c>
      <c r="J9" s="473" t="s">
        <v>2</v>
      </c>
      <c r="K9" s="473" t="s">
        <v>3</v>
      </c>
      <c r="L9" s="473" t="s">
        <v>4</v>
      </c>
      <c r="M9" s="473" t="s">
        <v>5</v>
      </c>
      <c r="N9" s="473" t="s">
        <v>6</v>
      </c>
      <c r="O9" s="473" t="s">
        <v>38</v>
      </c>
      <c r="P9" s="474" t="s">
        <v>101</v>
      </c>
      <c r="Q9" s="474" t="s">
        <v>56</v>
      </c>
      <c r="R9" s="475" t="s">
        <v>166</v>
      </c>
    </row>
    <row r="10" spans="1:18" s="84" customFormat="1" ht="68.25" customHeight="1" thickBot="1" x14ac:dyDescent="0.3">
      <c r="A10" s="476"/>
      <c r="B10" s="477"/>
      <c r="C10" s="477"/>
      <c r="D10" s="477"/>
      <c r="E10" s="477"/>
      <c r="F10" s="478" t="s">
        <v>128</v>
      </c>
      <c r="G10" s="479" t="s">
        <v>209</v>
      </c>
      <c r="H10" s="479" t="s">
        <v>210</v>
      </c>
      <c r="I10" s="479" t="s">
        <v>35</v>
      </c>
      <c r="J10" s="479" t="s">
        <v>211</v>
      </c>
      <c r="K10" s="479" t="s">
        <v>15</v>
      </c>
      <c r="L10" s="479" t="s">
        <v>27</v>
      </c>
      <c r="M10" s="479" t="s">
        <v>28</v>
      </c>
      <c r="N10" s="479" t="s">
        <v>63</v>
      </c>
      <c r="O10" s="480" t="s">
        <v>155</v>
      </c>
      <c r="P10" s="481" t="s">
        <v>49</v>
      </c>
      <c r="Q10" s="479" t="s">
        <v>76</v>
      </c>
      <c r="R10" s="482" t="s">
        <v>16</v>
      </c>
    </row>
    <row r="11" spans="1:18" ht="25.15" customHeight="1" thickTop="1" x14ac:dyDescent="0.25">
      <c r="A11" s="483">
        <v>1</v>
      </c>
      <c r="B11" s="484" t="s">
        <v>250</v>
      </c>
      <c r="C11" s="277"/>
      <c r="D11" s="277"/>
      <c r="E11" s="277"/>
      <c r="F11" s="485"/>
      <c r="G11" s="408"/>
      <c r="H11" s="408"/>
      <c r="I11" s="408"/>
      <c r="J11" s="408"/>
      <c r="K11" s="408"/>
      <c r="L11" s="408"/>
      <c r="M11" s="408"/>
      <c r="N11" s="408"/>
      <c r="O11" s="408"/>
      <c r="P11" s="409"/>
      <c r="Q11" s="409"/>
      <c r="R11" s="410"/>
    </row>
    <row r="12" spans="1:18" ht="25.15" customHeight="1" x14ac:dyDescent="0.25">
      <c r="A12" s="486"/>
      <c r="B12" s="487"/>
      <c r="C12" s="159" t="s">
        <v>39</v>
      </c>
      <c r="D12" s="307" t="s">
        <v>61</v>
      </c>
      <c r="E12" s="307"/>
      <c r="F12" s="308"/>
      <c r="G12" s="408"/>
      <c r="H12" s="408"/>
      <c r="I12" s="408"/>
      <c r="J12" s="408"/>
      <c r="K12" s="408"/>
      <c r="L12" s="408"/>
      <c r="M12" s="408"/>
      <c r="N12" s="408"/>
      <c r="O12" s="408"/>
      <c r="P12" s="411">
        <v>1039788</v>
      </c>
      <c r="Q12" s="412"/>
      <c r="R12" s="488">
        <f>P12</f>
        <v>1039788</v>
      </c>
    </row>
    <row r="13" spans="1:18" ht="25.15" customHeight="1" x14ac:dyDescent="0.25">
      <c r="A13" s="486"/>
      <c r="B13" s="487"/>
      <c r="C13" s="159" t="s">
        <v>40</v>
      </c>
      <c r="D13" s="307" t="s">
        <v>74</v>
      </c>
      <c r="E13" s="307"/>
      <c r="F13" s="308"/>
      <c r="G13" s="408"/>
      <c r="H13" s="408"/>
      <c r="I13" s="408"/>
      <c r="J13" s="413">
        <v>0</v>
      </c>
      <c r="K13" s="408"/>
      <c r="L13" s="408"/>
      <c r="M13" s="408"/>
      <c r="N13" s="408"/>
      <c r="O13" s="408"/>
      <c r="P13" s="409"/>
      <c r="Q13" s="409"/>
      <c r="R13" s="488">
        <f>J13</f>
        <v>0</v>
      </c>
    </row>
    <row r="14" spans="1:18" ht="25.15" customHeight="1" x14ac:dyDescent="0.25">
      <c r="A14" s="486"/>
      <c r="B14" s="487"/>
      <c r="C14" s="489" t="s">
        <v>41</v>
      </c>
      <c r="D14" s="307" t="s">
        <v>64</v>
      </c>
      <c r="E14" s="307"/>
      <c r="F14" s="308"/>
      <c r="G14" s="408"/>
      <c r="H14" s="408"/>
      <c r="I14" s="408"/>
      <c r="J14" s="413">
        <v>0</v>
      </c>
      <c r="K14" s="413">
        <v>0</v>
      </c>
      <c r="L14" s="408"/>
      <c r="M14" s="408"/>
      <c r="N14" s="408"/>
      <c r="O14" s="408"/>
      <c r="P14" s="409"/>
      <c r="Q14" s="409"/>
      <c r="R14" s="488">
        <f>SUM(J14:K14)</f>
        <v>0</v>
      </c>
    </row>
    <row r="15" spans="1:18" s="83" customFormat="1" ht="25.15" customHeight="1" x14ac:dyDescent="0.2">
      <c r="A15" s="490"/>
      <c r="B15" s="491"/>
      <c r="C15" s="489" t="s">
        <v>42</v>
      </c>
      <c r="D15" s="492" t="s">
        <v>65</v>
      </c>
      <c r="E15" s="492"/>
      <c r="F15" s="493"/>
      <c r="G15" s="415">
        <v>0</v>
      </c>
      <c r="H15" s="415">
        <v>0</v>
      </c>
      <c r="I15" s="415">
        <v>0</v>
      </c>
      <c r="J15" s="415">
        <v>56421</v>
      </c>
      <c r="K15" s="415">
        <v>0</v>
      </c>
      <c r="L15" s="415">
        <v>0</v>
      </c>
      <c r="M15" s="415">
        <v>0</v>
      </c>
      <c r="N15" s="415">
        <v>0</v>
      </c>
      <c r="O15" s="408"/>
      <c r="P15" s="412"/>
      <c r="Q15" s="412"/>
      <c r="R15" s="488">
        <f>SUM(G15:N15)</f>
        <v>56421</v>
      </c>
    </row>
    <row r="16" spans="1:18" s="83" customFormat="1" ht="25.15" customHeight="1" x14ac:dyDescent="0.2">
      <c r="A16" s="490"/>
      <c r="B16" s="491"/>
      <c r="C16" s="489" t="s">
        <v>43</v>
      </c>
      <c r="D16" s="492" t="s">
        <v>66</v>
      </c>
      <c r="E16" s="492"/>
      <c r="F16" s="493"/>
      <c r="G16" s="413">
        <v>0</v>
      </c>
      <c r="H16" s="413">
        <v>0</v>
      </c>
      <c r="I16" s="413">
        <v>0</v>
      </c>
      <c r="J16" s="413">
        <v>0</v>
      </c>
      <c r="K16" s="413">
        <v>-334523</v>
      </c>
      <c r="L16" s="413">
        <v>0</v>
      </c>
      <c r="M16" s="413">
        <v>0</v>
      </c>
      <c r="N16" s="413">
        <v>0</v>
      </c>
      <c r="O16" s="408"/>
      <c r="P16" s="412"/>
      <c r="Q16" s="412"/>
      <c r="R16" s="488">
        <f>SUM(G16:N16)</f>
        <v>-334523</v>
      </c>
    </row>
    <row r="17" spans="1:21" s="83" customFormat="1" ht="25.15" customHeight="1" x14ac:dyDescent="0.2">
      <c r="A17" s="490"/>
      <c r="B17" s="491"/>
      <c r="C17" s="489" t="s">
        <v>44</v>
      </c>
      <c r="D17" s="492" t="s">
        <v>67</v>
      </c>
      <c r="E17" s="492"/>
      <c r="F17" s="493"/>
      <c r="G17" s="413">
        <v>978004</v>
      </c>
      <c r="H17" s="413">
        <v>43368</v>
      </c>
      <c r="I17" s="413">
        <v>364028</v>
      </c>
      <c r="J17" s="413">
        <v>71500</v>
      </c>
      <c r="K17" s="413">
        <v>419781</v>
      </c>
      <c r="L17" s="413">
        <v>2074</v>
      </c>
      <c r="M17" s="413">
        <v>0</v>
      </c>
      <c r="N17" s="413">
        <v>24925</v>
      </c>
      <c r="O17" s="416"/>
      <c r="P17" s="412"/>
      <c r="Q17" s="412"/>
      <c r="R17" s="488">
        <f>SUM(G17:N17)</f>
        <v>1903680</v>
      </c>
    </row>
    <row r="18" spans="1:21" s="83" customFormat="1" ht="25.15" customHeight="1" x14ac:dyDescent="0.2">
      <c r="A18" s="490"/>
      <c r="B18" s="491"/>
      <c r="C18" s="489" t="s">
        <v>45</v>
      </c>
      <c r="D18" s="492" t="s">
        <v>68</v>
      </c>
      <c r="E18" s="492"/>
      <c r="F18" s="493"/>
      <c r="G18" s="413">
        <v>370868</v>
      </c>
      <c r="H18" s="413">
        <v>3405</v>
      </c>
      <c r="I18" s="413">
        <v>0</v>
      </c>
      <c r="J18" s="413">
        <v>866</v>
      </c>
      <c r="K18" s="413">
        <v>2190</v>
      </c>
      <c r="L18" s="413">
        <v>2126</v>
      </c>
      <c r="M18" s="413">
        <v>0</v>
      </c>
      <c r="N18" s="413">
        <v>25075</v>
      </c>
      <c r="O18" s="416"/>
      <c r="P18" s="412"/>
      <c r="Q18" s="412"/>
      <c r="R18" s="488">
        <f>SUM(G18:N18)</f>
        <v>404530</v>
      </c>
    </row>
    <row r="19" spans="1:21" s="83" customFormat="1" ht="25.15" customHeight="1" x14ac:dyDescent="0.2">
      <c r="A19" s="490"/>
      <c r="B19" s="491"/>
      <c r="C19" s="489" t="s">
        <v>46</v>
      </c>
      <c r="D19" s="492" t="s">
        <v>78</v>
      </c>
      <c r="E19" s="492"/>
      <c r="F19" s="493"/>
      <c r="G19" s="413">
        <v>0</v>
      </c>
      <c r="H19" s="413">
        <v>90400</v>
      </c>
      <c r="I19" s="413">
        <v>69129</v>
      </c>
      <c r="J19" s="413">
        <v>0</v>
      </c>
      <c r="K19" s="413">
        <v>0</v>
      </c>
      <c r="L19" s="416"/>
      <c r="M19" s="413">
        <v>0</v>
      </c>
      <c r="N19" s="416"/>
      <c r="O19" s="416"/>
      <c r="P19" s="412"/>
      <c r="Q19" s="412"/>
      <c r="R19" s="488">
        <f>SUM(G19:K19)+M19</f>
        <v>159529</v>
      </c>
    </row>
    <row r="20" spans="1:21" s="83" customFormat="1" ht="25.15" customHeight="1" x14ac:dyDescent="0.2">
      <c r="A20" s="490"/>
      <c r="B20" s="491"/>
      <c r="C20" s="489" t="s">
        <v>47</v>
      </c>
      <c r="D20" s="492" t="s">
        <v>94</v>
      </c>
      <c r="E20" s="492"/>
      <c r="F20" s="493"/>
      <c r="G20" s="413">
        <v>826334</v>
      </c>
      <c r="H20" s="413">
        <v>354036</v>
      </c>
      <c r="I20" s="413">
        <v>88509</v>
      </c>
      <c r="J20" s="413">
        <v>0</v>
      </c>
      <c r="K20" s="413">
        <v>0</v>
      </c>
      <c r="L20" s="416"/>
      <c r="M20" s="413">
        <v>0</v>
      </c>
      <c r="N20" s="416"/>
      <c r="O20" s="416"/>
      <c r="P20" s="412"/>
      <c r="Q20" s="412"/>
      <c r="R20" s="488">
        <f>SUM(G20:K20)+M20</f>
        <v>1268879</v>
      </c>
    </row>
    <row r="21" spans="1:21" s="83" customFormat="1" ht="25.15" customHeight="1" x14ac:dyDescent="0.2">
      <c r="A21" s="490"/>
      <c r="B21" s="491"/>
      <c r="C21" s="489" t="s">
        <v>48</v>
      </c>
      <c r="D21" s="492" t="s">
        <v>117</v>
      </c>
      <c r="E21" s="492"/>
      <c r="F21" s="493"/>
      <c r="G21" s="413">
        <v>1858387</v>
      </c>
      <c r="H21" s="413">
        <v>495570</v>
      </c>
      <c r="I21" s="413">
        <v>123892</v>
      </c>
      <c r="J21" s="413">
        <v>0</v>
      </c>
      <c r="K21" s="413">
        <v>0</v>
      </c>
      <c r="L21" s="416"/>
      <c r="M21" s="415">
        <v>0</v>
      </c>
      <c r="N21" s="416"/>
      <c r="O21" s="415">
        <v>0</v>
      </c>
      <c r="P21" s="412"/>
      <c r="Q21" s="412"/>
      <c r="R21" s="488">
        <f>SUM(G21:K21)+M21+O21</f>
        <v>2477849</v>
      </c>
    </row>
    <row r="22" spans="1:21" s="83" customFormat="1" ht="25.15" customHeight="1" x14ac:dyDescent="0.2">
      <c r="A22" s="490"/>
      <c r="B22" s="494"/>
      <c r="C22" s="214" t="s">
        <v>57</v>
      </c>
      <c r="D22" s="468" t="s">
        <v>76</v>
      </c>
      <c r="E22" s="468"/>
      <c r="F22" s="495"/>
      <c r="G22" s="417"/>
      <c r="H22" s="417"/>
      <c r="I22" s="417"/>
      <c r="J22" s="417"/>
      <c r="K22" s="417"/>
      <c r="L22" s="417"/>
      <c r="M22" s="417"/>
      <c r="N22" s="417"/>
      <c r="O22" s="418"/>
      <c r="P22" s="419"/>
      <c r="Q22" s="420">
        <v>179994</v>
      </c>
      <c r="R22" s="496">
        <f>Q22</f>
        <v>179994</v>
      </c>
    </row>
    <row r="23" spans="1:21" ht="25.15" customHeight="1" x14ac:dyDescent="0.2">
      <c r="A23" s="486"/>
      <c r="B23" s="401"/>
      <c r="C23" s="497" t="s">
        <v>122</v>
      </c>
      <c r="D23" s="498"/>
      <c r="E23" s="498"/>
      <c r="F23" s="498"/>
      <c r="G23" s="499">
        <f>SUM(G15:G21)</f>
        <v>4033593</v>
      </c>
      <c r="H23" s="499">
        <f>SUM(H15:H21)</f>
        <v>986779</v>
      </c>
      <c r="I23" s="499">
        <f>SUM(I15:I21)</f>
        <v>645558</v>
      </c>
      <c r="J23" s="499">
        <f>SUM(J13:J21)</f>
        <v>128787</v>
      </c>
      <c r="K23" s="499">
        <f>SUM(K14:K21)</f>
        <v>87448</v>
      </c>
      <c r="L23" s="499">
        <f>SUM(L15:L18)</f>
        <v>4200</v>
      </c>
      <c r="M23" s="499">
        <f>SUM(M15:M21)</f>
        <v>0</v>
      </c>
      <c r="N23" s="499">
        <f>SUM(N15:N18)</f>
        <v>50000</v>
      </c>
      <c r="O23" s="500">
        <f>O21</f>
        <v>0</v>
      </c>
      <c r="P23" s="499">
        <f>P12</f>
        <v>1039788</v>
      </c>
      <c r="Q23" s="499">
        <f>Q22</f>
        <v>179994</v>
      </c>
      <c r="R23" s="499">
        <f>SUM(G23:Q23)</f>
        <v>7156147</v>
      </c>
    </row>
    <row r="24" spans="1:21" ht="25.15" customHeight="1" x14ac:dyDescent="0.25">
      <c r="A24" s="501">
        <v>2</v>
      </c>
      <c r="B24" s="502" t="s">
        <v>170</v>
      </c>
      <c r="C24" s="277"/>
      <c r="D24" s="277"/>
      <c r="E24" s="277"/>
      <c r="F24" s="485"/>
      <c r="G24" s="408"/>
      <c r="H24" s="408"/>
      <c r="I24" s="408"/>
      <c r="J24" s="408"/>
      <c r="K24" s="408"/>
      <c r="L24" s="408"/>
      <c r="M24" s="408"/>
      <c r="N24" s="408"/>
      <c r="O24" s="408"/>
      <c r="P24" s="409"/>
      <c r="Q24" s="409"/>
      <c r="R24" s="410"/>
      <c r="S24" s="83"/>
    </row>
    <row r="25" spans="1:21" ht="25.15" customHeight="1" x14ac:dyDescent="0.2">
      <c r="A25" s="486"/>
      <c r="B25" s="401"/>
      <c r="C25" s="307" t="s">
        <v>39</v>
      </c>
      <c r="D25" s="307" t="s">
        <v>80</v>
      </c>
      <c r="E25" s="307"/>
      <c r="F25" s="308"/>
      <c r="G25" s="413">
        <v>0</v>
      </c>
      <c r="H25" s="415">
        <v>0</v>
      </c>
      <c r="I25" s="415">
        <v>0</v>
      </c>
      <c r="J25" s="416"/>
      <c r="K25" s="416"/>
      <c r="L25" s="416"/>
      <c r="M25" s="416"/>
      <c r="N25" s="416"/>
      <c r="O25" s="416"/>
      <c r="P25" s="411">
        <v>0</v>
      </c>
      <c r="Q25" s="412"/>
      <c r="R25" s="488">
        <f>G25+H25+I25+P25</f>
        <v>0</v>
      </c>
    </row>
    <row r="26" spans="1:21" ht="25.15" customHeight="1" x14ac:dyDescent="0.2">
      <c r="A26" s="486"/>
      <c r="B26" s="401"/>
      <c r="C26" s="307" t="s">
        <v>40</v>
      </c>
      <c r="D26" s="307" t="s">
        <v>120</v>
      </c>
      <c r="E26" s="307"/>
      <c r="F26" s="308"/>
      <c r="G26" s="413">
        <v>1684238</v>
      </c>
      <c r="H26" s="413">
        <v>421060</v>
      </c>
      <c r="I26" s="413">
        <v>110805</v>
      </c>
      <c r="J26" s="416"/>
      <c r="K26" s="416"/>
      <c r="L26" s="416"/>
      <c r="M26" s="413">
        <v>0</v>
      </c>
      <c r="N26" s="416"/>
      <c r="O26" s="413">
        <v>0</v>
      </c>
      <c r="P26" s="412"/>
      <c r="Q26" s="412"/>
      <c r="R26" s="488">
        <f>G26+H26+I26+M26+O26</f>
        <v>2216103</v>
      </c>
    </row>
    <row r="27" spans="1:21" ht="25.15" customHeight="1" x14ac:dyDescent="0.2">
      <c r="A27" s="486"/>
      <c r="B27" s="503"/>
      <c r="C27" s="159" t="s">
        <v>41</v>
      </c>
      <c r="D27" s="159" t="s">
        <v>121</v>
      </c>
      <c r="E27" s="159"/>
      <c r="F27" s="504"/>
      <c r="G27" s="421"/>
      <c r="H27" s="421"/>
      <c r="I27" s="421"/>
      <c r="J27" s="421"/>
      <c r="K27" s="421"/>
      <c r="L27" s="421"/>
      <c r="M27" s="421"/>
      <c r="N27" s="421"/>
      <c r="O27" s="417"/>
      <c r="P27" s="422"/>
      <c r="Q27" s="423">
        <v>27988</v>
      </c>
      <c r="R27" s="496">
        <f>Q27</f>
        <v>27988</v>
      </c>
    </row>
    <row r="28" spans="1:21" ht="25.15" customHeight="1" thickBot="1" x14ac:dyDescent="0.25">
      <c r="A28" s="505"/>
      <c r="B28" s="503"/>
      <c r="C28" s="197" t="s">
        <v>212</v>
      </c>
      <c r="D28" s="197" t="s">
        <v>77</v>
      </c>
      <c r="E28" s="197"/>
      <c r="F28" s="198"/>
      <c r="G28" s="506">
        <f>SUM(G25:G26)</f>
        <v>1684238</v>
      </c>
      <c r="H28" s="507">
        <f>SUM(H25:H26)</f>
        <v>421060</v>
      </c>
      <c r="I28" s="507">
        <f>SUM(I25:I26)</f>
        <v>110805</v>
      </c>
      <c r="J28" s="424"/>
      <c r="K28" s="424"/>
      <c r="L28" s="424"/>
      <c r="M28" s="507">
        <f>M26</f>
        <v>0</v>
      </c>
      <c r="N28" s="424"/>
      <c r="O28" s="507">
        <f>O26</f>
        <v>0</v>
      </c>
      <c r="P28" s="507">
        <f>P25</f>
        <v>0</v>
      </c>
      <c r="Q28" s="507">
        <f>SUM(Q27)</f>
        <v>27988</v>
      </c>
      <c r="R28" s="507">
        <f>SUM(R25:R27)</f>
        <v>2244091</v>
      </c>
      <c r="U28" s="87"/>
    </row>
    <row r="29" spans="1:21" ht="25.15" customHeight="1" x14ac:dyDescent="0.25">
      <c r="A29" s="501">
        <v>3</v>
      </c>
      <c r="B29" s="502" t="s">
        <v>251</v>
      </c>
      <c r="C29" s="274"/>
      <c r="D29" s="274"/>
      <c r="E29" s="274"/>
      <c r="F29" s="508"/>
      <c r="G29" s="425"/>
      <c r="H29" s="408"/>
      <c r="I29" s="408"/>
      <c r="J29" s="408"/>
      <c r="K29" s="408"/>
      <c r="L29" s="408"/>
      <c r="M29" s="408"/>
      <c r="N29" s="408"/>
      <c r="O29" s="408"/>
      <c r="P29" s="409"/>
      <c r="Q29" s="409"/>
      <c r="R29" s="408"/>
    </row>
    <row r="30" spans="1:21" ht="25.15" customHeight="1" x14ac:dyDescent="0.25">
      <c r="A30" s="483"/>
      <c r="B30" s="509" t="s">
        <v>98</v>
      </c>
      <c r="C30" s="307" t="s">
        <v>96</v>
      </c>
      <c r="D30" s="307"/>
      <c r="E30" s="307"/>
      <c r="F30" s="308"/>
      <c r="G30" s="425"/>
      <c r="H30" s="408"/>
      <c r="I30" s="408"/>
      <c r="J30" s="408"/>
      <c r="K30" s="408"/>
      <c r="L30" s="408"/>
      <c r="M30" s="408"/>
      <c r="N30" s="408"/>
      <c r="O30" s="408"/>
      <c r="P30" s="409"/>
      <c r="Q30" s="409"/>
      <c r="R30" s="410"/>
    </row>
    <row r="31" spans="1:21" ht="25.15" customHeight="1" x14ac:dyDescent="0.2">
      <c r="A31" s="486"/>
      <c r="B31" s="509"/>
      <c r="C31" s="218" t="s">
        <v>39</v>
      </c>
      <c r="D31" s="307" t="s">
        <v>75</v>
      </c>
      <c r="E31" s="307"/>
      <c r="F31" s="308"/>
      <c r="G31" s="426"/>
      <c r="H31" s="416"/>
      <c r="I31" s="416"/>
      <c r="J31" s="415">
        <v>0</v>
      </c>
      <c r="K31" s="416"/>
      <c r="L31" s="416"/>
      <c r="M31" s="416"/>
      <c r="N31" s="416"/>
      <c r="O31" s="416"/>
      <c r="P31" s="412"/>
      <c r="Q31" s="412"/>
      <c r="R31" s="488">
        <f>J31</f>
        <v>0</v>
      </c>
    </row>
    <row r="32" spans="1:21" ht="25.15" customHeight="1" x14ac:dyDescent="0.2">
      <c r="A32" s="486"/>
      <c r="B32" s="509"/>
      <c r="C32" s="218" t="s">
        <v>40</v>
      </c>
      <c r="D32" s="307" t="s">
        <v>69</v>
      </c>
      <c r="E32" s="307"/>
      <c r="F32" s="308"/>
      <c r="G32" s="426"/>
      <c r="H32" s="416"/>
      <c r="I32" s="416"/>
      <c r="J32" s="415">
        <v>0</v>
      </c>
      <c r="K32" s="415">
        <v>0</v>
      </c>
      <c r="L32" s="416"/>
      <c r="M32" s="416"/>
      <c r="N32" s="416"/>
      <c r="O32" s="416"/>
      <c r="P32" s="412"/>
      <c r="Q32" s="412"/>
      <c r="R32" s="488">
        <f>SUM(J32:K32)</f>
        <v>0</v>
      </c>
    </row>
    <row r="33" spans="1:19" ht="25.15" customHeight="1" x14ac:dyDescent="0.2">
      <c r="A33" s="486"/>
      <c r="B33" s="509"/>
      <c r="C33" s="218" t="s">
        <v>41</v>
      </c>
      <c r="D33" s="307" t="s">
        <v>70</v>
      </c>
      <c r="E33" s="307"/>
      <c r="F33" s="308"/>
      <c r="G33" s="427">
        <v>0</v>
      </c>
      <c r="H33" s="415">
        <v>0</v>
      </c>
      <c r="I33" s="415">
        <v>0</v>
      </c>
      <c r="J33" s="415">
        <v>56421</v>
      </c>
      <c r="K33" s="413">
        <v>0</v>
      </c>
      <c r="L33" s="415">
        <v>0</v>
      </c>
      <c r="M33" s="415">
        <v>0</v>
      </c>
      <c r="N33" s="415">
        <v>0</v>
      </c>
      <c r="O33" s="416"/>
      <c r="P33" s="412"/>
      <c r="Q33" s="412"/>
      <c r="R33" s="488">
        <f>SUM(G33:N33)</f>
        <v>56421</v>
      </c>
    </row>
    <row r="34" spans="1:19" ht="25.15" customHeight="1" x14ac:dyDescent="0.2">
      <c r="A34" s="486"/>
      <c r="B34" s="509"/>
      <c r="C34" s="218" t="s">
        <v>42</v>
      </c>
      <c r="D34" s="307" t="s">
        <v>71</v>
      </c>
      <c r="E34" s="307"/>
      <c r="F34" s="308"/>
      <c r="G34" s="427">
        <v>0</v>
      </c>
      <c r="H34" s="415">
        <v>0</v>
      </c>
      <c r="I34" s="415">
        <v>0</v>
      </c>
      <c r="J34" s="415">
        <v>0</v>
      </c>
      <c r="K34" s="413">
        <v>0</v>
      </c>
      <c r="L34" s="415">
        <v>0</v>
      </c>
      <c r="M34" s="415">
        <v>0</v>
      </c>
      <c r="N34" s="415">
        <v>0</v>
      </c>
      <c r="O34" s="416"/>
      <c r="P34" s="412"/>
      <c r="Q34" s="412"/>
      <c r="R34" s="488">
        <f>SUM(G34:N34)</f>
        <v>0</v>
      </c>
    </row>
    <row r="35" spans="1:19" ht="25.15" customHeight="1" x14ac:dyDescent="0.2">
      <c r="A35" s="486"/>
      <c r="B35" s="509"/>
      <c r="C35" s="218" t="s">
        <v>43</v>
      </c>
      <c r="D35" s="307" t="s">
        <v>72</v>
      </c>
      <c r="E35" s="307"/>
      <c r="F35" s="308"/>
      <c r="G35" s="427">
        <v>0</v>
      </c>
      <c r="H35" s="415">
        <v>0</v>
      </c>
      <c r="I35" s="415">
        <v>0</v>
      </c>
      <c r="J35" s="415">
        <f>60334-J33</f>
        <v>3913</v>
      </c>
      <c r="K35" s="413">
        <v>0</v>
      </c>
      <c r="L35" s="415">
        <v>0</v>
      </c>
      <c r="M35" s="415">
        <v>0</v>
      </c>
      <c r="N35" s="415">
        <v>0</v>
      </c>
      <c r="O35" s="416"/>
      <c r="P35" s="412"/>
      <c r="Q35" s="412"/>
      <c r="R35" s="488">
        <f>SUM(G35:N35)</f>
        <v>3913</v>
      </c>
    </row>
    <row r="36" spans="1:19" ht="25.15" customHeight="1" x14ac:dyDescent="0.2">
      <c r="A36" s="486"/>
      <c r="B36" s="509"/>
      <c r="C36" s="218" t="s">
        <v>44</v>
      </c>
      <c r="D36" s="307" t="s">
        <v>82</v>
      </c>
      <c r="E36" s="307"/>
      <c r="F36" s="308"/>
      <c r="G36" s="427">
        <v>0</v>
      </c>
      <c r="H36" s="415">
        <v>0</v>
      </c>
      <c r="I36" s="415">
        <v>0</v>
      </c>
      <c r="J36" s="415">
        <v>0</v>
      </c>
      <c r="K36" s="413">
        <v>0</v>
      </c>
      <c r="L36" s="415">
        <v>0</v>
      </c>
      <c r="M36" s="415">
        <v>0</v>
      </c>
      <c r="N36" s="415">
        <v>0</v>
      </c>
      <c r="O36" s="416"/>
      <c r="P36" s="412"/>
      <c r="Q36" s="412"/>
      <c r="R36" s="488">
        <f>SUM(G36:N36)</f>
        <v>0</v>
      </c>
    </row>
    <row r="37" spans="1:19" ht="25.15" customHeight="1" x14ac:dyDescent="0.2">
      <c r="A37" s="486"/>
      <c r="B37" s="509"/>
      <c r="C37" s="218" t="s">
        <v>45</v>
      </c>
      <c r="D37" s="307" t="s">
        <v>79</v>
      </c>
      <c r="E37" s="307"/>
      <c r="F37" s="308"/>
      <c r="G37" s="427">
        <v>0</v>
      </c>
      <c r="H37" s="415">
        <v>0</v>
      </c>
      <c r="I37" s="415">
        <v>0</v>
      </c>
      <c r="J37" s="415">
        <v>0</v>
      </c>
      <c r="K37" s="413">
        <v>0</v>
      </c>
      <c r="L37" s="416"/>
      <c r="M37" s="415">
        <v>0</v>
      </c>
      <c r="N37" s="416"/>
      <c r="O37" s="416"/>
      <c r="P37" s="412"/>
      <c r="Q37" s="412"/>
      <c r="R37" s="488">
        <f>SUM(G37:K37)+M37</f>
        <v>0</v>
      </c>
    </row>
    <row r="38" spans="1:19" ht="25.15" customHeight="1" x14ac:dyDescent="0.2">
      <c r="A38" s="486"/>
      <c r="B38" s="509"/>
      <c r="C38" s="218" t="s">
        <v>46</v>
      </c>
      <c r="D38" s="307" t="s">
        <v>93</v>
      </c>
      <c r="E38" s="307"/>
      <c r="F38" s="308"/>
      <c r="G38" s="428">
        <v>826334</v>
      </c>
      <c r="H38" s="428">
        <v>354036</v>
      </c>
      <c r="I38" s="428">
        <v>88509</v>
      </c>
      <c r="J38" s="415">
        <v>0</v>
      </c>
      <c r="K38" s="413">
        <v>0</v>
      </c>
      <c r="L38" s="416"/>
      <c r="M38" s="415">
        <v>0</v>
      </c>
      <c r="N38" s="416"/>
      <c r="O38" s="426"/>
      <c r="P38" s="412"/>
      <c r="Q38" s="412"/>
      <c r="R38" s="488">
        <f>SUM(G38:K38)+M38</f>
        <v>1268879</v>
      </c>
    </row>
    <row r="39" spans="1:19" ht="25.15" customHeight="1" x14ac:dyDescent="0.2">
      <c r="A39" s="486"/>
      <c r="B39" s="509"/>
      <c r="C39" s="218" t="s">
        <v>47</v>
      </c>
      <c r="D39" s="307" t="s">
        <v>115</v>
      </c>
      <c r="E39" s="307"/>
      <c r="F39" s="308"/>
      <c r="G39" s="429">
        <f>1485052-G38</f>
        <v>658718</v>
      </c>
      <c r="H39" s="429">
        <f>568091-H38</f>
        <v>214055</v>
      </c>
      <c r="I39" s="429">
        <v>123892</v>
      </c>
      <c r="J39" s="430">
        <v>0</v>
      </c>
      <c r="K39" s="413">
        <v>0</v>
      </c>
      <c r="L39" s="417"/>
      <c r="M39" s="415">
        <v>0</v>
      </c>
      <c r="N39" s="417"/>
      <c r="O39" s="431">
        <v>0</v>
      </c>
      <c r="P39" s="422"/>
      <c r="Q39" s="422"/>
      <c r="R39" s="496">
        <f>SUM(G39:K39)+M39+O39</f>
        <v>996665</v>
      </c>
    </row>
    <row r="40" spans="1:19" ht="25.15" customHeight="1" x14ac:dyDescent="0.2">
      <c r="A40" s="486"/>
      <c r="B40" s="509"/>
      <c r="C40" s="218" t="s">
        <v>48</v>
      </c>
      <c r="D40" s="307" t="s">
        <v>123</v>
      </c>
      <c r="E40" s="307"/>
      <c r="F40" s="308"/>
      <c r="G40" s="429">
        <v>0</v>
      </c>
      <c r="H40" s="429">
        <v>0</v>
      </c>
      <c r="I40" s="429">
        <f>225012-I38-I39</f>
        <v>12611</v>
      </c>
      <c r="J40" s="430">
        <v>0</v>
      </c>
      <c r="K40" s="413">
        <v>0</v>
      </c>
      <c r="L40" s="417"/>
      <c r="M40" s="415">
        <v>0</v>
      </c>
      <c r="N40" s="417"/>
      <c r="O40" s="429">
        <v>0</v>
      </c>
      <c r="P40" s="422"/>
      <c r="Q40" s="422"/>
      <c r="R40" s="496">
        <f>SUM(G40:K40)+M40+O40</f>
        <v>12611</v>
      </c>
    </row>
    <row r="41" spans="1:19" ht="25.15" customHeight="1" x14ac:dyDescent="0.2">
      <c r="A41" s="157"/>
      <c r="B41" s="510" t="s">
        <v>124</v>
      </c>
      <c r="C41" s="511"/>
      <c r="D41" s="511"/>
      <c r="E41" s="511"/>
      <c r="F41" s="512"/>
      <c r="G41" s="500">
        <f>SUM(G33:G40)</f>
        <v>1485052</v>
      </c>
      <c r="H41" s="500">
        <f>SUM(H33:H40)</f>
        <v>568091</v>
      </c>
      <c r="I41" s="500">
        <f>SUM(I33:I40)</f>
        <v>225012</v>
      </c>
      <c r="J41" s="500">
        <f>SUM(J31:J40)</f>
        <v>60334</v>
      </c>
      <c r="K41" s="500">
        <f>SUM(K32:K40)</f>
        <v>0</v>
      </c>
      <c r="L41" s="500">
        <f>SUM(L33:L36)</f>
        <v>0</v>
      </c>
      <c r="M41" s="500">
        <f>SUM(M33:M40)</f>
        <v>0</v>
      </c>
      <c r="N41" s="500">
        <f>SUM(N33:N36)</f>
        <v>0</v>
      </c>
      <c r="O41" s="500">
        <f>SUM(O39:O40)</f>
        <v>0</v>
      </c>
      <c r="P41" s="432"/>
      <c r="Q41" s="432"/>
      <c r="R41" s="499">
        <f>SUM(G41:O41)</f>
        <v>2338489</v>
      </c>
      <c r="S41" s="88"/>
    </row>
    <row r="42" spans="1:19" ht="25.15" customHeight="1" x14ac:dyDescent="0.2">
      <c r="A42" s="486"/>
      <c r="B42" s="509"/>
      <c r="C42" s="218" t="s">
        <v>57</v>
      </c>
      <c r="D42" s="307" t="s">
        <v>76</v>
      </c>
      <c r="E42" s="307"/>
      <c r="F42" s="308"/>
      <c r="G42" s="433">
        <v>0</v>
      </c>
      <c r="H42" s="434">
        <v>0</v>
      </c>
      <c r="I42" s="435">
        <v>0</v>
      </c>
      <c r="J42" s="436">
        <v>0</v>
      </c>
      <c r="K42" s="435">
        <v>0</v>
      </c>
      <c r="L42" s="435">
        <v>0</v>
      </c>
      <c r="M42" s="435">
        <v>0</v>
      </c>
      <c r="N42" s="435">
        <v>0</v>
      </c>
      <c r="O42" s="435">
        <v>0</v>
      </c>
      <c r="P42" s="409"/>
      <c r="Q42" s="513">
        <f>SUM(G42:O42)</f>
        <v>0</v>
      </c>
      <c r="R42" s="514">
        <f>Q42</f>
        <v>0</v>
      </c>
    </row>
    <row r="43" spans="1:19" ht="25.15" customHeight="1" x14ac:dyDescent="0.2">
      <c r="A43" s="486"/>
      <c r="B43" s="509" t="s">
        <v>99</v>
      </c>
      <c r="C43" s="307" t="s">
        <v>97</v>
      </c>
      <c r="D43" s="307"/>
      <c r="E43" s="307"/>
      <c r="F43" s="308"/>
      <c r="G43" s="437"/>
      <c r="H43" s="438"/>
      <c r="I43" s="438"/>
      <c r="J43" s="438"/>
      <c r="K43" s="438"/>
      <c r="L43" s="438"/>
      <c r="M43" s="438"/>
      <c r="N43" s="438"/>
      <c r="O43" s="438"/>
      <c r="P43" s="419"/>
      <c r="Q43" s="419"/>
      <c r="R43" s="439"/>
    </row>
    <row r="44" spans="1:19" ht="25.15" customHeight="1" x14ac:dyDescent="0.25">
      <c r="A44" s="486"/>
      <c r="B44" s="515"/>
      <c r="C44" s="218" t="s">
        <v>39</v>
      </c>
      <c r="D44" s="218" t="s">
        <v>90</v>
      </c>
      <c r="E44" s="218"/>
      <c r="F44" s="142"/>
      <c r="G44" s="440">
        <v>0</v>
      </c>
      <c r="H44" s="413">
        <v>0</v>
      </c>
      <c r="I44" s="428">
        <v>0</v>
      </c>
      <c r="J44" s="428">
        <v>0</v>
      </c>
      <c r="K44" s="428">
        <v>0</v>
      </c>
      <c r="L44" s="427">
        <v>0</v>
      </c>
      <c r="M44" s="428">
        <v>0</v>
      </c>
      <c r="N44" s="428">
        <v>0</v>
      </c>
      <c r="O44" s="428">
        <v>0</v>
      </c>
      <c r="P44" s="412"/>
      <c r="Q44" s="412"/>
      <c r="R44" s="488">
        <f>SUM(G44:O44)</f>
        <v>0</v>
      </c>
    </row>
    <row r="45" spans="1:19" ht="25.15" customHeight="1" x14ac:dyDescent="0.25">
      <c r="A45" s="486"/>
      <c r="B45" s="515"/>
      <c r="C45" s="218" t="s">
        <v>40</v>
      </c>
      <c r="D45" s="218" t="s">
        <v>91</v>
      </c>
      <c r="E45" s="218"/>
      <c r="F45" s="142"/>
      <c r="G45" s="440">
        <v>0</v>
      </c>
      <c r="H45" s="413">
        <v>0</v>
      </c>
      <c r="I45" s="428">
        <v>0</v>
      </c>
      <c r="J45" s="428">
        <v>0</v>
      </c>
      <c r="K45" s="428">
        <v>0</v>
      </c>
      <c r="L45" s="427">
        <v>0</v>
      </c>
      <c r="M45" s="428">
        <v>0</v>
      </c>
      <c r="N45" s="428">
        <v>0</v>
      </c>
      <c r="O45" s="428">
        <v>0</v>
      </c>
      <c r="P45" s="412"/>
      <c r="Q45" s="412"/>
      <c r="R45" s="488">
        <f>SUM(G45:O45)</f>
        <v>0</v>
      </c>
    </row>
    <row r="46" spans="1:19" ht="25.15" customHeight="1" x14ac:dyDescent="0.25">
      <c r="A46" s="486"/>
      <c r="B46" s="515"/>
      <c r="C46" s="218" t="s">
        <v>41</v>
      </c>
      <c r="D46" s="307" t="s">
        <v>89</v>
      </c>
      <c r="E46" s="307"/>
      <c r="F46" s="308"/>
      <c r="G46" s="441">
        <v>655799</v>
      </c>
      <c r="H46" s="434">
        <v>4012</v>
      </c>
      <c r="I46" s="428">
        <v>0</v>
      </c>
      <c r="J46" s="428">
        <v>0</v>
      </c>
      <c r="K46" s="428">
        <v>0</v>
      </c>
      <c r="L46" s="427">
        <v>0</v>
      </c>
      <c r="M46" s="428">
        <v>0</v>
      </c>
      <c r="N46" s="428">
        <v>0</v>
      </c>
      <c r="O46" s="428">
        <v>0</v>
      </c>
      <c r="P46" s="412"/>
      <c r="Q46" s="412"/>
      <c r="R46" s="488">
        <f>SUM(G46:O46)</f>
        <v>659811</v>
      </c>
    </row>
    <row r="47" spans="1:19" ht="25.15" customHeight="1" x14ac:dyDescent="0.2">
      <c r="A47" s="486"/>
      <c r="B47" s="401" t="s">
        <v>157</v>
      </c>
      <c r="C47" s="307" t="s">
        <v>167</v>
      </c>
      <c r="D47" s="307"/>
      <c r="E47" s="307"/>
      <c r="F47" s="308"/>
      <c r="G47" s="441">
        <f>SUM(G41+G42+G44+G45+G46)</f>
        <v>2140851</v>
      </c>
      <c r="H47" s="441">
        <f t="shared" ref="H47:O47" si="0">SUM(H41+H42+H44+H45+H46)</f>
        <v>572103</v>
      </c>
      <c r="I47" s="441">
        <f t="shared" si="0"/>
        <v>225012</v>
      </c>
      <c r="J47" s="441">
        <f t="shared" si="0"/>
        <v>60334</v>
      </c>
      <c r="K47" s="441">
        <f t="shared" si="0"/>
        <v>0</v>
      </c>
      <c r="L47" s="441">
        <f t="shared" si="0"/>
        <v>0</v>
      </c>
      <c r="M47" s="441">
        <f t="shared" si="0"/>
        <v>0</v>
      </c>
      <c r="N47" s="441">
        <f t="shared" si="0"/>
        <v>0</v>
      </c>
      <c r="O47" s="441">
        <f t="shared" si="0"/>
        <v>0</v>
      </c>
      <c r="P47" s="422"/>
      <c r="Q47" s="422"/>
      <c r="R47" s="496">
        <f>SUM(G47:O47)</f>
        <v>2998300</v>
      </c>
    </row>
    <row r="48" spans="1:19" ht="25.15" customHeight="1" x14ac:dyDescent="0.2">
      <c r="A48" s="516"/>
      <c r="B48" s="517" t="s">
        <v>165</v>
      </c>
      <c r="C48" s="518" t="s">
        <v>62</v>
      </c>
      <c r="D48" s="519"/>
      <c r="E48" s="519"/>
      <c r="F48" s="519"/>
      <c r="G48" s="500">
        <f>IF(G47='CSS '!G54,'CSS '!G54,"ERROR")</f>
        <v>2140851</v>
      </c>
      <c r="H48" s="500">
        <f>IF(H47=PEI!G51,PEI!G51,"ERROR")</f>
        <v>572103</v>
      </c>
      <c r="I48" s="500">
        <f>IF(I47=INN!G35,INN!G35,"ERROR")</f>
        <v>225012</v>
      </c>
      <c r="J48" s="500">
        <f>IF(J47=WET!E15,WET!E15,"ERROR")</f>
        <v>60334</v>
      </c>
      <c r="K48" s="500">
        <f>IF(K47=CFTN!D41,CFTN!D41,"ERROR")</f>
        <v>0</v>
      </c>
      <c r="L48" s="500">
        <f>IF(L47='Other MHSA Funds'!D7,'Other MHSA Funds'!D7,"ERROR")</f>
        <v>0</v>
      </c>
      <c r="M48" s="500">
        <f>IF(M47='Other MHSA Funds'!D9,'Other MHSA Funds'!D9,"ERROR")</f>
        <v>0</v>
      </c>
      <c r="N48" s="500">
        <f>IF(N47='Other MHSA Funds'!D11,'Other MHSA Funds'!D11,"ERROR")</f>
        <v>0</v>
      </c>
      <c r="O48" s="500">
        <f>IF(O47='Unencumbered Housing Funds'!D6,'Unencumbered Housing Funds'!D6,"ERROR")</f>
        <v>0</v>
      </c>
      <c r="P48" s="442"/>
      <c r="Q48" s="520">
        <f>Q42</f>
        <v>0</v>
      </c>
      <c r="R48" s="459">
        <f>SUM(G48:O48)</f>
        <v>2998300</v>
      </c>
    </row>
    <row r="49" spans="1:19" x14ac:dyDescent="0.2">
      <c r="A49" s="134"/>
      <c r="B49" s="135"/>
      <c r="C49" s="135"/>
      <c r="D49" s="135"/>
      <c r="E49" s="135"/>
      <c r="F49" s="135"/>
      <c r="G49" s="135"/>
      <c r="H49" s="135"/>
      <c r="I49" s="135"/>
      <c r="J49" s="135"/>
      <c r="K49" s="135"/>
      <c r="L49" s="135"/>
      <c r="M49" s="135"/>
      <c r="N49" s="135"/>
      <c r="O49" s="135"/>
      <c r="P49" s="135"/>
      <c r="Q49" s="135"/>
      <c r="R49" s="443"/>
      <c r="S49" s="85"/>
    </row>
    <row r="50" spans="1:19" x14ac:dyDescent="0.2">
      <c r="A50" s="157" t="s">
        <v>168</v>
      </c>
      <c r="B50" s="159"/>
      <c r="C50" s="159"/>
      <c r="D50" s="159"/>
      <c r="E50" s="159"/>
      <c r="F50" s="159"/>
      <c r="G50" s="159"/>
      <c r="H50" s="159"/>
      <c r="I50" s="159"/>
      <c r="J50" s="159"/>
      <c r="K50" s="159"/>
      <c r="L50" s="159"/>
      <c r="M50" s="135"/>
      <c r="N50" s="135"/>
      <c r="O50" s="135"/>
      <c r="P50" s="135"/>
      <c r="Q50" s="135"/>
      <c r="R50" s="443"/>
      <c r="S50" s="85"/>
    </row>
    <row r="51" spans="1:19" x14ac:dyDescent="0.2">
      <c r="A51" s="134"/>
      <c r="B51" s="135"/>
      <c r="C51" s="135"/>
      <c r="D51" s="135"/>
      <c r="E51" s="135"/>
      <c r="F51" s="135"/>
      <c r="G51" s="135"/>
      <c r="H51" s="135"/>
      <c r="I51" s="135"/>
      <c r="J51" s="135"/>
      <c r="K51" s="135"/>
      <c r="L51" s="135"/>
      <c r="M51" s="135"/>
      <c r="N51" s="135"/>
      <c r="O51" s="135"/>
      <c r="P51" s="135"/>
      <c r="Q51" s="135"/>
      <c r="R51" s="443"/>
    </row>
    <row r="52" spans="1:19" ht="25.15" customHeight="1" x14ac:dyDescent="0.25">
      <c r="A52" s="501">
        <v>4</v>
      </c>
      <c r="B52" s="502" t="s">
        <v>252</v>
      </c>
      <c r="C52" s="274"/>
      <c r="D52" s="274"/>
      <c r="E52" s="274"/>
      <c r="F52" s="508"/>
      <c r="G52" s="444"/>
      <c r="H52" s="444"/>
      <c r="I52" s="444"/>
      <c r="J52" s="444"/>
      <c r="K52" s="444"/>
      <c r="L52" s="444"/>
      <c r="M52" s="444"/>
      <c r="N52" s="444"/>
      <c r="O52" s="444"/>
      <c r="P52" s="444"/>
      <c r="Q52" s="444"/>
      <c r="R52" s="445"/>
    </row>
    <row r="53" spans="1:19" ht="25.15" customHeight="1" x14ac:dyDescent="0.25">
      <c r="A53" s="486"/>
      <c r="B53" s="484"/>
      <c r="C53" s="521" t="s">
        <v>39</v>
      </c>
      <c r="D53" s="492" t="s">
        <v>95</v>
      </c>
      <c r="E53" s="492"/>
      <c r="F53" s="493"/>
      <c r="G53" s="434">
        <v>0</v>
      </c>
      <c r="H53" s="436">
        <v>0</v>
      </c>
      <c r="I53" s="436">
        <v>0</v>
      </c>
      <c r="J53" s="434">
        <v>0</v>
      </c>
      <c r="K53" s="434">
        <v>0</v>
      </c>
      <c r="L53" s="408"/>
      <c r="M53" s="408"/>
      <c r="N53" s="408"/>
      <c r="O53" s="408"/>
      <c r="P53" s="446">
        <v>0</v>
      </c>
      <c r="Q53" s="409"/>
      <c r="R53" s="514">
        <f>SUM(G53:K53)+P53</f>
        <v>0</v>
      </c>
      <c r="S53" s="87"/>
    </row>
    <row r="54" spans="1:19" ht="25.15" customHeight="1" x14ac:dyDescent="0.25">
      <c r="A54" s="486"/>
      <c r="B54" s="484"/>
      <c r="C54" s="521" t="s">
        <v>40</v>
      </c>
      <c r="D54" s="492" t="s">
        <v>116</v>
      </c>
      <c r="E54" s="492"/>
      <c r="F54" s="493"/>
      <c r="G54" s="434">
        <v>0</v>
      </c>
      <c r="H54" s="436">
        <v>0</v>
      </c>
      <c r="I54" s="436">
        <v>0</v>
      </c>
      <c r="J54" s="434">
        <v>0</v>
      </c>
      <c r="K54" s="434">
        <v>0</v>
      </c>
      <c r="L54" s="416"/>
      <c r="M54" s="416"/>
      <c r="N54" s="416"/>
      <c r="O54" s="416"/>
      <c r="P54" s="446">
        <v>0</v>
      </c>
      <c r="Q54" s="412"/>
      <c r="R54" s="514">
        <f>SUM(G54:K54)+P54</f>
        <v>0</v>
      </c>
      <c r="S54" s="87"/>
    </row>
    <row r="55" spans="1:19" ht="24.6" customHeight="1" x14ac:dyDescent="0.25">
      <c r="A55" s="486"/>
      <c r="B55" s="484"/>
      <c r="C55" s="521" t="s">
        <v>41</v>
      </c>
      <c r="D55" s="492" t="s">
        <v>125</v>
      </c>
      <c r="E55" s="492"/>
      <c r="F55" s="493"/>
      <c r="G55" s="434">
        <v>0</v>
      </c>
      <c r="H55" s="436">
        <v>0</v>
      </c>
      <c r="I55" s="436">
        <v>0</v>
      </c>
      <c r="J55" s="434">
        <v>0</v>
      </c>
      <c r="K55" s="434">
        <v>0</v>
      </c>
      <c r="L55" s="416"/>
      <c r="M55" s="416"/>
      <c r="N55" s="416"/>
      <c r="O55" s="416"/>
      <c r="P55" s="446">
        <v>0</v>
      </c>
      <c r="Q55" s="422"/>
      <c r="R55" s="514">
        <f>SUM(G55:K55)+P55</f>
        <v>0</v>
      </c>
      <c r="S55" s="87"/>
    </row>
    <row r="56" spans="1:19" ht="24.6" customHeight="1" x14ac:dyDescent="0.25">
      <c r="A56" s="505"/>
      <c r="B56" s="484"/>
      <c r="C56" s="521" t="s">
        <v>216</v>
      </c>
      <c r="D56" s="492"/>
      <c r="E56" s="492"/>
      <c r="F56" s="493"/>
      <c r="G56" s="522">
        <f>SUM(G53:G55)</f>
        <v>0</v>
      </c>
      <c r="H56" s="522">
        <f>SUM(H53:H55)</f>
        <v>0</v>
      </c>
      <c r="I56" s="522">
        <f>SUM(I53:I55)</f>
        <v>0</v>
      </c>
      <c r="J56" s="522">
        <f>SUM(J53:J55)</f>
        <v>0</v>
      </c>
      <c r="K56" s="522">
        <f>SUM(K53:K55)</f>
        <v>0</v>
      </c>
      <c r="L56" s="418"/>
      <c r="M56" s="418"/>
      <c r="N56" s="418"/>
      <c r="O56" s="418"/>
      <c r="P56" s="446">
        <f>SUM(P53:P55)</f>
        <v>0</v>
      </c>
      <c r="Q56" s="419"/>
      <c r="R56" s="514">
        <f>SUM(G56:K56)+P56</f>
        <v>0</v>
      </c>
      <c r="S56" s="87"/>
    </row>
    <row r="57" spans="1:19" ht="25.15" customHeight="1" x14ac:dyDescent="0.25">
      <c r="A57" s="523">
        <v>5</v>
      </c>
      <c r="B57" s="524" t="s">
        <v>253</v>
      </c>
      <c r="C57" s="327"/>
      <c r="D57" s="327"/>
      <c r="E57" s="327"/>
      <c r="F57" s="525"/>
      <c r="G57" s="447"/>
      <c r="H57" s="448"/>
      <c r="I57" s="448"/>
      <c r="J57" s="448"/>
      <c r="K57" s="448"/>
      <c r="L57" s="448"/>
      <c r="M57" s="448"/>
      <c r="N57" s="448"/>
      <c r="O57" s="448"/>
      <c r="P57" s="449"/>
      <c r="Q57" s="449"/>
      <c r="R57" s="526"/>
    </row>
    <row r="58" spans="1:19" ht="25.15" customHeight="1" x14ac:dyDescent="0.25">
      <c r="A58" s="527"/>
      <c r="B58" s="528"/>
      <c r="C58" s="529" t="s">
        <v>39</v>
      </c>
      <c r="D58" s="530" t="s">
        <v>61</v>
      </c>
      <c r="E58" s="530"/>
      <c r="F58" s="531"/>
      <c r="G58" s="426"/>
      <c r="H58" s="416"/>
      <c r="I58" s="416"/>
      <c r="J58" s="416"/>
      <c r="K58" s="416"/>
      <c r="L58" s="416"/>
      <c r="M58" s="416"/>
      <c r="N58" s="416"/>
      <c r="O58" s="416"/>
      <c r="P58" s="411">
        <v>0</v>
      </c>
      <c r="Q58" s="412"/>
      <c r="R58" s="488">
        <f>P58</f>
        <v>0</v>
      </c>
    </row>
    <row r="59" spans="1:19" ht="25.15" customHeight="1" x14ac:dyDescent="0.25">
      <c r="A59" s="527"/>
      <c r="B59" s="528"/>
      <c r="C59" s="529" t="s">
        <v>40</v>
      </c>
      <c r="D59" s="530" t="s">
        <v>74</v>
      </c>
      <c r="E59" s="530"/>
      <c r="F59" s="531"/>
      <c r="G59" s="426"/>
      <c r="H59" s="416"/>
      <c r="I59" s="416"/>
      <c r="J59" s="413">
        <v>0</v>
      </c>
      <c r="K59" s="416"/>
      <c r="L59" s="416"/>
      <c r="M59" s="416"/>
      <c r="N59" s="416"/>
      <c r="O59" s="416"/>
      <c r="P59" s="412"/>
      <c r="Q59" s="412"/>
      <c r="R59" s="488">
        <f>J59</f>
        <v>0</v>
      </c>
    </row>
    <row r="60" spans="1:19" ht="25.15" customHeight="1" x14ac:dyDescent="0.25">
      <c r="A60" s="527"/>
      <c r="B60" s="528"/>
      <c r="C60" s="529" t="s">
        <v>41</v>
      </c>
      <c r="D60" s="530" t="s">
        <v>64</v>
      </c>
      <c r="E60" s="530"/>
      <c r="F60" s="531"/>
      <c r="G60" s="426"/>
      <c r="H60" s="416"/>
      <c r="I60" s="416"/>
      <c r="J60" s="413">
        <v>0</v>
      </c>
      <c r="K60" s="415">
        <v>0</v>
      </c>
      <c r="L60" s="416"/>
      <c r="M60" s="416"/>
      <c r="N60" s="416"/>
      <c r="O60" s="416"/>
      <c r="P60" s="412"/>
      <c r="Q60" s="412"/>
      <c r="R60" s="488">
        <f>J60+K60</f>
        <v>0</v>
      </c>
    </row>
    <row r="61" spans="1:19" s="85" customFormat="1" ht="25.15" customHeight="1" x14ac:dyDescent="0.25">
      <c r="A61" s="527"/>
      <c r="B61" s="528"/>
      <c r="C61" s="529" t="s">
        <v>42</v>
      </c>
      <c r="D61" s="530" t="s">
        <v>65</v>
      </c>
      <c r="E61" s="530"/>
      <c r="F61" s="531"/>
      <c r="G61" s="427">
        <v>0</v>
      </c>
      <c r="H61" s="415">
        <v>0</v>
      </c>
      <c r="I61" s="415">
        <v>0</v>
      </c>
      <c r="J61" s="413">
        <v>0</v>
      </c>
      <c r="K61" s="415">
        <v>0</v>
      </c>
      <c r="L61" s="415">
        <v>0</v>
      </c>
      <c r="M61" s="415">
        <v>0</v>
      </c>
      <c r="N61" s="415">
        <v>0</v>
      </c>
      <c r="O61" s="416"/>
      <c r="P61" s="412"/>
      <c r="Q61" s="412"/>
      <c r="R61" s="488">
        <f>SUM(G61:N61)</f>
        <v>0</v>
      </c>
    </row>
    <row r="62" spans="1:19" s="85" customFormat="1" ht="25.15" customHeight="1" x14ac:dyDescent="0.25">
      <c r="A62" s="527"/>
      <c r="B62" s="528"/>
      <c r="C62" s="529" t="s">
        <v>43</v>
      </c>
      <c r="D62" s="530" t="s">
        <v>66</v>
      </c>
      <c r="E62" s="530"/>
      <c r="F62" s="531"/>
      <c r="G62" s="427">
        <v>0</v>
      </c>
      <c r="H62" s="415">
        <v>0</v>
      </c>
      <c r="I62" s="415">
        <v>0</v>
      </c>
      <c r="J62" s="413">
        <v>0</v>
      </c>
      <c r="K62" s="415">
        <v>0</v>
      </c>
      <c r="L62" s="415">
        <v>0</v>
      </c>
      <c r="M62" s="415">
        <v>0</v>
      </c>
      <c r="N62" s="415">
        <v>0</v>
      </c>
      <c r="O62" s="416"/>
      <c r="P62" s="412"/>
      <c r="Q62" s="412"/>
      <c r="R62" s="488">
        <f>SUM(G62:N62)</f>
        <v>0</v>
      </c>
    </row>
    <row r="63" spans="1:19" s="85" customFormat="1" ht="25.15" customHeight="1" x14ac:dyDescent="0.25">
      <c r="A63" s="527"/>
      <c r="B63" s="528"/>
      <c r="C63" s="529" t="s">
        <v>44</v>
      </c>
      <c r="D63" s="530" t="s">
        <v>67</v>
      </c>
      <c r="E63" s="530"/>
      <c r="F63" s="531"/>
      <c r="G63" s="427">
        <v>0</v>
      </c>
      <c r="H63" s="415">
        <v>0</v>
      </c>
      <c r="I63" s="415">
        <v>0</v>
      </c>
      <c r="J63" s="413">
        <v>0</v>
      </c>
      <c r="K63" s="415">
        <v>0</v>
      </c>
      <c r="L63" s="415">
        <v>0</v>
      </c>
      <c r="M63" s="415">
        <v>0</v>
      </c>
      <c r="N63" s="415">
        <v>0</v>
      </c>
      <c r="O63" s="416"/>
      <c r="P63" s="412"/>
      <c r="Q63" s="412"/>
      <c r="R63" s="488">
        <f>SUM(G63:N63)</f>
        <v>0</v>
      </c>
    </row>
    <row r="64" spans="1:19" s="85" customFormat="1" ht="25.15" customHeight="1" x14ac:dyDescent="0.25">
      <c r="A64" s="527"/>
      <c r="B64" s="528"/>
      <c r="C64" s="529" t="s">
        <v>45</v>
      </c>
      <c r="D64" s="530" t="s">
        <v>68</v>
      </c>
      <c r="E64" s="530"/>
      <c r="F64" s="531"/>
      <c r="G64" s="427">
        <v>0</v>
      </c>
      <c r="H64" s="415">
        <v>0</v>
      </c>
      <c r="I64" s="415">
        <v>0</v>
      </c>
      <c r="J64" s="413">
        <v>0</v>
      </c>
      <c r="K64" s="415">
        <v>0</v>
      </c>
      <c r="L64" s="415">
        <v>0</v>
      </c>
      <c r="M64" s="415">
        <v>0</v>
      </c>
      <c r="N64" s="415">
        <v>0</v>
      </c>
      <c r="O64" s="417"/>
      <c r="P64" s="422"/>
      <c r="Q64" s="422"/>
      <c r="R64" s="488">
        <f>SUM(G64:N64)</f>
        <v>0</v>
      </c>
    </row>
    <row r="65" spans="1:19" ht="25.15" customHeight="1" x14ac:dyDescent="0.25">
      <c r="A65" s="527"/>
      <c r="B65" s="528"/>
      <c r="C65" s="529" t="s">
        <v>46</v>
      </c>
      <c r="D65" s="530" t="s">
        <v>78</v>
      </c>
      <c r="E65" s="530"/>
      <c r="F65" s="531"/>
      <c r="G65" s="427">
        <v>0</v>
      </c>
      <c r="H65" s="415">
        <v>0</v>
      </c>
      <c r="I65" s="415">
        <v>0</v>
      </c>
      <c r="J65" s="413">
        <v>0</v>
      </c>
      <c r="K65" s="415">
        <v>0</v>
      </c>
      <c r="L65" s="415">
        <v>0</v>
      </c>
      <c r="M65" s="415">
        <v>0</v>
      </c>
      <c r="N65" s="417"/>
      <c r="O65" s="417"/>
      <c r="P65" s="422"/>
      <c r="Q65" s="422"/>
      <c r="R65" s="488">
        <f>SUM(G65:M65)</f>
        <v>0</v>
      </c>
    </row>
    <row r="66" spans="1:19" ht="25.15" customHeight="1" x14ac:dyDescent="0.25">
      <c r="A66" s="527"/>
      <c r="B66" s="528"/>
      <c r="C66" s="529" t="s">
        <v>47</v>
      </c>
      <c r="D66" s="530" t="s">
        <v>94</v>
      </c>
      <c r="E66" s="530"/>
      <c r="F66" s="531"/>
      <c r="G66" s="427">
        <v>0</v>
      </c>
      <c r="H66" s="415">
        <v>0</v>
      </c>
      <c r="I66" s="415">
        <v>0</v>
      </c>
      <c r="J66" s="413">
        <v>0</v>
      </c>
      <c r="K66" s="415">
        <v>0</v>
      </c>
      <c r="L66" s="415">
        <v>0</v>
      </c>
      <c r="M66" s="415">
        <v>0</v>
      </c>
      <c r="N66" s="417"/>
      <c r="O66" s="417"/>
      <c r="P66" s="422"/>
      <c r="Q66" s="422"/>
      <c r="R66" s="488">
        <f>SUM(G66:M66)</f>
        <v>0</v>
      </c>
    </row>
    <row r="67" spans="1:19" ht="25.15" customHeight="1" x14ac:dyDescent="0.25">
      <c r="A67" s="527"/>
      <c r="B67" s="528"/>
      <c r="C67" s="529" t="s">
        <v>48</v>
      </c>
      <c r="D67" s="530" t="s">
        <v>117</v>
      </c>
      <c r="E67" s="530"/>
      <c r="F67" s="531"/>
      <c r="G67" s="427">
        <v>0</v>
      </c>
      <c r="H67" s="415">
        <v>0</v>
      </c>
      <c r="I67" s="415">
        <v>0</v>
      </c>
      <c r="J67" s="413">
        <v>0</v>
      </c>
      <c r="K67" s="415">
        <v>0</v>
      </c>
      <c r="L67" s="415">
        <v>0</v>
      </c>
      <c r="M67" s="415">
        <v>0</v>
      </c>
      <c r="N67" s="417"/>
      <c r="O67" s="430">
        <v>0</v>
      </c>
      <c r="P67" s="422"/>
      <c r="Q67" s="422"/>
      <c r="R67" s="488">
        <f>SUM(G67:M67)+O67</f>
        <v>0</v>
      </c>
    </row>
    <row r="68" spans="1:19" ht="25.15" customHeight="1" x14ac:dyDescent="0.25">
      <c r="A68" s="527"/>
      <c r="B68" s="528"/>
      <c r="C68" s="529" t="s">
        <v>57</v>
      </c>
      <c r="D68" s="530" t="s">
        <v>126</v>
      </c>
      <c r="E68" s="530"/>
      <c r="F68" s="531"/>
      <c r="G68" s="427">
        <v>0</v>
      </c>
      <c r="H68" s="415">
        <v>0</v>
      </c>
      <c r="I68" s="415">
        <v>0</v>
      </c>
      <c r="J68" s="413">
        <v>0</v>
      </c>
      <c r="K68" s="415">
        <v>0</v>
      </c>
      <c r="L68" s="415">
        <v>0</v>
      </c>
      <c r="M68" s="415">
        <v>0</v>
      </c>
      <c r="N68" s="417"/>
      <c r="O68" s="441">
        <v>0</v>
      </c>
      <c r="P68" s="422"/>
      <c r="Q68" s="416"/>
      <c r="R68" s="488">
        <f>SUM(G68:M68)+O68</f>
        <v>0</v>
      </c>
      <c r="S68" s="87"/>
    </row>
    <row r="69" spans="1:19" ht="25.15" customHeight="1" x14ac:dyDescent="0.25">
      <c r="A69" s="527"/>
      <c r="B69" s="528"/>
      <c r="C69" s="529" t="s">
        <v>100</v>
      </c>
      <c r="D69" s="529" t="s">
        <v>92</v>
      </c>
      <c r="E69" s="529"/>
      <c r="F69" s="532"/>
      <c r="G69" s="427">
        <v>0</v>
      </c>
      <c r="H69" s="415">
        <v>0</v>
      </c>
      <c r="I69" s="415">
        <v>0</v>
      </c>
      <c r="J69" s="413">
        <v>0</v>
      </c>
      <c r="K69" s="415">
        <v>0</v>
      </c>
      <c r="L69" s="415">
        <v>0</v>
      </c>
      <c r="M69" s="415">
        <v>0</v>
      </c>
      <c r="N69" s="430">
        <v>0</v>
      </c>
      <c r="O69" s="441">
        <v>0</v>
      </c>
      <c r="P69" s="422"/>
      <c r="Q69" s="566">
        <v>0</v>
      </c>
      <c r="R69" s="533">
        <f>SUM(G69:O69)+Q69</f>
        <v>0</v>
      </c>
      <c r="S69" s="87"/>
    </row>
    <row r="70" spans="1:19" ht="25.15" customHeight="1" x14ac:dyDescent="0.2">
      <c r="A70" s="534"/>
      <c r="B70" s="517"/>
      <c r="C70" s="535" t="s">
        <v>131</v>
      </c>
      <c r="D70" s="536" t="s">
        <v>77</v>
      </c>
      <c r="E70" s="517"/>
      <c r="F70" s="536"/>
      <c r="G70" s="499">
        <f>SUM(G61:G69)</f>
        <v>0</v>
      </c>
      <c r="H70" s="499">
        <f>SUM(H61:H69)</f>
        <v>0</v>
      </c>
      <c r="I70" s="499">
        <f>SUM(I61:I69)</f>
        <v>0</v>
      </c>
      <c r="J70" s="499">
        <f>SUM(J59:J69)</f>
        <v>0</v>
      </c>
      <c r="K70" s="499">
        <f>SUM(K60:K69)</f>
        <v>0</v>
      </c>
      <c r="L70" s="499">
        <f>SUM(L61:L69)</f>
        <v>0</v>
      </c>
      <c r="M70" s="499">
        <f>SUM(M61:M69)</f>
        <v>0</v>
      </c>
      <c r="N70" s="499">
        <f>SUM(N61:N64)+N69</f>
        <v>0</v>
      </c>
      <c r="O70" s="499">
        <f>SUM(O67:O69)</f>
        <v>0</v>
      </c>
      <c r="P70" s="499">
        <f>P58</f>
        <v>0</v>
      </c>
      <c r="Q70" s="499">
        <f>Q69</f>
        <v>0</v>
      </c>
      <c r="R70" s="537">
        <f>SUM(G70:Q70)</f>
        <v>0</v>
      </c>
    </row>
    <row r="71" spans="1:19" ht="25.15" customHeight="1" x14ac:dyDescent="0.25">
      <c r="A71" s="538">
        <v>6</v>
      </c>
      <c r="B71" s="484" t="s">
        <v>254</v>
      </c>
      <c r="C71" s="277"/>
      <c r="D71" s="277"/>
      <c r="E71" s="277"/>
      <c r="F71" s="485"/>
      <c r="G71" s="425"/>
      <c r="H71" s="408"/>
      <c r="I71" s="408"/>
      <c r="J71" s="408"/>
      <c r="K71" s="408"/>
      <c r="L71" s="408"/>
      <c r="M71" s="408"/>
      <c r="N71" s="408"/>
      <c r="O71" s="418"/>
      <c r="P71" s="419"/>
      <c r="Q71" s="419"/>
      <c r="R71" s="450"/>
    </row>
    <row r="72" spans="1:19" ht="25.15" customHeight="1" x14ac:dyDescent="0.25">
      <c r="A72" s="157"/>
      <c r="B72" s="487"/>
      <c r="C72" s="159" t="s">
        <v>39</v>
      </c>
      <c r="D72" s="307" t="s">
        <v>81</v>
      </c>
      <c r="E72" s="307"/>
      <c r="F72" s="308"/>
      <c r="G72" s="426"/>
      <c r="H72" s="416"/>
      <c r="I72" s="416"/>
      <c r="J72" s="416"/>
      <c r="K72" s="416"/>
      <c r="L72" s="416"/>
      <c r="M72" s="416"/>
      <c r="N72" s="416"/>
      <c r="O72" s="417"/>
      <c r="P72" s="415">
        <f>SUM( P23+P28+P56+P70)</f>
        <v>1039788</v>
      </c>
      <c r="Q72" s="412"/>
      <c r="R72" s="488">
        <f>P72</f>
        <v>1039788</v>
      </c>
    </row>
    <row r="73" spans="1:19" ht="25.15" customHeight="1" x14ac:dyDescent="0.25">
      <c r="A73" s="157"/>
      <c r="B73" s="487"/>
      <c r="C73" s="489" t="s">
        <v>40</v>
      </c>
      <c r="D73" s="307" t="s">
        <v>74</v>
      </c>
      <c r="E73" s="307"/>
      <c r="F73" s="308"/>
      <c r="G73" s="426"/>
      <c r="H73" s="416"/>
      <c r="I73" s="416"/>
      <c r="J73" s="415">
        <f t="shared" ref="J73:K79" si="1">J13-J31+J59</f>
        <v>0</v>
      </c>
      <c r="K73" s="416"/>
      <c r="L73" s="416"/>
      <c r="M73" s="416"/>
      <c r="N73" s="416"/>
      <c r="O73" s="416"/>
      <c r="P73" s="409"/>
      <c r="Q73" s="409"/>
      <c r="R73" s="488">
        <f>J73</f>
        <v>0</v>
      </c>
    </row>
    <row r="74" spans="1:19" ht="25.15" customHeight="1" x14ac:dyDescent="0.25">
      <c r="A74" s="157"/>
      <c r="B74" s="487"/>
      <c r="C74" s="489" t="s">
        <v>41</v>
      </c>
      <c r="D74" s="307" t="s">
        <v>64</v>
      </c>
      <c r="E74" s="307"/>
      <c r="F74" s="308"/>
      <c r="G74" s="426"/>
      <c r="H74" s="416"/>
      <c r="I74" s="416"/>
      <c r="J74" s="415">
        <f t="shared" si="1"/>
        <v>0</v>
      </c>
      <c r="K74" s="415">
        <f>K14-K32+K60</f>
        <v>0</v>
      </c>
      <c r="L74" s="416"/>
      <c r="M74" s="416"/>
      <c r="N74" s="416"/>
      <c r="O74" s="416"/>
      <c r="P74" s="412"/>
      <c r="Q74" s="412"/>
      <c r="R74" s="488">
        <f>SUM(J74:K74)</f>
        <v>0</v>
      </c>
    </row>
    <row r="75" spans="1:19" s="85" customFormat="1" ht="25.15" customHeight="1" x14ac:dyDescent="0.25">
      <c r="A75" s="157"/>
      <c r="B75" s="487"/>
      <c r="C75" s="159" t="s">
        <v>42</v>
      </c>
      <c r="D75" s="307" t="s">
        <v>65</v>
      </c>
      <c r="E75" s="307"/>
      <c r="F75" s="308"/>
      <c r="G75" s="427">
        <f t="shared" ref="G75:I79" si="2">SUM(G15-G33+G61)</f>
        <v>0</v>
      </c>
      <c r="H75" s="427">
        <f t="shared" si="2"/>
        <v>0</v>
      </c>
      <c r="I75" s="427">
        <f t="shared" si="2"/>
        <v>0</v>
      </c>
      <c r="J75" s="415">
        <f t="shared" si="1"/>
        <v>0</v>
      </c>
      <c r="K75" s="415">
        <f>K15-K33+K61</f>
        <v>0</v>
      </c>
      <c r="L75" s="427">
        <f>SUM(L15-L33+L61)</f>
        <v>0</v>
      </c>
      <c r="M75" s="415">
        <f t="shared" ref="M75:N78" si="3">M15-M33+M61</f>
        <v>0</v>
      </c>
      <c r="N75" s="415">
        <f t="shared" si="3"/>
        <v>0</v>
      </c>
      <c r="O75" s="426"/>
      <c r="P75" s="412"/>
      <c r="Q75" s="412"/>
      <c r="R75" s="488">
        <f>SUM(G75:N75)</f>
        <v>0</v>
      </c>
    </row>
    <row r="76" spans="1:19" s="85" customFormat="1" ht="25.15" customHeight="1" x14ac:dyDescent="0.25">
      <c r="A76" s="157"/>
      <c r="B76" s="487"/>
      <c r="C76" s="159" t="s">
        <v>43</v>
      </c>
      <c r="D76" s="307" t="s">
        <v>66</v>
      </c>
      <c r="E76" s="307"/>
      <c r="F76" s="308"/>
      <c r="G76" s="427">
        <f t="shared" si="2"/>
        <v>0</v>
      </c>
      <c r="H76" s="427">
        <f t="shared" si="2"/>
        <v>0</v>
      </c>
      <c r="I76" s="427">
        <f t="shared" si="2"/>
        <v>0</v>
      </c>
      <c r="J76" s="415">
        <f t="shared" si="1"/>
        <v>0</v>
      </c>
      <c r="K76" s="415">
        <f>K16-K34+K62</f>
        <v>-334523</v>
      </c>
      <c r="L76" s="427">
        <f>SUM(L16-L34+L62)</f>
        <v>0</v>
      </c>
      <c r="M76" s="415">
        <f t="shared" si="3"/>
        <v>0</v>
      </c>
      <c r="N76" s="415">
        <f t="shared" si="3"/>
        <v>0</v>
      </c>
      <c r="O76" s="426"/>
      <c r="P76" s="412"/>
      <c r="Q76" s="412"/>
      <c r="R76" s="488">
        <f>SUM(G76:N76)</f>
        <v>-334523</v>
      </c>
    </row>
    <row r="77" spans="1:19" s="85" customFormat="1" ht="25.15" customHeight="1" x14ac:dyDescent="0.25">
      <c r="A77" s="157"/>
      <c r="B77" s="487"/>
      <c r="C77" s="159" t="s">
        <v>44</v>
      </c>
      <c r="D77" s="307" t="s">
        <v>67</v>
      </c>
      <c r="E77" s="307"/>
      <c r="F77" s="308"/>
      <c r="G77" s="427">
        <f t="shared" si="2"/>
        <v>978004</v>
      </c>
      <c r="H77" s="427">
        <f t="shared" si="2"/>
        <v>43368</v>
      </c>
      <c r="I77" s="427">
        <f t="shared" si="2"/>
        <v>364028</v>
      </c>
      <c r="J77" s="415">
        <f t="shared" si="1"/>
        <v>67587</v>
      </c>
      <c r="K77" s="415">
        <f>K17-K35+K63</f>
        <v>419781</v>
      </c>
      <c r="L77" s="427">
        <f>SUM(L17-L35+L63)</f>
        <v>2074</v>
      </c>
      <c r="M77" s="415">
        <f t="shared" si="3"/>
        <v>0</v>
      </c>
      <c r="N77" s="415">
        <f t="shared" si="3"/>
        <v>24925</v>
      </c>
      <c r="O77" s="416"/>
      <c r="P77" s="412"/>
      <c r="Q77" s="412"/>
      <c r="R77" s="488">
        <f>SUM(G77:N77)</f>
        <v>1899767</v>
      </c>
    </row>
    <row r="78" spans="1:19" s="85" customFormat="1" ht="25.15" customHeight="1" x14ac:dyDescent="0.25">
      <c r="A78" s="157"/>
      <c r="B78" s="487"/>
      <c r="C78" s="159" t="s">
        <v>45</v>
      </c>
      <c r="D78" s="492" t="s">
        <v>68</v>
      </c>
      <c r="E78" s="492"/>
      <c r="F78" s="493"/>
      <c r="G78" s="427">
        <f t="shared" si="2"/>
        <v>370868</v>
      </c>
      <c r="H78" s="427">
        <f t="shared" si="2"/>
        <v>3405</v>
      </c>
      <c r="I78" s="427">
        <f t="shared" si="2"/>
        <v>0</v>
      </c>
      <c r="J78" s="415">
        <f t="shared" si="1"/>
        <v>866</v>
      </c>
      <c r="K78" s="415">
        <f>K18-K36+K64</f>
        <v>2190</v>
      </c>
      <c r="L78" s="427">
        <f>SUM(L18-L36+L64)</f>
        <v>2126</v>
      </c>
      <c r="M78" s="415">
        <f t="shared" si="3"/>
        <v>0</v>
      </c>
      <c r="N78" s="415">
        <f t="shared" si="3"/>
        <v>25075</v>
      </c>
      <c r="O78" s="417"/>
      <c r="P78" s="422"/>
      <c r="Q78" s="422"/>
      <c r="R78" s="488">
        <f>SUM(G78:N78)</f>
        <v>404530</v>
      </c>
    </row>
    <row r="79" spans="1:19" ht="25.15" customHeight="1" x14ac:dyDescent="0.25">
      <c r="A79" s="157"/>
      <c r="B79" s="487"/>
      <c r="C79" s="159" t="s">
        <v>46</v>
      </c>
      <c r="D79" s="492" t="s">
        <v>78</v>
      </c>
      <c r="E79" s="492"/>
      <c r="F79" s="493"/>
      <c r="G79" s="427">
        <f t="shared" si="2"/>
        <v>0</v>
      </c>
      <c r="H79" s="427">
        <f t="shared" si="2"/>
        <v>90400</v>
      </c>
      <c r="I79" s="427">
        <f t="shared" si="2"/>
        <v>69129</v>
      </c>
      <c r="J79" s="415">
        <f t="shared" si="1"/>
        <v>0</v>
      </c>
      <c r="K79" s="415">
        <f t="shared" si="1"/>
        <v>0</v>
      </c>
      <c r="L79" s="416"/>
      <c r="M79" s="413">
        <f>M19-M37+M65</f>
        <v>0</v>
      </c>
      <c r="N79" s="416"/>
      <c r="O79" s="417"/>
      <c r="P79" s="422"/>
      <c r="Q79" s="422"/>
      <c r="R79" s="488">
        <f>SUM(G79:K79)+M79</f>
        <v>159529</v>
      </c>
    </row>
    <row r="80" spans="1:19" ht="25.15" customHeight="1" x14ac:dyDescent="0.25">
      <c r="A80" s="157"/>
      <c r="B80" s="487"/>
      <c r="C80" s="159" t="s">
        <v>47</v>
      </c>
      <c r="D80" s="492" t="s">
        <v>94</v>
      </c>
      <c r="E80" s="492"/>
      <c r="F80" s="493"/>
      <c r="G80" s="427">
        <f t="shared" ref="G80:I81" si="4">SUM(G20-G38+G53+G66)</f>
        <v>0</v>
      </c>
      <c r="H80" s="427">
        <f t="shared" si="4"/>
        <v>0</v>
      </c>
      <c r="I80" s="427">
        <f t="shared" si="4"/>
        <v>0</v>
      </c>
      <c r="J80" s="415">
        <f t="shared" ref="J80:K82" si="5">J20-J38+J53+J66</f>
        <v>0</v>
      </c>
      <c r="K80" s="415">
        <f t="shared" si="5"/>
        <v>0</v>
      </c>
      <c r="L80" s="416"/>
      <c r="M80" s="413">
        <f>M20-M38+M66</f>
        <v>0</v>
      </c>
      <c r="N80" s="416"/>
      <c r="O80" s="417"/>
      <c r="P80" s="422"/>
      <c r="Q80" s="422"/>
      <c r="R80" s="488">
        <f>SUM(G80:K80)+M80</f>
        <v>0</v>
      </c>
    </row>
    <row r="81" spans="1:21" ht="25.15" customHeight="1" x14ac:dyDescent="0.25">
      <c r="A81" s="157"/>
      <c r="B81" s="487"/>
      <c r="C81" s="159" t="s">
        <v>48</v>
      </c>
      <c r="D81" s="492" t="s">
        <v>117</v>
      </c>
      <c r="E81" s="492"/>
      <c r="F81" s="493"/>
      <c r="G81" s="427">
        <f t="shared" si="4"/>
        <v>1199669</v>
      </c>
      <c r="H81" s="427">
        <f t="shared" si="4"/>
        <v>281515</v>
      </c>
      <c r="I81" s="427">
        <f t="shared" si="4"/>
        <v>0</v>
      </c>
      <c r="J81" s="415">
        <f t="shared" si="5"/>
        <v>0</v>
      </c>
      <c r="K81" s="415">
        <f t="shared" si="5"/>
        <v>0</v>
      </c>
      <c r="L81" s="416"/>
      <c r="M81" s="415">
        <f>M21-M39+M67</f>
        <v>0</v>
      </c>
      <c r="N81" s="416"/>
      <c r="O81" s="430">
        <f>O21-O39+O67</f>
        <v>0</v>
      </c>
      <c r="P81" s="422"/>
      <c r="Q81" s="422"/>
      <c r="R81" s="488">
        <f>SUM(G81:K81)+M81+O81</f>
        <v>1481184</v>
      </c>
    </row>
    <row r="82" spans="1:21" ht="25.15" customHeight="1" x14ac:dyDescent="0.25">
      <c r="A82" s="157"/>
      <c r="B82" s="487"/>
      <c r="C82" s="159" t="s">
        <v>57</v>
      </c>
      <c r="D82" s="492" t="s">
        <v>126</v>
      </c>
      <c r="E82" s="492"/>
      <c r="F82" s="493"/>
      <c r="G82" s="431">
        <f>SUM(G26-G40+G55+G68)</f>
        <v>1684238</v>
      </c>
      <c r="H82" s="431">
        <f>SUM(H26-H40+H55+H68)</f>
        <v>421060</v>
      </c>
      <c r="I82" s="431">
        <f>SUM(I26-I40+I55+I68)</f>
        <v>98194</v>
      </c>
      <c r="J82" s="415">
        <f t="shared" si="5"/>
        <v>0</v>
      </c>
      <c r="K82" s="415">
        <f t="shared" si="5"/>
        <v>0</v>
      </c>
      <c r="L82" s="451"/>
      <c r="M82" s="431">
        <f>M26-M40+M68</f>
        <v>0</v>
      </c>
      <c r="N82" s="451"/>
      <c r="O82" s="430">
        <f>O26-O40+O68</f>
        <v>0</v>
      </c>
      <c r="P82" s="422"/>
      <c r="Q82" s="422"/>
      <c r="R82" s="488">
        <f>SUM(G82:K82)+M82+O82</f>
        <v>2203492</v>
      </c>
    </row>
    <row r="83" spans="1:21" ht="25.15" customHeight="1" thickBot="1" x14ac:dyDescent="0.25">
      <c r="A83" s="539"/>
      <c r="B83" s="401"/>
      <c r="C83" s="489" t="s">
        <v>100</v>
      </c>
      <c r="D83" s="492" t="s">
        <v>92</v>
      </c>
      <c r="E83" s="492"/>
      <c r="F83" s="493"/>
      <c r="G83" s="451"/>
      <c r="H83" s="451"/>
      <c r="I83" s="451"/>
      <c r="J83" s="451"/>
      <c r="K83" s="451"/>
      <c r="L83" s="451"/>
      <c r="M83" s="451"/>
      <c r="N83" s="451"/>
      <c r="O83" s="451"/>
      <c r="P83" s="422"/>
      <c r="Q83" s="540">
        <f>Q23+Q28-Q48+Q70</f>
        <v>207982</v>
      </c>
      <c r="R83" s="496">
        <f>Q83</f>
        <v>207982</v>
      </c>
    </row>
    <row r="84" spans="1:21" ht="25.15" customHeight="1" thickBot="1" x14ac:dyDescent="0.25">
      <c r="A84" s="541"/>
      <c r="B84" s="542"/>
      <c r="C84" s="543" t="s">
        <v>131</v>
      </c>
      <c r="D84" s="544"/>
      <c r="E84" s="542"/>
      <c r="F84" s="545" t="s">
        <v>102</v>
      </c>
      <c r="G84" s="546">
        <f>SUM(G75:G82)</f>
        <v>4232779</v>
      </c>
      <c r="H84" s="546">
        <f>SUM(H75:H82)</f>
        <v>839748</v>
      </c>
      <c r="I84" s="546">
        <f>SUM(I75:I82)</f>
        <v>531351</v>
      </c>
      <c r="J84" s="546">
        <f>SUM(J73+J74+J75+J76+J77+J78+J79+J80+J81+J82)</f>
        <v>68453</v>
      </c>
      <c r="K84" s="546">
        <f>SUM(K74+K75+K76+K77+K78+K79+K80+K81+K82)</f>
        <v>87448</v>
      </c>
      <c r="L84" s="546">
        <f>SUM(L75:L78)</f>
        <v>4200</v>
      </c>
      <c r="M84" s="546">
        <f>SUM(M75:M82)</f>
        <v>0</v>
      </c>
      <c r="N84" s="546">
        <f>SUM(N75:N78)</f>
        <v>50000</v>
      </c>
      <c r="O84" s="546">
        <f>SUM(O81:O82)</f>
        <v>0</v>
      </c>
      <c r="P84" s="546">
        <f>P72</f>
        <v>1039788</v>
      </c>
      <c r="Q84" s="547">
        <f>Q83</f>
        <v>207982</v>
      </c>
      <c r="R84" s="548">
        <f>SUM(G84:Q84)</f>
        <v>7061749</v>
      </c>
      <c r="S84" s="85"/>
    </row>
    <row r="85" spans="1:21" ht="29.25" customHeight="1" x14ac:dyDescent="0.2">
      <c r="A85" s="135"/>
      <c r="B85" s="135"/>
      <c r="C85" s="414"/>
      <c r="D85" s="135"/>
      <c r="E85" s="135"/>
      <c r="F85" s="135"/>
      <c r="G85" s="452"/>
      <c r="H85" s="452"/>
      <c r="I85" s="452"/>
      <c r="J85" s="452"/>
      <c r="K85" s="452"/>
      <c r="L85" s="452"/>
      <c r="M85" s="452"/>
      <c r="N85" s="452"/>
      <c r="O85" s="452"/>
      <c r="P85" s="452"/>
      <c r="Q85" s="452"/>
      <c r="R85" s="452"/>
      <c r="S85" s="90"/>
      <c r="T85" s="90"/>
      <c r="U85" s="86"/>
    </row>
    <row r="86" spans="1:21" ht="25.15" customHeight="1" thickBot="1" x14ac:dyDescent="0.25">
      <c r="A86" s="414"/>
      <c r="B86" s="414"/>
      <c r="C86" s="414"/>
      <c r="D86" s="414"/>
      <c r="E86" s="414"/>
      <c r="F86" s="414"/>
      <c r="G86" s="453"/>
      <c r="H86" s="453"/>
      <c r="I86" s="453"/>
      <c r="J86" s="452"/>
      <c r="K86" s="452"/>
      <c r="L86" s="452"/>
      <c r="M86" s="452"/>
      <c r="N86" s="452"/>
      <c r="O86" s="452"/>
      <c r="P86" s="452" t="s">
        <v>102</v>
      </c>
      <c r="Q86" s="452"/>
      <c r="R86" s="452"/>
      <c r="S86" s="89"/>
      <c r="T86" s="89"/>
      <c r="U86" s="86"/>
    </row>
    <row r="87" spans="1:21" ht="25.15" customHeight="1" thickBot="1" x14ac:dyDescent="0.3">
      <c r="A87" s="549" t="s">
        <v>255</v>
      </c>
      <c r="B87" s="549"/>
      <c r="C87" s="549"/>
      <c r="D87" s="549"/>
      <c r="E87" s="403"/>
      <c r="F87" s="94"/>
      <c r="G87" s="94"/>
      <c r="H87" s="454"/>
      <c r="I87" s="454"/>
      <c r="J87" s="414"/>
      <c r="K87" s="103"/>
      <c r="L87" s="103"/>
      <c r="M87" s="550" t="s">
        <v>208</v>
      </c>
      <c r="N87" s="551"/>
      <c r="O87" s="551"/>
      <c r="P87" s="551"/>
      <c r="Q87" s="551"/>
      <c r="R87" s="552"/>
      <c r="S87" s="89"/>
      <c r="T87" s="89"/>
      <c r="U87" s="86"/>
    </row>
    <row r="88" spans="1:21" ht="22.15" customHeight="1" x14ac:dyDescent="0.2">
      <c r="A88" s="553" t="s">
        <v>127</v>
      </c>
      <c r="B88" s="554"/>
      <c r="C88" s="554"/>
      <c r="D88" s="554"/>
      <c r="E88" s="554"/>
      <c r="F88" s="555"/>
      <c r="G88" s="556" t="s">
        <v>84</v>
      </c>
      <c r="H88" s="455"/>
      <c r="I88" s="455"/>
      <c r="J88" s="456"/>
      <c r="K88" s="457"/>
      <c r="L88" s="457"/>
      <c r="M88" s="557" t="s">
        <v>85</v>
      </c>
      <c r="N88" s="458" t="s">
        <v>235</v>
      </c>
      <c r="O88" s="558"/>
      <c r="P88" s="558"/>
      <c r="Q88" s="558"/>
      <c r="R88" s="559"/>
      <c r="S88" s="89"/>
      <c r="T88" s="89"/>
      <c r="U88" s="86"/>
    </row>
    <row r="89" spans="1:21" ht="20.65" customHeight="1" x14ac:dyDescent="0.2">
      <c r="A89" s="560" t="s">
        <v>164</v>
      </c>
      <c r="B89" s="561"/>
      <c r="C89" s="561"/>
      <c r="D89" s="561"/>
      <c r="E89" s="561"/>
      <c r="F89" s="561"/>
      <c r="G89" s="459">
        <v>659811</v>
      </c>
      <c r="H89" s="460"/>
      <c r="I89" s="460"/>
      <c r="J89" s="452"/>
      <c r="K89" s="461"/>
      <c r="L89" s="461"/>
      <c r="M89" s="557" t="s">
        <v>86</v>
      </c>
      <c r="N89" s="458" t="s">
        <v>236</v>
      </c>
      <c r="O89" s="558"/>
      <c r="P89" s="558"/>
      <c r="Q89" s="558"/>
      <c r="R89" s="559"/>
      <c r="S89" s="86"/>
      <c r="T89" s="86"/>
      <c r="U89" s="86"/>
    </row>
    <row r="90" spans="1:21" ht="21" customHeight="1" x14ac:dyDescent="0.2">
      <c r="A90" s="457"/>
      <c r="B90" s="457"/>
      <c r="C90" s="457"/>
      <c r="D90" s="457"/>
      <c r="E90" s="457"/>
      <c r="F90" s="457"/>
      <c r="G90" s="452"/>
      <c r="H90" s="452"/>
      <c r="I90" s="452"/>
      <c r="J90" s="452"/>
      <c r="K90" s="462"/>
      <c r="L90" s="462"/>
      <c r="M90" s="562" t="s">
        <v>87</v>
      </c>
      <c r="N90" s="458" t="s">
        <v>237</v>
      </c>
      <c r="O90" s="558"/>
      <c r="P90" s="558"/>
      <c r="Q90" s="558"/>
      <c r="R90" s="559"/>
      <c r="S90" s="86"/>
      <c r="T90" s="86"/>
      <c r="U90" s="86"/>
    </row>
    <row r="91" spans="1:21" ht="20.100000000000001" customHeight="1" thickBot="1" x14ac:dyDescent="0.25">
      <c r="A91" s="94"/>
      <c r="B91" s="94"/>
      <c r="C91" s="94"/>
      <c r="D91" s="94"/>
      <c r="E91" s="94"/>
      <c r="F91" s="94"/>
      <c r="G91" s="94"/>
      <c r="H91" s="452"/>
      <c r="I91" s="452"/>
      <c r="J91" s="452"/>
      <c r="K91" s="462"/>
      <c r="L91" s="462"/>
      <c r="M91" s="563" t="s">
        <v>88</v>
      </c>
      <c r="N91" s="463" t="s">
        <v>238</v>
      </c>
      <c r="O91" s="564"/>
      <c r="P91" s="564"/>
      <c r="Q91" s="564"/>
      <c r="R91" s="565"/>
    </row>
    <row r="92" spans="1:21" ht="22.15" hidden="1" customHeight="1" x14ac:dyDescent="0.2">
      <c r="M92" s="489"/>
      <c r="N92" s="489"/>
      <c r="O92" s="489"/>
      <c r="P92" s="489"/>
      <c r="Q92" s="489"/>
      <c r="R92" s="489"/>
    </row>
    <row r="93" spans="1:21" hidden="1" x14ac:dyDescent="0.2">
      <c r="M93" s="489"/>
      <c r="N93" s="489"/>
      <c r="O93" s="489"/>
      <c r="P93" s="489"/>
      <c r="Q93" s="489"/>
      <c r="R93" s="489"/>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0"/>
  <sheetViews>
    <sheetView tabSelected="1" topLeftCell="A14" zoomScaleNormal="100" zoomScaleSheetLayoutView="93" zoomScalePageLayoutView="60" workbookViewId="0">
      <selection activeCell="A19" sqref="A19:A20"/>
    </sheetView>
  </sheetViews>
  <sheetFormatPr defaultColWidth="0" defaultRowHeight="15" zeroHeight="1" x14ac:dyDescent="0.2"/>
  <cols>
    <col min="1" max="1" width="9.42578125" style="115" customWidth="1"/>
    <col min="2" max="2" width="20.42578125" style="115" customWidth="1"/>
    <col min="3" max="3" width="11.7109375" style="401" customWidth="1"/>
    <col min="4" max="4" width="17" style="115" customWidth="1"/>
    <col min="5" max="5" width="56.7109375" style="115" customWidth="1"/>
    <col min="6" max="7" width="12.5703125" style="79" hidden="1" customWidth="1"/>
    <col min="8" max="16384" width="0" style="79" hidden="1"/>
  </cols>
  <sheetData>
    <row r="1" spans="1:7" ht="19.899999999999999" customHeight="1" x14ac:dyDescent="0.25">
      <c r="A1" s="299" t="s">
        <v>202</v>
      </c>
      <c r="B1" s="300"/>
      <c r="C1" s="300"/>
      <c r="D1" s="300"/>
      <c r="E1" s="156"/>
    </row>
    <row r="2" spans="1:7" ht="19.899999999999999" customHeight="1" x14ac:dyDescent="0.25">
      <c r="A2" s="116" t="s">
        <v>203</v>
      </c>
      <c r="B2" s="361"/>
      <c r="C2" s="117"/>
      <c r="D2" s="117"/>
      <c r="E2" s="160"/>
    </row>
    <row r="3" spans="1:7" ht="19.899999999999999" customHeight="1" thickBot="1" x14ac:dyDescent="0.3">
      <c r="A3" s="362" t="s">
        <v>204</v>
      </c>
      <c r="B3" s="363"/>
      <c r="C3" s="364"/>
      <c r="D3" s="364"/>
      <c r="E3" s="365"/>
    </row>
    <row r="4" spans="1:7" ht="19.899999999999999" customHeight="1" thickBot="1" x14ac:dyDescent="0.3">
      <c r="A4" s="366" t="s">
        <v>8</v>
      </c>
      <c r="B4" s="367" t="str">
        <f>'CSS '!B4</f>
        <v>Plumas</v>
      </c>
      <c r="C4" s="124"/>
      <c r="D4" s="368" t="s">
        <v>9</v>
      </c>
      <c r="E4" s="369">
        <f>'CSS '!H3</f>
        <v>0</v>
      </c>
      <c r="F4" s="85"/>
    </row>
    <row r="5" spans="1:7" ht="40.15" customHeight="1" thickBot="1" x14ac:dyDescent="0.25">
      <c r="A5" s="370" t="s">
        <v>221</v>
      </c>
      <c r="B5" s="371"/>
      <c r="C5" s="372" t="s">
        <v>83</v>
      </c>
      <c r="D5" s="373" t="s">
        <v>84</v>
      </c>
      <c r="E5" s="374" t="s">
        <v>220</v>
      </c>
    </row>
    <row r="6" spans="1:7" ht="35.1" customHeight="1" x14ac:dyDescent="0.2">
      <c r="A6" s="375"/>
      <c r="B6" s="376"/>
      <c r="C6" s="377"/>
      <c r="D6" s="378"/>
      <c r="E6" s="379"/>
      <c r="G6" s="92"/>
    </row>
    <row r="7" spans="1:7" ht="31.5" customHeight="1" x14ac:dyDescent="0.2">
      <c r="A7" s="380"/>
      <c r="B7" s="376"/>
      <c r="C7" s="377"/>
      <c r="D7" s="381"/>
      <c r="E7" s="382"/>
    </row>
    <row r="8" spans="1:7" ht="29.65" customHeight="1" x14ac:dyDescent="0.2">
      <c r="A8" s="383"/>
      <c r="B8" s="384"/>
      <c r="C8" s="377"/>
      <c r="D8" s="378"/>
      <c r="E8" s="382"/>
    </row>
    <row r="9" spans="1:7" ht="33" customHeight="1" x14ac:dyDescent="0.2">
      <c r="A9" s="383"/>
      <c r="B9" s="384"/>
      <c r="C9" s="377"/>
      <c r="D9" s="378"/>
      <c r="E9" s="382"/>
    </row>
    <row r="10" spans="1:7" ht="35.65" customHeight="1" x14ac:dyDescent="0.2">
      <c r="A10" s="383"/>
      <c r="B10" s="384"/>
      <c r="C10" s="377"/>
      <c r="D10" s="378"/>
      <c r="E10" s="382"/>
    </row>
    <row r="11" spans="1:7" ht="29.1" customHeight="1" x14ac:dyDescent="0.2">
      <c r="A11" s="383"/>
      <c r="B11" s="384"/>
      <c r="C11" s="377"/>
      <c r="D11" s="378"/>
      <c r="E11" s="382"/>
    </row>
    <row r="12" spans="1:7" ht="30.6" customHeight="1" x14ac:dyDescent="0.2">
      <c r="A12" s="383"/>
      <c r="B12" s="384"/>
      <c r="C12" s="377"/>
      <c r="D12" s="378"/>
      <c r="E12" s="382"/>
    </row>
    <row r="13" spans="1:7" ht="32.1" customHeight="1" x14ac:dyDescent="0.2">
      <c r="A13" s="383"/>
      <c r="B13" s="384"/>
      <c r="C13" s="377"/>
      <c r="D13" s="378"/>
      <c r="E13" s="382"/>
    </row>
    <row r="14" spans="1:7" ht="36" customHeight="1" x14ac:dyDescent="0.2">
      <c r="A14" s="385"/>
      <c r="B14" s="386"/>
      <c r="C14" s="387"/>
      <c r="D14" s="378"/>
      <c r="E14" s="382"/>
    </row>
    <row r="15" spans="1:7" ht="34.5" customHeight="1" x14ac:dyDescent="0.2">
      <c r="A15" s="383"/>
      <c r="B15" s="384"/>
      <c r="C15" s="377"/>
      <c r="D15" s="378"/>
      <c r="E15" s="382"/>
    </row>
    <row r="16" spans="1:7" ht="39" customHeight="1" thickBot="1" x14ac:dyDescent="0.25">
      <c r="A16" s="388"/>
      <c r="B16" s="389"/>
      <c r="C16" s="390"/>
      <c r="D16" s="391"/>
      <c r="E16" s="392"/>
    </row>
    <row r="17" spans="1:5" ht="19.899999999999999" customHeight="1" thickTop="1" thickBot="1" x14ac:dyDescent="0.25">
      <c r="A17" s="393" t="s">
        <v>77</v>
      </c>
      <c r="B17" s="394"/>
      <c r="C17" s="395"/>
      <c r="D17" s="396">
        <f>SUM(D6:D16)</f>
        <v>0</v>
      </c>
      <c r="E17" s="397"/>
    </row>
    <row r="18" spans="1:5" ht="18" customHeight="1" x14ac:dyDescent="0.2">
      <c r="A18" s="402"/>
      <c r="B18" s="402"/>
      <c r="C18" s="402"/>
      <c r="D18" s="402"/>
    </row>
    <row r="19" spans="1:5" s="93" customFormat="1" ht="19.899999999999999" customHeight="1" x14ac:dyDescent="0.2">
      <c r="A19" s="218" t="s">
        <v>200</v>
      </c>
      <c r="B19" s="398"/>
      <c r="C19" s="398"/>
      <c r="D19" s="398"/>
      <c r="E19" s="399"/>
    </row>
    <row r="20" spans="1:5" s="93" customFormat="1" ht="19.899999999999999" customHeight="1" x14ac:dyDescent="0.2">
      <c r="A20" s="636" t="s">
        <v>201</v>
      </c>
      <c r="B20" s="399"/>
      <c r="C20" s="400"/>
      <c r="D20" s="399"/>
      <c r="E20" s="399"/>
    </row>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C0619D0-C031-4AED-A828-8B3E5FDBB72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984C98B-A15B-4CB2-8583-82EF1A614611}"/>
</file>

<file path=customXml/itemProps3.xml><?xml version="1.0" encoding="utf-8"?>
<ds:datastoreItem xmlns:ds="http://schemas.openxmlformats.org/officeDocument/2006/customXml" ds:itemID="{A9762ADF-0D73-4906-B35E-AB5215CDD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7FB4B6-394C-4C16-9AD6-BC56FF84D244}">
  <ds:schemaRefs>
    <ds:schemaRef ds:uri="http://schemas.microsoft.com/sharepoint/v3/contenttype/forms"/>
  </ds:schemaRefs>
</ds:datastoreItem>
</file>

<file path=customXml/itemProps5.xml><?xml version="1.0" encoding="utf-8"?>
<ds:datastoreItem xmlns:ds="http://schemas.openxmlformats.org/officeDocument/2006/customXml" ds:itemID="{C8A7F85F-50D2-485F-9783-16681B1B0DE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Plumas_FY15-16_RER_ADA</dc:title>
  <dc:creator>Moses.Ndungu@dhcs.ca.gov</dc:creator>
  <cp:keywords>Plumas_FY15-16_RER_ADA</cp:keywords>
  <cp:lastModifiedBy>westj</cp:lastModifiedBy>
  <cp:lastPrinted>2018-03-28T00:50:16Z</cp:lastPrinted>
  <dcterms:created xsi:type="dcterms:W3CDTF">2007-09-20T19:02:25Z</dcterms:created>
  <dcterms:modified xsi:type="dcterms:W3CDTF">2020-11-09T00:21:58Z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DHCSDOC-1363137784-3074</vt:lpwstr>
  </property>
  <property fmtid="{D5CDD505-2E9C-101B-9397-08002B2CF9AE}" pid="14" name="_dlc_DocIdItemGuid">
    <vt:lpwstr>3234f663-afc6-4708-b951-79841f37a9a3</vt:lpwstr>
  </property>
  <property fmtid="{D5CDD505-2E9C-101B-9397-08002B2CF9AE}" pid="15" name="_dlc_DocIdUrl">
    <vt:lpwstr>http://dhcs2016prod:88/services/MH/_layouts/15/DocIdRedir.aspx?ID=DHCSDOC-1363137784-3074, DHCSDOC-1363137784-3074</vt:lpwstr>
  </property>
  <property fmtid="{D5CDD505-2E9C-101B-9397-08002B2CF9AE}" pid="16" name="ContentTypeId">
    <vt:lpwstr>0x0101000DD778A44A894D44A57135C48A267F0A</vt:lpwstr>
  </property>
</Properties>
</file>