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F9690EF-3AA1-43CD-900A-FBAFCA8E5F52}" xr6:coauthVersionLast="45" xr6:coauthVersionMax="45" xr10:uidLastSave="{00000000-0000-0000-0000-000000000000}"/>
  <bookViews>
    <workbookView xWindow="-120" yWindow="-120" windowWidth="20730" windowHeight="11160" firstSheet="9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B35" i="1" l="1"/>
  <c r="B8" i="1"/>
  <c r="G7" i="2"/>
  <c r="E9" i="7"/>
  <c r="E12" i="7" s="1"/>
  <c r="E15" i="7" s="1"/>
  <c r="G45" i="11"/>
  <c r="R45" i="11"/>
  <c r="D19" i="8"/>
  <c r="D22" i="8"/>
  <c r="D41" i="8" s="1"/>
  <c r="D37" i="8"/>
  <c r="D40" i="8"/>
  <c r="B4" i="8"/>
  <c r="B4" i="2"/>
  <c r="G49" i="1"/>
  <c r="N70" i="11"/>
  <c r="L70" i="11"/>
  <c r="K70" i="11"/>
  <c r="J70" i="11"/>
  <c r="R69" i="11"/>
  <c r="R54" i="11"/>
  <c r="R55" i="11"/>
  <c r="R53" i="11"/>
  <c r="R44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R56" i="11" s="1"/>
  <c r="K56" i="11"/>
  <c r="G56" i="11"/>
  <c r="G32" i="5"/>
  <c r="G35" i="5"/>
  <c r="E4" i="12"/>
  <c r="G46" i="2"/>
  <c r="H42" i="2"/>
  <c r="G39" i="2"/>
  <c r="H24" i="2"/>
  <c r="G22" i="2"/>
  <c r="H7" i="2" s="1"/>
  <c r="H22" i="2" s="1"/>
  <c r="M70" i="11"/>
  <c r="P70" i="11"/>
  <c r="Q70" i="11"/>
  <c r="Q28" i="11"/>
  <c r="Q23" i="11"/>
  <c r="O82" i="11"/>
  <c r="O81" i="11"/>
  <c r="R81" i="11" s="1"/>
  <c r="O28" i="11"/>
  <c r="O23" i="11"/>
  <c r="N78" i="11"/>
  <c r="N77" i="11"/>
  <c r="N76" i="11"/>
  <c r="N75" i="11"/>
  <c r="M81" i="11"/>
  <c r="M80" i="11"/>
  <c r="M79" i="11"/>
  <c r="M82" i="11"/>
  <c r="R82" i="11" s="1"/>
  <c r="M78" i="11"/>
  <c r="M77" i="11"/>
  <c r="M76" i="11"/>
  <c r="M75" i="11"/>
  <c r="M84" i="11" s="1"/>
  <c r="L78" i="11"/>
  <c r="L77" i="11"/>
  <c r="L76" i="11"/>
  <c r="L75" i="11"/>
  <c r="L84" i="11" s="1"/>
  <c r="K78" i="11"/>
  <c r="K77" i="11"/>
  <c r="K76" i="11"/>
  <c r="K75" i="11"/>
  <c r="K74" i="11"/>
  <c r="J78" i="11"/>
  <c r="J77" i="11"/>
  <c r="J76" i="11"/>
  <c r="J75" i="11"/>
  <c r="J74" i="11"/>
  <c r="R74" i="11" s="1"/>
  <c r="J73" i="11"/>
  <c r="R73" i="1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H75" i="11"/>
  <c r="H84" i="11" s="1"/>
  <c r="G82" i="11"/>
  <c r="G80" i="11"/>
  <c r="G79" i="11"/>
  <c r="R79" i="11" s="1"/>
  <c r="G78" i="11"/>
  <c r="G77" i="11"/>
  <c r="R77" i="11" s="1"/>
  <c r="G76" i="11"/>
  <c r="R76" i="11" s="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/>
  <c r="M48" i="11" s="1"/>
  <c r="L41" i="11"/>
  <c r="L47" i="11" s="1"/>
  <c r="L48" i="11" s="1"/>
  <c r="K41" i="11"/>
  <c r="K47" i="11"/>
  <c r="J41" i="11"/>
  <c r="J47" i="11"/>
  <c r="I41" i="11"/>
  <c r="I47" i="11" s="1"/>
  <c r="H41" i="11"/>
  <c r="H47" i="11" s="1"/>
  <c r="G41" i="1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P72" i="11"/>
  <c r="R72" i="11" s="1"/>
  <c r="N23" i="11"/>
  <c r="L23" i="11"/>
  <c r="H23" i="11"/>
  <c r="G23" i="11"/>
  <c r="D17" i="12"/>
  <c r="Q42" i="11"/>
  <c r="Q48" i="11" s="1"/>
  <c r="Q83" i="11" s="1"/>
  <c r="G32" i="1"/>
  <c r="J18" i="6"/>
  <c r="J30" i="6"/>
  <c r="K18" i="6"/>
  <c r="K30" i="6"/>
  <c r="I18" i="6"/>
  <c r="I42" i="6"/>
  <c r="I30" i="6"/>
  <c r="H18" i="6"/>
  <c r="H42" i="6" s="1"/>
  <c r="H30" i="6"/>
  <c r="G18" i="6"/>
  <c r="G30" i="6"/>
  <c r="F18" i="6"/>
  <c r="F30" i="6"/>
  <c r="F42" i="6" s="1"/>
  <c r="J2" i="6"/>
  <c r="D2" i="6"/>
  <c r="G41" i="4"/>
  <c r="H41" i="4"/>
  <c r="I41" i="4"/>
  <c r="J41" i="4"/>
  <c r="K41" i="4"/>
  <c r="L41" i="4"/>
  <c r="L42" i="4" s="1"/>
  <c r="K45" i="4" s="1"/>
  <c r="G30" i="4"/>
  <c r="H30" i="4"/>
  <c r="I30" i="4"/>
  <c r="J30" i="4"/>
  <c r="J42" i="4" s="1"/>
  <c r="K30" i="4"/>
  <c r="L30" i="4"/>
  <c r="G18" i="4"/>
  <c r="G42" i="4" s="1"/>
  <c r="H18" i="4"/>
  <c r="H42" i="4" s="1"/>
  <c r="I18" i="4"/>
  <c r="J18" i="4"/>
  <c r="K18" i="4"/>
  <c r="K42" i="4"/>
  <c r="L18" i="4"/>
  <c r="F41" i="4"/>
  <c r="F30" i="4"/>
  <c r="F42" i="4" s="1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P84" i="11"/>
  <c r="H45" i="4" l="1"/>
  <c r="J48" i="11"/>
  <c r="I42" i="4"/>
  <c r="J42" i="6"/>
  <c r="N84" i="11"/>
  <c r="H46" i="2"/>
  <c r="R23" i="11"/>
  <c r="R41" i="11"/>
  <c r="R70" i="11"/>
  <c r="I84" i="11"/>
  <c r="G47" i="2"/>
  <c r="G51" i="2" s="1"/>
  <c r="H48" i="11" s="1"/>
  <c r="J45" i="4"/>
  <c r="H39" i="2"/>
  <c r="R42" i="11"/>
  <c r="G42" i="6"/>
  <c r="F43" i="6" s="1"/>
  <c r="K42" i="6"/>
  <c r="I43" i="6" s="1"/>
  <c r="I48" i="11"/>
  <c r="R78" i="11"/>
  <c r="R80" i="11"/>
  <c r="K84" i="11"/>
  <c r="O84" i="11"/>
  <c r="G50" i="1"/>
  <c r="G54" i="1" s="1"/>
  <c r="G47" i="11"/>
  <c r="G45" i="4"/>
  <c r="F45" i="4"/>
  <c r="K48" i="11"/>
  <c r="I45" i="4"/>
  <c r="G43" i="6"/>
  <c r="Q84" i="11"/>
  <c r="R83" i="11"/>
  <c r="G48" i="11"/>
  <c r="R47" i="11"/>
  <c r="J84" i="11"/>
  <c r="R75" i="11"/>
  <c r="G84" i="11"/>
  <c r="J43" i="6" l="1"/>
  <c r="R48" i="11"/>
  <c r="H43" i="6"/>
  <c r="R84" i="11"/>
</calcChain>
</file>

<file path=xl/sharedStrings.xml><?xml version="1.0" encoding="utf-8"?>
<sst xmlns="http://schemas.openxmlformats.org/spreadsheetml/2006/main" count="410" uniqueCount="245">
  <si>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</si>
  <si>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</si>
  <si>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</si>
  <si>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</si>
  <si>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</si>
  <si>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</si>
  <si>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</si>
  <si>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</si>
  <si>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</si>
  <si>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</si>
  <si>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</si>
  <si>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</si>
  <si>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</si>
  <si>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</si>
  <si>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</si>
  <si>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</si>
  <si>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</si>
  <si>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</si>
  <si>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</si>
  <si>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</si>
  <si>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</si>
  <si>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</si>
  <si>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</si>
  <si>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</si>
  <si>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</si>
  <si>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</si>
  <si>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</si>
  <si>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</si>
  <si>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</si>
  <si>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</si>
  <si>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</si>
  <si>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</si>
  <si>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</si>
  <si>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</si>
  <si>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</si>
  <si>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</si>
  <si>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</si>
  <si>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</si>
  <si>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</si>
  <si>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</si>
  <si>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</si>
  <si>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</si>
  <si>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</si>
  <si>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</si>
  <si>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</si>
  <si>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</si>
  <si>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</si>
  <si>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</si>
  <si>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</si>
  <si>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</si>
  <si>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</si>
  <si>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</si>
  <si>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</si>
  <si>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</si>
  <si>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</si>
  <si>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</si>
  <si>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</si>
  <si>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</si>
  <si>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</si>
  <si>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</si>
  <si>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</si>
  <si>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</si>
  <si>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</si>
  <si>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</si>
  <si>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</si>
  <si>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</si>
  <si>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</si>
  <si>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</si>
  <si>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</si>
  <si>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</si>
  <si>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</si>
  <si>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</si>
  <si>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</si>
  <si>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</si>
  <si>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</si>
  <si>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</si>
  <si>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</si>
  <si>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</si>
  <si>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</si>
  <si>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</si>
  <si>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</si>
  <si>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</si>
  <si>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</si>
  <si>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</si>
  <si>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</si>
  <si>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</si>
  <si>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</si>
  <si>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</si>
  <si>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</si>
  <si>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</si>
  <si>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</si>
  <si>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</si>
  <si>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</si>
  <si>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</si>
  <si>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</si>
  <si>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</si>
  <si>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</si>
  <si>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</si>
  <si>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</si>
  <si>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</si>
  <si>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</si>
  <si>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</si>
  <si>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</si>
  <si>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</si>
  <si>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</si>
  <si>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</si>
  <si>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</si>
  <si>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</si>
  <si>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</si>
  <si>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</si>
  <si>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</si>
  <si>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</si>
  <si>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</si>
  <si>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</si>
  <si>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</si>
  <si>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</si>
  <si>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</si>
  <si>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</si>
  <si>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</si>
  <si>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</si>
  <si>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</si>
  <si>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</si>
  <si>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</si>
  <si>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</si>
  <si>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</si>
  <si>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</si>
  <si>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</si>
  <si>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</si>
  <si>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</si>
  <si>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</si>
  <si>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</si>
  <si>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</si>
  <si>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</si>
  <si>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</si>
  <si>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</si>
  <si>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</si>
  <si>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</si>
  <si>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</si>
  <si>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</si>
  <si>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</si>
  <si>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</si>
  <si>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</si>
  <si>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</si>
  <si>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</si>
  <si>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</si>
  <si>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</si>
  <si>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</si>
  <si>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</si>
  <si>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</si>
  <si>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</si>
  <si>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</si>
  <si>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</si>
  <si>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</si>
  <si>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</si>
  <si>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</si>
  <si>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</si>
  <si>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</si>
  <si>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</si>
  <si>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</si>
  <si>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</si>
  <si>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</si>
  <si>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</si>
  <si>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</si>
  <si>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</si>
  <si>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</si>
  <si>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</si>
  <si>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</si>
  <si>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</si>
  <si>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</si>
  <si>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</si>
  <si>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</si>
  <si>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</si>
  <si>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</si>
  <si>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</si>
  <si>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</si>
  <si>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</si>
  <si>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</si>
  <si>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</si>
  <si>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</si>
  <si>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</si>
  <si>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</si>
  <si>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</si>
  <si>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</si>
  <si>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</si>
  <si>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</si>
  <si>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</si>
  <si>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</si>
  <si>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</si>
  <si>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</si>
  <si>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</si>
  <si>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</si>
  <si>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</si>
  <si>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</si>
  <si>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</si>
  <si>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</si>
  <si>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</si>
  <si>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</si>
  <si>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</si>
  <si>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</si>
  <si>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</si>
  <si>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</si>
  <si>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</si>
  <si>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</si>
  <si>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</si>
  <si>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</si>
  <si>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</si>
  <si>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</si>
  <si>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</si>
  <si>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</si>
  <si>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</si>
  <si>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</si>
  <si>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</si>
  <si>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</si>
  <si>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</si>
  <si>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</si>
  <si>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</si>
  <si>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</si>
  <si>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</si>
  <si>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</si>
  <si>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</si>
  <si>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</si>
  <si>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</si>
  <si>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</si>
  <si>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</si>
  <si>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</si>
  <si>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</si>
  <si>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</si>
  <si>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</si>
  <si>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</si>
  <si>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</si>
  <si>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</si>
  <si>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</si>
  <si>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</si>
  <si>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</si>
  <si>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MODOC</t>
  </si>
  <si>
    <t>Integrated PEI</t>
  </si>
  <si>
    <t>x</t>
  </si>
  <si>
    <t>Integrated FSP</t>
  </si>
  <si>
    <t>Integrated Non FSP</t>
  </si>
  <si>
    <t>Gary Ernst</t>
  </si>
  <si>
    <t>Fiscal Consultant</t>
  </si>
  <si>
    <t>559-679-2541</t>
  </si>
  <si>
    <t>gcernst@sbcglobal.net</t>
  </si>
  <si>
    <t>( Yes  )</t>
  </si>
  <si>
    <t>No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</si>
</sst>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="80" zoomScaleNormal="8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9" customWidth="1"/>
    <col min="2" max="2" width="39.42578125" style="389" customWidth="1"/>
    <col min="3" max="6" width="6.7109375" style="389" customWidth="1"/>
    <col min="7" max="7" width="37.5703125" style="389" customWidth="1"/>
    <col min="8" max="8" width="12.5703125" style="389" hidden="1" customWidth="1"/>
    <col min="9" max="16384" width="8.7109375" style="389" hidden="1"/>
  </cols>
  <sheetData>
    <row r="1" spans="1:7" ht="19.899999999999999" customHeight="1" x14ac:dyDescent="0.25">
      <c r="A1" s="511"/>
      <c r="B1" s="512" t="s">
        <v>177</v>
      </c>
      <c r="C1" s="513"/>
      <c r="D1" s="513"/>
      <c r="E1" s="513"/>
      <c r="F1" s="513"/>
      <c r="G1" s="514"/>
    </row>
    <row r="2" spans="1:7" ht="19.899999999999999" customHeight="1" x14ac:dyDescent="0.25">
      <c r="A2" s="439"/>
      <c r="B2" s="515" t="s">
        <v>178</v>
      </c>
      <c r="C2" s="426"/>
      <c r="D2" s="426"/>
      <c r="E2" s="426"/>
      <c r="F2" s="426"/>
      <c r="G2" s="516"/>
    </row>
    <row r="3" spans="1:7" ht="19.899999999999999" customHeight="1" thickBot="1" x14ac:dyDescent="0.25">
      <c r="A3" s="517"/>
      <c r="B3" s="518" t="s">
        <v>179</v>
      </c>
      <c r="C3" s="519"/>
      <c r="D3" s="519"/>
      <c r="E3" s="519"/>
      <c r="F3" s="519"/>
      <c r="G3" s="520"/>
    </row>
    <row r="4" spans="1:7" ht="20.100000000000001" customHeight="1" thickBot="1" x14ac:dyDescent="0.25">
      <c r="A4" s="473" t="s">
        <v>8</v>
      </c>
      <c r="B4" s="596" t="s">
        <v>234</v>
      </c>
      <c r="C4" s="189"/>
      <c r="D4" s="189"/>
      <c r="E4" s="189"/>
      <c r="F4" s="521" t="s">
        <v>9</v>
      </c>
      <c r="G4" s="597">
        <v>42837</v>
      </c>
    </row>
    <row r="5" spans="1:7" s="435" customFormat="1" ht="40.15" customHeight="1" x14ac:dyDescent="0.2">
      <c r="A5" s="522" t="s">
        <v>231</v>
      </c>
      <c r="B5" s="523"/>
      <c r="C5" s="524" t="s">
        <v>180</v>
      </c>
      <c r="D5" s="525"/>
      <c r="E5" s="526"/>
      <c r="F5" s="527"/>
      <c r="G5" s="528" t="s">
        <v>55</v>
      </c>
    </row>
    <row r="6" spans="1:7" ht="15" customHeight="1" x14ac:dyDescent="0.2">
      <c r="A6" s="529" t="s">
        <v>103</v>
      </c>
      <c r="B6" s="530"/>
      <c r="C6" s="531" t="s">
        <v>157</v>
      </c>
      <c r="D6" s="532" t="s">
        <v>158</v>
      </c>
      <c r="E6" s="532" t="s">
        <v>98</v>
      </c>
      <c r="F6" s="532" t="s">
        <v>159</v>
      </c>
      <c r="G6" s="533"/>
    </row>
    <row r="7" spans="1:7" ht="15" customHeight="1" x14ac:dyDescent="0.2">
      <c r="A7" s="439">
        <v>1</v>
      </c>
      <c r="B7" s="185" t="s">
        <v>237</v>
      </c>
      <c r="C7" s="577" t="s">
        <v>236</v>
      </c>
      <c r="D7" s="577" t="s">
        <v>236</v>
      </c>
      <c r="E7" s="577" t="s">
        <v>236</v>
      </c>
      <c r="F7" s="577" t="s">
        <v>236</v>
      </c>
      <c r="G7" s="582">
        <v>422666</v>
      </c>
    </row>
    <row r="8" spans="1:7" ht="15" customHeight="1" x14ac:dyDescent="0.2">
      <c r="A8" s="439">
        <v>2</v>
      </c>
      <c r="B8" s="582">
        <f>SUM(-450940*0.0627)+450940</f>
        <v>422666.06199999998</v>
      </c>
      <c r="C8" s="579"/>
      <c r="D8" s="579"/>
      <c r="E8" s="579"/>
      <c r="F8" s="579"/>
      <c r="G8" s="582"/>
    </row>
    <row r="9" spans="1:7" ht="15" customHeight="1" x14ac:dyDescent="0.2">
      <c r="A9" s="439">
        <v>3</v>
      </c>
      <c r="B9" s="185"/>
      <c r="C9" s="579"/>
      <c r="D9" s="579"/>
      <c r="E9" s="579"/>
      <c r="F9" s="579"/>
      <c r="G9" s="582"/>
    </row>
    <row r="10" spans="1:7" ht="15" customHeight="1" x14ac:dyDescent="0.2">
      <c r="A10" s="439">
        <v>4</v>
      </c>
      <c r="B10" s="185"/>
      <c r="C10" s="579"/>
      <c r="D10" s="579"/>
      <c r="E10" s="579"/>
      <c r="F10" s="579"/>
      <c r="G10" s="582"/>
    </row>
    <row r="11" spans="1:7" ht="15" customHeight="1" x14ac:dyDescent="0.2">
      <c r="A11" s="439">
        <v>5</v>
      </c>
      <c r="B11" s="185"/>
      <c r="C11" s="579"/>
      <c r="D11" s="579"/>
      <c r="E11" s="579"/>
      <c r="F11" s="579"/>
      <c r="G11" s="582"/>
    </row>
    <row r="12" spans="1:7" ht="15" customHeight="1" x14ac:dyDescent="0.2">
      <c r="A12" s="439">
        <v>6</v>
      </c>
      <c r="B12" s="183"/>
      <c r="C12" s="579"/>
      <c r="D12" s="579"/>
      <c r="E12" s="579"/>
      <c r="F12" s="579"/>
      <c r="G12" s="582"/>
    </row>
    <row r="13" spans="1:7" ht="15" customHeight="1" x14ac:dyDescent="0.2">
      <c r="A13" s="439">
        <v>7</v>
      </c>
      <c r="B13" s="183"/>
      <c r="C13" s="579"/>
      <c r="D13" s="579"/>
      <c r="E13" s="579"/>
      <c r="F13" s="579"/>
      <c r="G13" s="582"/>
    </row>
    <row r="14" spans="1:7" ht="15" customHeight="1" x14ac:dyDescent="0.2">
      <c r="A14" s="439">
        <v>8</v>
      </c>
      <c r="B14" s="183"/>
      <c r="C14" s="579"/>
      <c r="D14" s="579"/>
      <c r="E14" s="579"/>
      <c r="F14" s="579"/>
      <c r="G14" s="582"/>
    </row>
    <row r="15" spans="1:7" ht="15" customHeight="1" x14ac:dyDescent="0.2">
      <c r="A15" s="439">
        <v>9</v>
      </c>
      <c r="B15" s="183"/>
      <c r="C15" s="579"/>
      <c r="D15" s="579"/>
      <c r="E15" s="579"/>
      <c r="F15" s="579"/>
      <c r="G15" s="582"/>
    </row>
    <row r="16" spans="1:7" ht="15" customHeight="1" x14ac:dyDescent="0.2">
      <c r="A16" s="439">
        <v>10</v>
      </c>
      <c r="B16" s="183"/>
      <c r="C16" s="579"/>
      <c r="D16" s="579"/>
      <c r="E16" s="579"/>
      <c r="F16" s="579"/>
      <c r="G16" s="582"/>
    </row>
    <row r="17" spans="1:7" ht="15" customHeight="1" x14ac:dyDescent="0.2">
      <c r="A17" s="439">
        <v>11</v>
      </c>
      <c r="B17" s="183"/>
      <c r="C17" s="579"/>
      <c r="D17" s="579"/>
      <c r="E17" s="579"/>
      <c r="F17" s="579"/>
      <c r="G17" s="582"/>
    </row>
    <row r="18" spans="1:7" ht="15" customHeight="1" x14ac:dyDescent="0.2">
      <c r="A18" s="439">
        <v>12</v>
      </c>
      <c r="B18" s="183"/>
      <c r="C18" s="579"/>
      <c r="D18" s="579"/>
      <c r="E18" s="579"/>
      <c r="F18" s="579"/>
      <c r="G18" s="582"/>
    </row>
    <row r="19" spans="1:7" ht="15" customHeight="1" x14ac:dyDescent="0.2">
      <c r="A19" s="439">
        <v>13</v>
      </c>
      <c r="B19" s="183"/>
      <c r="C19" s="579"/>
      <c r="D19" s="579"/>
      <c r="E19" s="579"/>
      <c r="F19" s="579"/>
      <c r="G19" s="582"/>
    </row>
    <row r="20" spans="1:7" ht="15" customHeight="1" x14ac:dyDescent="0.2">
      <c r="A20" s="439">
        <v>14</v>
      </c>
      <c r="B20" s="183"/>
      <c r="C20" s="579"/>
      <c r="D20" s="579"/>
      <c r="E20" s="579"/>
      <c r="F20" s="579"/>
      <c r="G20" s="582"/>
    </row>
    <row r="21" spans="1:7" ht="15" customHeight="1" x14ac:dyDescent="0.2">
      <c r="A21" s="439">
        <v>15</v>
      </c>
      <c r="B21" s="183"/>
      <c r="C21" s="579"/>
      <c r="D21" s="579"/>
      <c r="E21" s="579"/>
      <c r="F21" s="579"/>
      <c r="G21" s="582"/>
    </row>
    <row r="22" spans="1:7" ht="15" customHeight="1" x14ac:dyDescent="0.2">
      <c r="A22" s="439">
        <v>16</v>
      </c>
      <c r="B22" s="183"/>
      <c r="C22" s="579"/>
      <c r="D22" s="579"/>
      <c r="E22" s="579"/>
      <c r="F22" s="579"/>
      <c r="G22" s="582"/>
    </row>
    <row r="23" spans="1:7" ht="15" customHeight="1" x14ac:dyDescent="0.2">
      <c r="A23" s="439">
        <v>17</v>
      </c>
      <c r="B23" s="183"/>
      <c r="C23" s="579"/>
      <c r="D23" s="579"/>
      <c r="E23" s="579"/>
      <c r="F23" s="579"/>
      <c r="G23" s="582"/>
    </row>
    <row r="24" spans="1:7" ht="15" customHeight="1" x14ac:dyDescent="0.2">
      <c r="A24" s="439">
        <v>18</v>
      </c>
      <c r="B24" s="183"/>
      <c r="C24" s="579"/>
      <c r="D24" s="579"/>
      <c r="E24" s="579"/>
      <c r="F24" s="579"/>
      <c r="G24" s="582"/>
    </row>
    <row r="25" spans="1:7" ht="15" customHeight="1" x14ac:dyDescent="0.2">
      <c r="A25" s="439">
        <v>16</v>
      </c>
      <c r="B25" s="183"/>
      <c r="C25" s="579"/>
      <c r="D25" s="579"/>
      <c r="E25" s="579"/>
      <c r="F25" s="579"/>
      <c r="G25" s="582"/>
    </row>
    <row r="26" spans="1:7" ht="15" customHeight="1" x14ac:dyDescent="0.2">
      <c r="A26" s="439">
        <v>20</v>
      </c>
      <c r="B26" s="141"/>
      <c r="C26" s="579"/>
      <c r="D26" s="579"/>
      <c r="E26" s="579"/>
      <c r="F26" s="579"/>
      <c r="G26" s="582"/>
    </row>
    <row r="27" spans="1:7" ht="15" customHeight="1" x14ac:dyDescent="0.2">
      <c r="A27" s="439">
        <v>21</v>
      </c>
      <c r="B27" s="183"/>
      <c r="C27" s="579"/>
      <c r="D27" s="579"/>
      <c r="E27" s="579"/>
      <c r="F27" s="579"/>
      <c r="G27" s="582"/>
    </row>
    <row r="28" spans="1:7" ht="15" customHeight="1" x14ac:dyDescent="0.2">
      <c r="A28" s="439">
        <v>22</v>
      </c>
      <c r="B28" s="183"/>
      <c r="C28" s="579"/>
      <c r="D28" s="579"/>
      <c r="E28" s="579"/>
      <c r="F28" s="579"/>
      <c r="G28" s="582"/>
    </row>
    <row r="29" spans="1:7" ht="15" customHeight="1" x14ac:dyDescent="0.2">
      <c r="A29" s="439">
        <v>23</v>
      </c>
      <c r="B29" s="183"/>
      <c r="C29" s="579"/>
      <c r="D29" s="579"/>
      <c r="E29" s="579"/>
      <c r="F29" s="579"/>
      <c r="G29" s="582"/>
    </row>
    <row r="30" spans="1:7" ht="15" customHeight="1" x14ac:dyDescent="0.2">
      <c r="A30" s="439">
        <v>24</v>
      </c>
      <c r="B30" s="183"/>
      <c r="C30" s="579"/>
      <c r="D30" s="579"/>
      <c r="E30" s="579"/>
      <c r="F30" s="579"/>
      <c r="G30" s="582"/>
    </row>
    <row r="31" spans="1:7" s="449" customFormat="1" ht="15" customHeight="1" x14ac:dyDescent="0.2">
      <c r="A31" s="439">
        <v>25</v>
      </c>
      <c r="B31" s="142"/>
      <c r="C31" s="580"/>
      <c r="D31" s="580"/>
      <c r="E31" s="580"/>
      <c r="F31" s="580"/>
      <c r="G31" s="583"/>
    </row>
    <row r="32" spans="1:7" s="449" customFormat="1" ht="15" customHeight="1" x14ac:dyDescent="0.2">
      <c r="A32" s="534" t="s">
        <v>182</v>
      </c>
      <c r="B32" s="506" t="s">
        <v>183</v>
      </c>
      <c r="C32" s="506"/>
      <c r="D32" s="506"/>
      <c r="E32" s="506"/>
      <c r="F32" s="535"/>
      <c r="G32" s="584">
        <f>SUM(G7:G31)</f>
        <v>422666</v>
      </c>
    </row>
    <row r="33" spans="1:7" s="449" customFormat="1" ht="15" customHeight="1" x14ac:dyDescent="0.2">
      <c r="A33" s="210" t="s">
        <v>104</v>
      </c>
      <c r="B33" s="211"/>
      <c r="C33" s="532" t="s">
        <v>157</v>
      </c>
      <c r="D33" s="532" t="s">
        <v>158</v>
      </c>
      <c r="E33" s="532" t="s">
        <v>98</v>
      </c>
      <c r="F33" s="532" t="s">
        <v>159</v>
      </c>
      <c r="G33" s="536"/>
    </row>
    <row r="34" spans="1:7" s="449" customFormat="1" ht="15" customHeight="1" x14ac:dyDescent="0.2">
      <c r="A34" s="486">
        <v>1</v>
      </c>
      <c r="B34" s="143" t="s">
        <v>238</v>
      </c>
      <c r="C34" s="577" t="s">
        <v>236</v>
      </c>
      <c r="D34" s="577" t="s">
        <v>236</v>
      </c>
      <c r="E34" s="577" t="s">
        <v>236</v>
      </c>
      <c r="F34" s="577" t="s">
        <v>236</v>
      </c>
      <c r="G34" s="607">
        <v>1491586</v>
      </c>
    </row>
    <row r="35" spans="1:7" s="449" customFormat="1" ht="15" customHeight="1" x14ac:dyDescent="0.2">
      <c r="A35" s="486">
        <v>2</v>
      </c>
      <c r="B35" s="607">
        <f>SUM(-1591365*0.0627)+1591365</f>
        <v>1491586.4145</v>
      </c>
      <c r="C35" s="580"/>
      <c r="D35" s="580"/>
      <c r="E35" s="580"/>
      <c r="F35" s="580"/>
      <c r="G35" s="607"/>
    </row>
    <row r="36" spans="1:7" s="449" customFormat="1" ht="15" customHeight="1" x14ac:dyDescent="0.2">
      <c r="A36" s="486">
        <v>3</v>
      </c>
      <c r="B36" s="185"/>
      <c r="C36" s="580"/>
      <c r="D36" s="580"/>
      <c r="E36" s="580"/>
      <c r="F36" s="580"/>
      <c r="G36" s="607"/>
    </row>
    <row r="37" spans="1:7" s="449" customFormat="1" ht="15" customHeight="1" x14ac:dyDescent="0.2">
      <c r="A37" s="486">
        <v>4</v>
      </c>
      <c r="B37" s="183"/>
      <c r="C37" s="580"/>
      <c r="D37" s="580"/>
      <c r="E37" s="580"/>
      <c r="F37" s="580"/>
      <c r="G37" s="607"/>
    </row>
    <row r="38" spans="1:7" s="449" customFormat="1" ht="15" customHeight="1" x14ac:dyDescent="0.2">
      <c r="A38" s="486">
        <v>5</v>
      </c>
      <c r="B38" s="183"/>
      <c r="C38" s="580"/>
      <c r="D38" s="580"/>
      <c r="E38" s="580"/>
      <c r="F38" s="580"/>
      <c r="G38" s="607"/>
    </row>
    <row r="39" spans="1:7" s="449" customFormat="1" ht="15" customHeight="1" x14ac:dyDescent="0.2">
      <c r="A39" s="486">
        <v>6</v>
      </c>
      <c r="B39" s="183"/>
      <c r="C39" s="580"/>
      <c r="D39" s="580"/>
      <c r="E39" s="580"/>
      <c r="F39" s="580"/>
      <c r="G39" s="607"/>
    </row>
    <row r="40" spans="1:7" s="449" customFormat="1" ht="15" customHeight="1" x14ac:dyDescent="0.2">
      <c r="A40" s="486">
        <v>7</v>
      </c>
      <c r="B40" s="185"/>
      <c r="C40" s="580"/>
      <c r="D40" s="580"/>
      <c r="E40" s="580"/>
      <c r="F40" s="580"/>
      <c r="G40" s="607"/>
    </row>
    <row r="41" spans="1:7" s="449" customFormat="1" ht="15" customHeight="1" x14ac:dyDescent="0.2">
      <c r="A41" s="486">
        <v>8</v>
      </c>
      <c r="B41" s="185"/>
      <c r="C41" s="580"/>
      <c r="D41" s="580"/>
      <c r="E41" s="580"/>
      <c r="F41" s="580"/>
      <c r="G41" s="607"/>
    </row>
    <row r="42" spans="1:7" s="449" customFormat="1" ht="15" customHeight="1" x14ac:dyDescent="0.2">
      <c r="A42" s="486">
        <v>9</v>
      </c>
      <c r="B42" s="185"/>
      <c r="C42" s="580"/>
      <c r="D42" s="580"/>
      <c r="E42" s="580"/>
      <c r="F42" s="580"/>
      <c r="G42" s="607"/>
    </row>
    <row r="43" spans="1:7" s="449" customFormat="1" ht="15" customHeight="1" x14ac:dyDescent="0.2">
      <c r="A43" s="486">
        <v>10</v>
      </c>
      <c r="B43" s="144"/>
      <c r="C43" s="580"/>
      <c r="D43" s="580"/>
      <c r="E43" s="580"/>
      <c r="F43" s="580"/>
      <c r="G43" s="607"/>
    </row>
    <row r="44" spans="1:7" s="449" customFormat="1" ht="15" customHeight="1" x14ac:dyDescent="0.2">
      <c r="A44" s="486">
        <v>11</v>
      </c>
      <c r="B44" s="144"/>
      <c r="C44" s="580"/>
      <c r="D44" s="580"/>
      <c r="E44" s="580"/>
      <c r="F44" s="580"/>
      <c r="G44" s="607"/>
    </row>
    <row r="45" spans="1:7" s="449" customFormat="1" ht="15" customHeight="1" x14ac:dyDescent="0.2">
      <c r="A45" s="486">
        <v>12</v>
      </c>
      <c r="B45" s="183"/>
      <c r="C45" s="580"/>
      <c r="D45" s="580"/>
      <c r="E45" s="580"/>
      <c r="F45" s="580"/>
      <c r="G45" s="607"/>
    </row>
    <row r="46" spans="1:7" s="449" customFormat="1" ht="15" customHeight="1" x14ac:dyDescent="0.2">
      <c r="A46" s="486">
        <v>13</v>
      </c>
      <c r="B46" s="183"/>
      <c r="C46" s="580"/>
      <c r="D46" s="580"/>
      <c r="E46" s="580"/>
      <c r="F46" s="580"/>
      <c r="G46" s="607"/>
    </row>
    <row r="47" spans="1:7" s="449" customFormat="1" ht="15" customHeight="1" x14ac:dyDescent="0.2">
      <c r="A47" s="486">
        <v>14</v>
      </c>
      <c r="B47" s="183"/>
      <c r="C47" s="580"/>
      <c r="D47" s="580"/>
      <c r="E47" s="580"/>
      <c r="F47" s="580"/>
      <c r="G47" s="607"/>
    </row>
    <row r="48" spans="1:7" s="449" customFormat="1" ht="15" customHeight="1" thickBot="1" x14ac:dyDescent="0.25">
      <c r="A48" s="486">
        <v>15</v>
      </c>
      <c r="B48" s="145"/>
      <c r="C48" s="581"/>
      <c r="D48" s="581"/>
      <c r="E48" s="581"/>
      <c r="F48" s="581"/>
      <c r="G48" s="607"/>
    </row>
    <row r="49" spans="1:7" s="449" customFormat="1" ht="15" customHeight="1" thickBot="1" x14ac:dyDescent="0.25">
      <c r="A49" s="537"/>
      <c r="B49" s="405" t="s">
        <v>184</v>
      </c>
      <c r="C49" s="538"/>
      <c r="D49" s="538"/>
      <c r="E49" s="538"/>
      <c r="F49" s="539"/>
      <c r="G49" s="585">
        <f>SUM(G34:G48)</f>
        <v>1491586</v>
      </c>
    </row>
    <row r="50" spans="1:7" s="449" customFormat="1" ht="15" customHeight="1" x14ac:dyDescent="0.2">
      <c r="A50" s="540" t="s">
        <v>105</v>
      </c>
      <c r="B50" s="541"/>
      <c r="C50" s="542"/>
      <c r="D50" s="542"/>
      <c r="E50" s="542"/>
      <c r="F50" s="543"/>
      <c r="G50" s="586">
        <f>G32+G49</f>
        <v>1914252</v>
      </c>
    </row>
    <row r="51" spans="1:7" s="449" customFormat="1" ht="15" customHeight="1" x14ac:dyDescent="0.2">
      <c r="A51" s="450" t="s">
        <v>50</v>
      </c>
      <c r="B51" s="544"/>
      <c r="C51" s="545"/>
      <c r="D51" s="545"/>
      <c r="E51" s="545"/>
      <c r="F51" s="546"/>
      <c r="G51" s="587"/>
    </row>
    <row r="52" spans="1:7" s="449" customFormat="1" ht="15" customHeight="1" x14ac:dyDescent="0.2">
      <c r="A52" s="450" t="s">
        <v>17</v>
      </c>
      <c r="B52" s="544"/>
      <c r="C52" s="545"/>
      <c r="D52" s="545"/>
      <c r="E52" s="545"/>
      <c r="F52" s="546"/>
      <c r="G52" s="587">
        <v>128053</v>
      </c>
    </row>
    <row r="53" spans="1:7" s="449" customFormat="1" ht="15" customHeight="1" thickBot="1" x14ac:dyDescent="0.25">
      <c r="A53" s="547" t="s">
        <v>37</v>
      </c>
      <c r="B53" s="548"/>
      <c r="C53" s="549"/>
      <c r="D53" s="549"/>
      <c r="E53" s="549"/>
      <c r="F53" s="550"/>
      <c r="G53" s="588"/>
    </row>
    <row r="54" spans="1:7" ht="20.100000000000001" customHeight="1" thickBot="1" x14ac:dyDescent="0.25">
      <c r="A54" s="473" t="s">
        <v>20</v>
      </c>
      <c r="B54" s="474"/>
      <c r="C54" s="551"/>
      <c r="D54" s="551"/>
      <c r="E54" s="551"/>
      <c r="F54" s="552"/>
      <c r="G54" s="589">
        <f>SUM(G50:G53)</f>
        <v>2042305</v>
      </c>
    </row>
    <row r="55" spans="1:7" x14ac:dyDescent="0.2"/>
    <row r="56" spans="1:7" ht="28.5" customHeight="1" x14ac:dyDescent="0.2">
      <c r="A56" s="490" t="s">
        <v>224</v>
      </c>
      <c r="B56" s="490"/>
      <c r="C56" s="490"/>
      <c r="D56" s="490"/>
      <c r="E56" s="490"/>
      <c r="F56" s="490"/>
      <c r="G56" s="490"/>
    </row>
    <row r="57" spans="1:7" x14ac:dyDescent="0.2">
      <c r="A57" s="490"/>
      <c r="B57" s="553"/>
      <c r="C57" s="553"/>
      <c r="D57" s="553"/>
      <c r="E57" s="553"/>
      <c r="F57" s="553"/>
      <c r="G57" s="553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9" customWidth="1"/>
    <col min="2" max="2" width="55.7109375" style="389" customWidth="1"/>
    <col min="3" max="6" width="6.7109375" style="389" customWidth="1"/>
    <col min="7" max="7" width="30.7109375" style="389" customWidth="1"/>
    <col min="8" max="8" width="12.7109375" style="389" customWidth="1"/>
    <col min="9" max="9" width="0" style="389" hidden="1" customWidth="1"/>
    <col min="10" max="16384" width="8.7109375" style="389" hidden="1"/>
  </cols>
  <sheetData>
    <row r="1" spans="1:8" ht="19.899999999999999" customHeight="1" x14ac:dyDescent="0.2">
      <c r="A1" s="492" t="s">
        <v>181</v>
      </c>
      <c r="B1" s="493" t="s">
        <v>185</v>
      </c>
      <c r="C1" s="493"/>
      <c r="D1" s="493"/>
      <c r="E1" s="493"/>
      <c r="F1" s="493"/>
      <c r="G1" s="493"/>
      <c r="H1" s="494"/>
    </row>
    <row r="2" spans="1:8" ht="19.899999999999999" customHeight="1" x14ac:dyDescent="0.2">
      <c r="A2" s="495"/>
      <c r="B2" s="496" t="s">
        <v>186</v>
      </c>
      <c r="C2" s="496"/>
      <c r="D2" s="496"/>
      <c r="E2" s="496"/>
      <c r="F2" s="496"/>
      <c r="G2" s="496"/>
      <c r="H2" s="497"/>
    </row>
    <row r="3" spans="1:8" ht="19.899999999999999" customHeight="1" thickBot="1" x14ac:dyDescent="0.25">
      <c r="A3" s="495"/>
      <c r="B3" s="496" t="s">
        <v>187</v>
      </c>
      <c r="C3" s="496"/>
      <c r="D3" s="496"/>
      <c r="E3" s="496"/>
      <c r="F3" s="496"/>
      <c r="G3" s="496"/>
      <c r="H3" s="497"/>
    </row>
    <row r="4" spans="1:8" ht="20.100000000000001" customHeight="1" thickBot="1" x14ac:dyDescent="0.25">
      <c r="A4" s="220" t="s">
        <v>8</v>
      </c>
      <c r="B4" s="598" t="str">
        <f>'CSS '!B4</f>
        <v>MODOC</v>
      </c>
      <c r="C4" s="190"/>
      <c r="D4" s="190"/>
      <c r="E4" s="190"/>
      <c r="F4" s="498" t="s">
        <v>9</v>
      </c>
      <c r="G4" s="599">
        <f>'CSS '!G4</f>
        <v>42837</v>
      </c>
      <c r="H4" s="191"/>
    </row>
    <row r="5" spans="1:8" s="435" customFormat="1" ht="40.15" customHeight="1" x14ac:dyDescent="0.25">
      <c r="A5" s="461" t="s">
        <v>230</v>
      </c>
      <c r="B5" s="463"/>
      <c r="C5" s="499" t="s">
        <v>191</v>
      </c>
      <c r="D5" s="500"/>
      <c r="E5" s="500"/>
      <c r="F5" s="501"/>
      <c r="G5" s="502" t="s">
        <v>219</v>
      </c>
      <c r="H5" s="503" t="s">
        <v>140</v>
      </c>
    </row>
    <row r="6" spans="1:8" ht="15" customHeight="1" x14ac:dyDescent="0.2">
      <c r="A6" s="203" t="s">
        <v>109</v>
      </c>
      <c r="B6" s="204"/>
      <c r="C6" s="205" t="s">
        <v>157</v>
      </c>
      <c r="D6" s="205" t="s">
        <v>158</v>
      </c>
      <c r="E6" s="205" t="s">
        <v>98</v>
      </c>
      <c r="F6" s="205" t="s">
        <v>159</v>
      </c>
      <c r="G6" s="204"/>
      <c r="H6" s="206"/>
    </row>
    <row r="7" spans="1:8" ht="15" customHeight="1" x14ac:dyDescent="0.2">
      <c r="A7" s="439">
        <v>1</v>
      </c>
      <c r="B7" s="126" t="s">
        <v>235</v>
      </c>
      <c r="C7" s="577" t="s">
        <v>236</v>
      </c>
      <c r="D7" s="577" t="s">
        <v>236</v>
      </c>
      <c r="E7" s="577" t="s">
        <v>236</v>
      </c>
      <c r="F7" s="577" t="s">
        <v>236</v>
      </c>
      <c r="G7" s="569">
        <f>203780-G49</f>
        <v>191003</v>
      </c>
      <c r="H7" s="572">
        <f>IF(G7=0,0,G7/$G$22)</f>
        <v>1</v>
      </c>
    </row>
    <row r="8" spans="1:8" ht="15" customHeight="1" x14ac:dyDescent="0.2">
      <c r="A8" s="439">
        <v>2</v>
      </c>
      <c r="B8" s="126"/>
      <c r="C8" s="579"/>
      <c r="D8" s="579"/>
      <c r="E8" s="579"/>
      <c r="F8" s="579"/>
      <c r="G8" s="569"/>
      <c r="H8" s="572">
        <f t="shared" ref="H8:H21" si="0">IF(G8=0,0,G8/$G$22)</f>
        <v>0</v>
      </c>
    </row>
    <row r="9" spans="1:8" ht="15" customHeight="1" x14ac:dyDescent="0.2">
      <c r="A9" s="439">
        <v>3</v>
      </c>
      <c r="B9" s="126"/>
      <c r="C9" s="579"/>
      <c r="D9" s="579"/>
      <c r="E9" s="579"/>
      <c r="F9" s="579"/>
      <c r="G9" s="569"/>
      <c r="H9" s="572">
        <f t="shared" si="0"/>
        <v>0</v>
      </c>
    </row>
    <row r="10" spans="1:8" ht="15" customHeight="1" x14ac:dyDescent="0.2">
      <c r="A10" s="439">
        <v>4</v>
      </c>
      <c r="B10" s="126"/>
      <c r="C10" s="579"/>
      <c r="D10" s="579"/>
      <c r="E10" s="579"/>
      <c r="F10" s="579"/>
      <c r="G10" s="569"/>
      <c r="H10" s="572">
        <f t="shared" si="0"/>
        <v>0</v>
      </c>
    </row>
    <row r="11" spans="1:8" ht="15" customHeight="1" x14ac:dyDescent="0.2">
      <c r="A11" s="439">
        <v>5</v>
      </c>
      <c r="B11" s="126"/>
      <c r="C11" s="579"/>
      <c r="D11" s="579"/>
      <c r="E11" s="579"/>
      <c r="F11" s="579"/>
      <c r="G11" s="569"/>
      <c r="H11" s="572">
        <f t="shared" si="0"/>
        <v>0</v>
      </c>
    </row>
    <row r="12" spans="1:8" ht="15" customHeight="1" x14ac:dyDescent="0.2">
      <c r="A12" s="439">
        <v>6</v>
      </c>
      <c r="B12" s="127"/>
      <c r="C12" s="579"/>
      <c r="D12" s="579"/>
      <c r="E12" s="579"/>
      <c r="F12" s="579"/>
      <c r="G12" s="569"/>
      <c r="H12" s="572">
        <f t="shared" si="0"/>
        <v>0</v>
      </c>
    </row>
    <row r="13" spans="1:8" ht="15" customHeight="1" x14ac:dyDescent="0.2">
      <c r="A13" s="439">
        <v>7</v>
      </c>
      <c r="B13" s="127"/>
      <c r="C13" s="579"/>
      <c r="D13" s="579"/>
      <c r="E13" s="579"/>
      <c r="F13" s="579"/>
      <c r="G13" s="569"/>
      <c r="H13" s="572">
        <f t="shared" si="0"/>
        <v>0</v>
      </c>
    </row>
    <row r="14" spans="1:8" ht="15" customHeight="1" x14ac:dyDescent="0.2">
      <c r="A14" s="439">
        <v>8</v>
      </c>
      <c r="B14" s="127"/>
      <c r="C14" s="579"/>
      <c r="D14" s="579"/>
      <c r="E14" s="579"/>
      <c r="F14" s="579"/>
      <c r="G14" s="569"/>
      <c r="H14" s="572">
        <f t="shared" si="0"/>
        <v>0</v>
      </c>
    </row>
    <row r="15" spans="1:8" ht="15" customHeight="1" x14ac:dyDescent="0.2">
      <c r="A15" s="439">
        <v>9</v>
      </c>
      <c r="B15" s="127"/>
      <c r="C15" s="579"/>
      <c r="D15" s="579"/>
      <c r="E15" s="579"/>
      <c r="F15" s="579"/>
      <c r="G15" s="569"/>
      <c r="H15" s="572">
        <f t="shared" si="0"/>
        <v>0</v>
      </c>
    </row>
    <row r="16" spans="1:8" ht="15" customHeight="1" x14ac:dyDescent="0.2">
      <c r="A16" s="439">
        <v>10</v>
      </c>
      <c r="B16" s="127"/>
      <c r="C16" s="579"/>
      <c r="D16" s="579"/>
      <c r="E16" s="579"/>
      <c r="F16" s="579"/>
      <c r="G16" s="569"/>
      <c r="H16" s="572">
        <f t="shared" si="0"/>
        <v>0</v>
      </c>
    </row>
    <row r="17" spans="1:8" ht="15" customHeight="1" x14ac:dyDescent="0.2">
      <c r="A17" s="439">
        <v>11</v>
      </c>
      <c r="B17" s="127"/>
      <c r="C17" s="579"/>
      <c r="D17" s="579"/>
      <c r="E17" s="579"/>
      <c r="F17" s="579"/>
      <c r="G17" s="569"/>
      <c r="H17" s="572">
        <f t="shared" si="0"/>
        <v>0</v>
      </c>
    </row>
    <row r="18" spans="1:8" ht="15" customHeight="1" x14ac:dyDescent="0.2">
      <c r="A18" s="439">
        <v>12</v>
      </c>
      <c r="B18" s="127"/>
      <c r="C18" s="579"/>
      <c r="D18" s="579"/>
      <c r="E18" s="579"/>
      <c r="F18" s="579"/>
      <c r="G18" s="569"/>
      <c r="H18" s="572">
        <f t="shared" si="0"/>
        <v>0</v>
      </c>
    </row>
    <row r="19" spans="1:8" ht="15" customHeight="1" x14ac:dyDescent="0.2">
      <c r="A19" s="439">
        <v>13</v>
      </c>
      <c r="B19" s="127"/>
      <c r="C19" s="579"/>
      <c r="D19" s="579"/>
      <c r="E19" s="579"/>
      <c r="F19" s="579"/>
      <c r="G19" s="569"/>
      <c r="H19" s="572">
        <f t="shared" si="0"/>
        <v>0</v>
      </c>
    </row>
    <row r="20" spans="1:8" ht="15" customHeight="1" x14ac:dyDescent="0.2">
      <c r="A20" s="439">
        <v>14</v>
      </c>
      <c r="B20" s="127"/>
      <c r="C20" s="579"/>
      <c r="D20" s="579"/>
      <c r="E20" s="579"/>
      <c r="F20" s="579"/>
      <c r="G20" s="569"/>
      <c r="H20" s="572">
        <f t="shared" si="0"/>
        <v>0</v>
      </c>
    </row>
    <row r="21" spans="1:8" ht="15" customHeight="1" x14ac:dyDescent="0.2">
      <c r="A21" s="439">
        <v>15</v>
      </c>
      <c r="B21" s="129"/>
      <c r="C21" s="579"/>
      <c r="D21" s="579"/>
      <c r="E21" s="579"/>
      <c r="F21" s="579"/>
      <c r="G21" s="569"/>
      <c r="H21" s="572">
        <f t="shared" si="0"/>
        <v>0</v>
      </c>
    </row>
    <row r="22" spans="1:8" s="449" customFormat="1" ht="15" customHeight="1" x14ac:dyDescent="0.2">
      <c r="A22" s="504"/>
      <c r="B22" s="505" t="s">
        <v>110</v>
      </c>
      <c r="C22" s="193"/>
      <c r="D22" s="193"/>
      <c r="E22" s="193"/>
      <c r="F22" s="194"/>
      <c r="G22" s="192">
        <f>SUM(G7:G21)</f>
        <v>191003</v>
      </c>
      <c r="H22" s="571">
        <f>SUM(H7:H21)</f>
        <v>1</v>
      </c>
    </row>
    <row r="23" spans="1:8" ht="15" customHeight="1" x14ac:dyDescent="0.2">
      <c r="A23" s="203" t="s">
        <v>108</v>
      </c>
      <c r="B23" s="207"/>
      <c r="C23" s="205" t="s">
        <v>157</v>
      </c>
      <c r="D23" s="205" t="s">
        <v>158</v>
      </c>
      <c r="E23" s="205" t="s">
        <v>98</v>
      </c>
      <c r="F23" s="205" t="s">
        <v>159</v>
      </c>
      <c r="G23" s="208"/>
      <c r="H23" s="209"/>
    </row>
    <row r="24" spans="1:8" ht="15" customHeight="1" x14ac:dyDescent="0.2">
      <c r="A24" s="439">
        <v>1</v>
      </c>
      <c r="B24" s="184"/>
      <c r="C24" s="578"/>
      <c r="D24" s="578"/>
      <c r="E24" s="578"/>
      <c r="F24" s="578"/>
      <c r="G24" s="155"/>
      <c r="H24" s="573">
        <f>IF(G24=0,0,G24/$G$39)</f>
        <v>0</v>
      </c>
    </row>
    <row r="25" spans="1:8" ht="15" customHeight="1" x14ac:dyDescent="0.2">
      <c r="A25" s="439">
        <v>2</v>
      </c>
      <c r="B25" s="184"/>
      <c r="C25" s="579"/>
      <c r="D25" s="579"/>
      <c r="E25" s="579"/>
      <c r="F25" s="579"/>
      <c r="G25" s="155"/>
      <c r="H25" s="573">
        <f t="shared" ref="H25:H38" si="1">IF(G25=0,0,G25/$G$39)</f>
        <v>0</v>
      </c>
    </row>
    <row r="26" spans="1:8" ht="15" customHeight="1" x14ac:dyDescent="0.2">
      <c r="A26" s="439">
        <v>3</v>
      </c>
      <c r="B26" s="184"/>
      <c r="C26" s="579"/>
      <c r="D26" s="579"/>
      <c r="E26" s="579"/>
      <c r="F26" s="579"/>
      <c r="G26" s="155"/>
      <c r="H26" s="573">
        <f t="shared" si="1"/>
        <v>0</v>
      </c>
    </row>
    <row r="27" spans="1:8" ht="15" customHeight="1" x14ac:dyDescent="0.2">
      <c r="A27" s="439">
        <v>4</v>
      </c>
      <c r="B27" s="184"/>
      <c r="C27" s="579"/>
      <c r="D27" s="579"/>
      <c r="E27" s="579"/>
      <c r="F27" s="579"/>
      <c r="G27" s="155"/>
      <c r="H27" s="573">
        <f t="shared" si="1"/>
        <v>0</v>
      </c>
    </row>
    <row r="28" spans="1:8" ht="15" customHeight="1" x14ac:dyDescent="0.2">
      <c r="A28" s="439">
        <v>5</v>
      </c>
      <c r="B28" s="182"/>
      <c r="C28" s="579"/>
      <c r="D28" s="579"/>
      <c r="E28" s="579"/>
      <c r="F28" s="579"/>
      <c r="G28" s="155"/>
      <c r="H28" s="573">
        <f t="shared" si="1"/>
        <v>0</v>
      </c>
    </row>
    <row r="29" spans="1:8" ht="15" customHeight="1" x14ac:dyDescent="0.2">
      <c r="A29" s="439">
        <v>6</v>
      </c>
      <c r="B29" s="182"/>
      <c r="C29" s="579"/>
      <c r="D29" s="579"/>
      <c r="E29" s="579"/>
      <c r="F29" s="579"/>
      <c r="G29" s="155"/>
      <c r="H29" s="573">
        <f t="shared" si="1"/>
        <v>0</v>
      </c>
    </row>
    <row r="30" spans="1:8" ht="15" customHeight="1" x14ac:dyDescent="0.2">
      <c r="A30" s="439">
        <v>7</v>
      </c>
      <c r="B30" s="182"/>
      <c r="C30" s="579"/>
      <c r="D30" s="579"/>
      <c r="E30" s="579"/>
      <c r="F30" s="579"/>
      <c r="G30" s="155"/>
      <c r="H30" s="573">
        <f t="shared" si="1"/>
        <v>0</v>
      </c>
    </row>
    <row r="31" spans="1:8" ht="15" customHeight="1" x14ac:dyDescent="0.2">
      <c r="A31" s="439">
        <v>8</v>
      </c>
      <c r="B31" s="182"/>
      <c r="C31" s="579"/>
      <c r="D31" s="579"/>
      <c r="E31" s="579"/>
      <c r="F31" s="579"/>
      <c r="G31" s="155"/>
      <c r="H31" s="573">
        <f t="shared" si="1"/>
        <v>0</v>
      </c>
    </row>
    <row r="32" spans="1:8" ht="15" customHeight="1" x14ac:dyDescent="0.2">
      <c r="A32" s="439">
        <v>9</v>
      </c>
      <c r="B32" s="182"/>
      <c r="C32" s="579"/>
      <c r="D32" s="579"/>
      <c r="E32" s="579"/>
      <c r="F32" s="579"/>
      <c r="G32" s="155"/>
      <c r="H32" s="573">
        <f t="shared" si="1"/>
        <v>0</v>
      </c>
    </row>
    <row r="33" spans="1:8" ht="15" customHeight="1" x14ac:dyDescent="0.2">
      <c r="A33" s="439">
        <v>10</v>
      </c>
      <c r="B33" s="182"/>
      <c r="C33" s="579"/>
      <c r="D33" s="579"/>
      <c r="E33" s="579"/>
      <c r="F33" s="579"/>
      <c r="G33" s="155"/>
      <c r="H33" s="573">
        <f t="shared" si="1"/>
        <v>0</v>
      </c>
    </row>
    <row r="34" spans="1:8" ht="15" customHeight="1" x14ac:dyDescent="0.2">
      <c r="A34" s="439">
        <v>11</v>
      </c>
      <c r="B34" s="182"/>
      <c r="C34" s="579"/>
      <c r="D34" s="579"/>
      <c r="E34" s="579"/>
      <c r="F34" s="579"/>
      <c r="G34" s="155"/>
      <c r="H34" s="573">
        <f t="shared" si="1"/>
        <v>0</v>
      </c>
    </row>
    <row r="35" spans="1:8" ht="15" customHeight="1" x14ac:dyDescent="0.2">
      <c r="A35" s="439">
        <v>12</v>
      </c>
      <c r="B35" s="182"/>
      <c r="C35" s="579"/>
      <c r="D35" s="579"/>
      <c r="E35" s="579"/>
      <c r="F35" s="579"/>
      <c r="G35" s="155"/>
      <c r="H35" s="573">
        <f t="shared" si="1"/>
        <v>0</v>
      </c>
    </row>
    <row r="36" spans="1:8" ht="15" customHeight="1" x14ac:dyDescent="0.2">
      <c r="A36" s="439">
        <v>13</v>
      </c>
      <c r="B36" s="182"/>
      <c r="C36" s="579"/>
      <c r="D36" s="579"/>
      <c r="E36" s="579"/>
      <c r="F36" s="579"/>
      <c r="G36" s="155"/>
      <c r="H36" s="573">
        <f t="shared" si="1"/>
        <v>0</v>
      </c>
    </row>
    <row r="37" spans="1:8" ht="15" customHeight="1" x14ac:dyDescent="0.2">
      <c r="A37" s="439">
        <v>14</v>
      </c>
      <c r="B37" s="182"/>
      <c r="C37" s="579"/>
      <c r="D37" s="579"/>
      <c r="E37" s="579"/>
      <c r="F37" s="579"/>
      <c r="G37" s="155"/>
      <c r="H37" s="573">
        <f t="shared" si="1"/>
        <v>0</v>
      </c>
    </row>
    <row r="38" spans="1:8" ht="15" customHeight="1" x14ac:dyDescent="0.2">
      <c r="A38" s="439">
        <v>15</v>
      </c>
      <c r="B38" s="182"/>
      <c r="C38" s="579"/>
      <c r="D38" s="579"/>
      <c r="E38" s="579"/>
      <c r="F38" s="579"/>
      <c r="G38" s="156"/>
      <c r="H38" s="573">
        <f t="shared" si="1"/>
        <v>0</v>
      </c>
    </row>
    <row r="39" spans="1:8" s="449" customFormat="1" ht="15" customHeight="1" x14ac:dyDescent="0.2">
      <c r="A39" s="504"/>
      <c r="B39" s="505" t="s">
        <v>160</v>
      </c>
      <c r="C39" s="193"/>
      <c r="D39" s="193"/>
      <c r="E39" s="193"/>
      <c r="F39" s="194"/>
      <c r="G39" s="192">
        <f>SUM(G24:G38)</f>
        <v>0</v>
      </c>
      <c r="H39" s="570">
        <f>SUM(H24:H38)</f>
        <v>0</v>
      </c>
    </row>
    <row r="40" spans="1:8" ht="15" customHeight="1" x14ac:dyDescent="0.2">
      <c r="A40" s="203" t="s">
        <v>114</v>
      </c>
      <c r="B40" s="207"/>
      <c r="C40" s="205" t="s">
        <v>157</v>
      </c>
      <c r="D40" s="205" t="s">
        <v>158</v>
      </c>
      <c r="E40" s="205" t="s">
        <v>98</v>
      </c>
      <c r="F40" s="205" t="s">
        <v>159</v>
      </c>
      <c r="G40" s="208"/>
      <c r="H40" s="209"/>
    </row>
    <row r="41" spans="1:8" ht="15" customHeight="1" x14ac:dyDescent="0.2">
      <c r="A41" s="439">
        <v>1</v>
      </c>
      <c r="B41" s="186"/>
      <c r="C41" s="578"/>
      <c r="D41" s="578"/>
      <c r="E41" s="578"/>
      <c r="F41" s="578"/>
      <c r="G41" s="155"/>
      <c r="H41" s="573">
        <f>IF(G41=0,0,G41/$G$46)</f>
        <v>0</v>
      </c>
    </row>
    <row r="42" spans="1:8" ht="15" customHeight="1" x14ac:dyDescent="0.2">
      <c r="A42" s="439">
        <v>2</v>
      </c>
      <c r="B42" s="182"/>
      <c r="C42" s="579"/>
      <c r="D42" s="579"/>
      <c r="E42" s="579"/>
      <c r="F42" s="579"/>
      <c r="G42" s="155"/>
      <c r="H42" s="573">
        <f>IF(G42=0,0,G42/$G$46)</f>
        <v>0</v>
      </c>
    </row>
    <row r="43" spans="1:8" ht="15" customHeight="1" x14ac:dyDescent="0.2">
      <c r="A43" s="439">
        <v>3</v>
      </c>
      <c r="B43" s="182"/>
      <c r="C43" s="579"/>
      <c r="D43" s="579"/>
      <c r="E43" s="579"/>
      <c r="F43" s="579"/>
      <c r="G43" s="155"/>
      <c r="H43" s="573">
        <f>IF(G43=0,0,G43/$G$46)</f>
        <v>0</v>
      </c>
    </row>
    <row r="44" spans="1:8" ht="15" customHeight="1" x14ac:dyDescent="0.2">
      <c r="A44" s="439">
        <v>4</v>
      </c>
      <c r="B44" s="182"/>
      <c r="C44" s="579"/>
      <c r="D44" s="579"/>
      <c r="E44" s="579"/>
      <c r="F44" s="579"/>
      <c r="G44" s="155"/>
      <c r="H44" s="573">
        <f>IF(G44=0,0,G44/$G$46)</f>
        <v>0</v>
      </c>
    </row>
    <row r="45" spans="1:8" ht="15" customHeight="1" x14ac:dyDescent="0.2">
      <c r="A45" s="439">
        <v>5</v>
      </c>
      <c r="B45" s="182"/>
      <c r="C45" s="579"/>
      <c r="D45" s="579"/>
      <c r="E45" s="579"/>
      <c r="F45" s="579"/>
      <c r="G45" s="156"/>
      <c r="H45" s="573">
        <f>IF(G45=0,0,G45/$G$46)</f>
        <v>0</v>
      </c>
    </row>
    <row r="46" spans="1:8" s="449" customFormat="1" ht="15" customHeight="1" x14ac:dyDescent="0.2">
      <c r="A46" s="504"/>
      <c r="B46" s="505" t="s">
        <v>111</v>
      </c>
      <c r="C46" s="193"/>
      <c r="D46" s="193"/>
      <c r="E46" s="193"/>
      <c r="F46" s="194"/>
      <c r="G46" s="192">
        <f>SUM(G41:G45)</f>
        <v>0</v>
      </c>
      <c r="H46" s="570">
        <f>SUM(H41:H45)</f>
        <v>0</v>
      </c>
    </row>
    <row r="47" spans="1:8" ht="15" customHeight="1" x14ac:dyDescent="0.2">
      <c r="A47" s="436" t="s">
        <v>112</v>
      </c>
      <c r="B47" s="506"/>
      <c r="C47" s="195"/>
      <c r="D47" s="195"/>
      <c r="E47" s="195"/>
      <c r="F47" s="196"/>
      <c r="G47" s="507">
        <f>G22+G39+G46</f>
        <v>191003</v>
      </c>
      <c r="H47" s="567"/>
    </row>
    <row r="48" spans="1:8" s="449" customFormat="1" ht="15" customHeight="1" x14ac:dyDescent="0.2">
      <c r="A48" s="436" t="s">
        <v>52</v>
      </c>
      <c r="B48" s="437"/>
      <c r="C48" s="195"/>
      <c r="D48" s="195"/>
      <c r="E48" s="195"/>
      <c r="F48" s="196"/>
      <c r="G48" s="157"/>
      <c r="H48" s="574"/>
    </row>
    <row r="49" spans="1:9" s="449" customFormat="1" ht="15" customHeight="1" x14ac:dyDescent="0.2">
      <c r="A49" s="436" t="s">
        <v>18</v>
      </c>
      <c r="B49" s="437"/>
      <c r="C49" s="197"/>
      <c r="D49" s="197"/>
      <c r="E49" s="197"/>
      <c r="F49" s="198"/>
      <c r="G49" s="157">
        <v>12777</v>
      </c>
      <c r="H49" s="574"/>
    </row>
    <row r="50" spans="1:9" s="449" customFormat="1" ht="15" customHeight="1" thickBot="1" x14ac:dyDescent="0.25">
      <c r="A50" s="508" t="s">
        <v>169</v>
      </c>
      <c r="B50" s="509"/>
      <c r="C50" s="199"/>
      <c r="D50" s="199"/>
      <c r="E50" s="199"/>
      <c r="F50" s="200"/>
      <c r="G50" s="158"/>
      <c r="H50" s="574"/>
    </row>
    <row r="51" spans="1:9" ht="15" customHeight="1" thickBot="1" x14ac:dyDescent="0.25">
      <c r="A51" s="391" t="s">
        <v>19</v>
      </c>
      <c r="B51" s="221"/>
      <c r="C51" s="201"/>
      <c r="D51" s="201"/>
      <c r="E51" s="201"/>
      <c r="F51" s="202"/>
      <c r="G51" s="510">
        <f>SUM(G47:G50)</f>
        <v>203780</v>
      </c>
      <c r="H51" s="568"/>
    </row>
    <row r="52" spans="1:9" x14ac:dyDescent="0.2"/>
    <row r="53" spans="1:9" x14ac:dyDescent="0.2">
      <c r="A53" s="490" t="s">
        <v>156</v>
      </c>
      <c r="B53" s="490"/>
      <c r="C53" s="490"/>
      <c r="D53" s="490"/>
      <c r="E53" s="490"/>
      <c r="F53" s="490"/>
      <c r="G53" s="490"/>
    </row>
    <row r="54" spans="1:9" ht="33" customHeight="1" x14ac:dyDescent="0.2">
      <c r="A54" s="490" t="s">
        <v>225</v>
      </c>
      <c r="B54" s="490"/>
      <c r="C54" s="490"/>
      <c r="D54" s="490"/>
      <c r="E54" s="490"/>
      <c r="F54" s="490"/>
      <c r="G54" s="490"/>
      <c r="H54" s="490"/>
      <c r="I54" s="490"/>
    </row>
    <row r="55" spans="1:9" x14ac:dyDescent="0.2">
      <c r="A55" s="491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8" t="s">
        <v>142</v>
      </c>
      <c r="B1" s="668"/>
      <c r="C1" s="668"/>
      <c r="D1" s="668"/>
      <c r="E1" s="668"/>
      <c r="F1" s="668"/>
      <c r="G1" s="668"/>
      <c r="H1" s="668"/>
    </row>
    <row r="2" spans="1:8" ht="20.100000000000001" customHeight="1" x14ac:dyDescent="0.2">
      <c r="A2" s="608" t="s">
        <v>8</v>
      </c>
      <c r="B2" s="608"/>
      <c r="C2" s="608"/>
      <c r="D2" s="609" t="str">
        <f>'CSS '!B4:B4</f>
        <v>MODOC</v>
      </c>
      <c r="E2" s="609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10"/>
      <c r="E3" s="610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1" t="s">
        <v>51</v>
      </c>
      <c r="B5" s="612"/>
      <c r="C5" s="612"/>
      <c r="D5" s="612"/>
      <c r="E5" s="613"/>
      <c r="F5" s="617" t="s">
        <v>0</v>
      </c>
      <c r="G5" s="618"/>
      <c r="H5" s="666" t="s">
        <v>139</v>
      </c>
    </row>
    <row r="6" spans="1:8" s="1" customFormat="1" ht="34.5" customHeight="1" thickBot="1" x14ac:dyDescent="0.25">
      <c r="A6" s="614"/>
      <c r="B6" s="615"/>
      <c r="C6" s="615"/>
      <c r="D6" s="615"/>
      <c r="E6" s="616"/>
      <c r="F6" s="619" t="s">
        <v>55</v>
      </c>
      <c r="G6" s="620"/>
      <c r="H6" s="667"/>
    </row>
    <row r="7" spans="1:8" ht="15" customHeight="1" x14ac:dyDescent="0.2">
      <c r="A7" s="621" t="s">
        <v>132</v>
      </c>
      <c r="B7" s="622"/>
      <c r="C7" s="622"/>
      <c r="D7" s="622"/>
      <c r="E7" s="623"/>
      <c r="F7" s="624"/>
      <c r="G7" s="625"/>
      <c r="H7" s="58"/>
    </row>
    <row r="8" spans="1:8" ht="15" customHeight="1" x14ac:dyDescent="0.2">
      <c r="A8" s="51">
        <v>1</v>
      </c>
      <c r="B8" s="626"/>
      <c r="C8" s="627"/>
      <c r="D8" s="627"/>
      <c r="E8" s="628"/>
      <c r="F8" s="629"/>
      <c r="G8" s="630"/>
      <c r="H8" s="58"/>
    </row>
    <row r="9" spans="1:8" ht="15" customHeight="1" x14ac:dyDescent="0.2">
      <c r="A9" s="51">
        <v>2</v>
      </c>
      <c r="B9" s="626"/>
      <c r="C9" s="627"/>
      <c r="D9" s="627"/>
      <c r="E9" s="628"/>
      <c r="F9" s="629"/>
      <c r="G9" s="630"/>
      <c r="H9" s="58"/>
    </row>
    <row r="10" spans="1:8" ht="15" customHeight="1" x14ac:dyDescent="0.2">
      <c r="A10" s="51">
        <v>3</v>
      </c>
      <c r="B10" s="626"/>
      <c r="C10" s="627"/>
      <c r="D10" s="627"/>
      <c r="E10" s="628"/>
      <c r="F10" s="629"/>
      <c r="G10" s="630"/>
      <c r="H10" s="58"/>
    </row>
    <row r="11" spans="1:8" ht="15" customHeight="1" x14ac:dyDescent="0.2">
      <c r="A11" s="51">
        <v>4</v>
      </c>
      <c r="B11" s="626"/>
      <c r="C11" s="627"/>
      <c r="D11" s="627"/>
      <c r="E11" s="628"/>
      <c r="F11" s="629"/>
      <c r="G11" s="630"/>
      <c r="H11" s="58"/>
    </row>
    <row r="12" spans="1:8" ht="15" customHeight="1" x14ac:dyDescent="0.2">
      <c r="A12" s="51">
        <v>5</v>
      </c>
      <c r="B12" s="626"/>
      <c r="C12" s="627"/>
      <c r="D12" s="627"/>
      <c r="E12" s="628"/>
      <c r="F12" s="629"/>
      <c r="G12" s="630"/>
      <c r="H12" s="58"/>
    </row>
    <row r="13" spans="1:8" ht="15" customHeight="1" x14ac:dyDescent="0.2">
      <c r="A13" s="51">
        <v>6</v>
      </c>
      <c r="B13" s="626"/>
      <c r="C13" s="627"/>
      <c r="D13" s="627"/>
      <c r="E13" s="628"/>
      <c r="F13" s="629"/>
      <c r="G13" s="630"/>
      <c r="H13" s="58"/>
    </row>
    <row r="14" spans="1:8" ht="15" customHeight="1" x14ac:dyDescent="0.2">
      <c r="A14" s="51">
        <v>7</v>
      </c>
      <c r="B14" s="626"/>
      <c r="C14" s="627"/>
      <c r="D14" s="627"/>
      <c r="E14" s="628"/>
      <c r="F14" s="629"/>
      <c r="G14" s="630"/>
      <c r="H14" s="58"/>
    </row>
    <row r="15" spans="1:8" ht="15" customHeight="1" x14ac:dyDescent="0.2">
      <c r="A15" s="51">
        <v>8</v>
      </c>
      <c r="B15" s="631"/>
      <c r="C15" s="632"/>
      <c r="D15" s="632"/>
      <c r="E15" s="633"/>
      <c r="F15" s="629"/>
      <c r="G15" s="630"/>
      <c r="H15" s="58"/>
    </row>
    <row r="16" spans="1:8" ht="15" customHeight="1" x14ac:dyDescent="0.2">
      <c r="A16" s="51">
        <v>9</v>
      </c>
      <c r="B16" s="631"/>
      <c r="C16" s="632"/>
      <c r="D16" s="632"/>
      <c r="E16" s="633"/>
      <c r="F16" s="629"/>
      <c r="G16" s="630"/>
      <c r="H16" s="58"/>
    </row>
    <row r="17" spans="1:8" ht="15" customHeight="1" x14ac:dyDescent="0.2">
      <c r="A17" s="51">
        <v>10</v>
      </c>
      <c r="B17" s="631"/>
      <c r="C17" s="631"/>
      <c r="D17" s="631"/>
      <c r="E17" s="643"/>
      <c r="F17" s="644"/>
      <c r="G17" s="645"/>
      <c r="H17" s="58"/>
    </row>
    <row r="18" spans="1:8" s="4" customFormat="1" ht="15" customHeight="1" x14ac:dyDescent="0.2">
      <c r="A18" s="52"/>
      <c r="B18" s="634" t="s">
        <v>110</v>
      </c>
      <c r="C18" s="634"/>
      <c r="D18" s="634"/>
      <c r="E18" s="635"/>
      <c r="F18" s="636">
        <f>SUM(F8:G17)</f>
        <v>0</v>
      </c>
      <c r="G18" s="637"/>
      <c r="H18" s="60"/>
    </row>
    <row r="19" spans="1:8" ht="15" customHeight="1" x14ac:dyDescent="0.2">
      <c r="A19" s="638" t="s">
        <v>133</v>
      </c>
      <c r="B19" s="639"/>
      <c r="C19" s="639"/>
      <c r="D19" s="639"/>
      <c r="E19" s="640"/>
      <c r="F19" s="641"/>
      <c r="G19" s="642"/>
      <c r="H19" s="58"/>
    </row>
    <row r="20" spans="1:8" ht="15" customHeight="1" x14ac:dyDescent="0.2">
      <c r="A20" s="51">
        <v>1</v>
      </c>
      <c r="B20" s="626"/>
      <c r="C20" s="626"/>
      <c r="D20" s="626"/>
      <c r="E20" s="646"/>
      <c r="F20" s="629"/>
      <c r="G20" s="630"/>
      <c r="H20" s="58"/>
    </row>
    <row r="21" spans="1:8" ht="15" customHeight="1" x14ac:dyDescent="0.2">
      <c r="A21" s="51">
        <v>2</v>
      </c>
      <c r="B21" s="626"/>
      <c r="C21" s="626"/>
      <c r="D21" s="626"/>
      <c r="E21" s="646"/>
      <c r="F21" s="629"/>
      <c r="G21" s="630"/>
      <c r="H21" s="58"/>
    </row>
    <row r="22" spans="1:8" ht="15" customHeight="1" x14ac:dyDescent="0.2">
      <c r="A22" s="51">
        <v>3</v>
      </c>
      <c r="B22" s="626"/>
      <c r="C22" s="626"/>
      <c r="D22" s="626"/>
      <c r="E22" s="646"/>
      <c r="F22" s="629"/>
      <c r="G22" s="630"/>
      <c r="H22" s="58"/>
    </row>
    <row r="23" spans="1:8" ht="15" customHeight="1" x14ac:dyDescent="0.2">
      <c r="A23" s="51">
        <v>4</v>
      </c>
      <c r="B23" s="626"/>
      <c r="C23" s="626"/>
      <c r="D23" s="626"/>
      <c r="E23" s="646"/>
      <c r="F23" s="629"/>
      <c r="G23" s="630"/>
      <c r="H23" s="58"/>
    </row>
    <row r="24" spans="1:8" ht="15" customHeight="1" x14ac:dyDescent="0.2">
      <c r="A24" s="51">
        <v>5</v>
      </c>
      <c r="B24" s="631"/>
      <c r="C24" s="631"/>
      <c r="D24" s="631"/>
      <c r="E24" s="643"/>
      <c r="F24" s="629"/>
      <c r="G24" s="630"/>
      <c r="H24" s="58"/>
    </row>
    <row r="25" spans="1:8" ht="15" customHeight="1" x14ac:dyDescent="0.2">
      <c r="A25" s="51">
        <v>6</v>
      </c>
      <c r="B25" s="631"/>
      <c r="C25" s="631"/>
      <c r="D25" s="631"/>
      <c r="E25" s="643"/>
      <c r="F25" s="629"/>
      <c r="G25" s="630"/>
      <c r="H25" s="58"/>
    </row>
    <row r="26" spans="1:8" ht="15" customHeight="1" x14ac:dyDescent="0.2">
      <c r="A26" s="51">
        <v>7</v>
      </c>
      <c r="B26" s="631"/>
      <c r="C26" s="631"/>
      <c r="D26" s="631"/>
      <c r="E26" s="643"/>
      <c r="F26" s="629"/>
      <c r="G26" s="630"/>
      <c r="H26" s="58"/>
    </row>
    <row r="27" spans="1:8" ht="15" customHeight="1" x14ac:dyDescent="0.2">
      <c r="A27" s="51">
        <v>8</v>
      </c>
      <c r="B27" s="631"/>
      <c r="C27" s="631"/>
      <c r="D27" s="631"/>
      <c r="E27" s="643"/>
      <c r="F27" s="629"/>
      <c r="G27" s="630"/>
      <c r="H27" s="58"/>
    </row>
    <row r="28" spans="1:8" ht="15" customHeight="1" x14ac:dyDescent="0.2">
      <c r="A28" s="51">
        <v>9</v>
      </c>
      <c r="B28" s="631"/>
      <c r="C28" s="631"/>
      <c r="D28" s="631"/>
      <c r="E28" s="643"/>
      <c r="F28" s="629"/>
      <c r="G28" s="630"/>
      <c r="H28" s="58"/>
    </row>
    <row r="29" spans="1:8" ht="15" customHeight="1" x14ac:dyDescent="0.2">
      <c r="A29" s="51">
        <v>10</v>
      </c>
      <c r="B29" s="631"/>
      <c r="C29" s="631"/>
      <c r="D29" s="631"/>
      <c r="E29" s="643"/>
      <c r="F29" s="629"/>
      <c r="G29" s="630"/>
      <c r="H29" s="58"/>
    </row>
    <row r="30" spans="1:8" s="4" customFormat="1" ht="15" customHeight="1" x14ac:dyDescent="0.2">
      <c r="A30" s="52"/>
      <c r="B30" s="634" t="s">
        <v>119</v>
      </c>
      <c r="C30" s="634"/>
      <c r="D30" s="634"/>
      <c r="E30" s="635"/>
      <c r="F30" s="647">
        <f>SUM(F20:G29)</f>
        <v>0</v>
      </c>
      <c r="G30" s="648"/>
      <c r="H30" s="60"/>
    </row>
    <row r="31" spans="1:8" ht="17.100000000000001" customHeight="1" x14ac:dyDescent="0.2">
      <c r="A31" s="621" t="s">
        <v>135</v>
      </c>
      <c r="B31" s="664"/>
      <c r="C31" s="664"/>
      <c r="D31" s="664"/>
      <c r="E31" s="665"/>
      <c r="F31" s="649"/>
      <c r="G31" s="650"/>
      <c r="H31" s="58"/>
    </row>
    <row r="32" spans="1:8" ht="15" customHeight="1" x14ac:dyDescent="0.2">
      <c r="A32" s="57">
        <v>1</v>
      </c>
      <c r="B32" s="608"/>
      <c r="C32" s="608"/>
      <c r="D32" s="608"/>
      <c r="E32" s="651"/>
      <c r="F32" s="652"/>
      <c r="G32" s="653"/>
      <c r="H32" s="58"/>
    </row>
    <row r="33" spans="1:8" ht="15" customHeight="1" x14ac:dyDescent="0.2">
      <c r="A33" s="621" t="s">
        <v>136</v>
      </c>
      <c r="B33" s="664"/>
      <c r="C33" s="664"/>
      <c r="D33" s="664"/>
      <c r="E33" s="665"/>
      <c r="F33" s="649"/>
      <c r="G33" s="650"/>
      <c r="H33" s="61"/>
    </row>
    <row r="34" spans="1:8" ht="15" customHeight="1" x14ac:dyDescent="0.2">
      <c r="A34" s="57">
        <v>1</v>
      </c>
      <c r="B34" s="608"/>
      <c r="C34" s="608"/>
      <c r="D34" s="608"/>
      <c r="E34" s="651"/>
      <c r="F34" s="652"/>
      <c r="G34" s="653"/>
      <c r="H34" s="64"/>
    </row>
    <row r="35" spans="1:8" ht="15" customHeight="1" x14ac:dyDescent="0.2">
      <c r="A35" s="621" t="s">
        <v>134</v>
      </c>
      <c r="B35" s="664"/>
      <c r="C35" s="664"/>
      <c r="D35" s="664"/>
      <c r="E35" s="665"/>
      <c r="F35" s="649"/>
      <c r="G35" s="650"/>
      <c r="H35" s="58"/>
    </row>
    <row r="36" spans="1:8" ht="15" customHeight="1" x14ac:dyDescent="0.2">
      <c r="A36" s="57">
        <v>1</v>
      </c>
      <c r="B36" s="608"/>
      <c r="C36" s="608"/>
      <c r="D36" s="608"/>
      <c r="E36" s="651"/>
      <c r="F36" s="652"/>
      <c r="G36" s="653"/>
      <c r="H36" s="58"/>
    </row>
    <row r="37" spans="1:8" ht="15" customHeight="1" x14ac:dyDescent="0.2">
      <c r="A37" s="621" t="s">
        <v>137</v>
      </c>
      <c r="B37" s="664"/>
      <c r="C37" s="664"/>
      <c r="D37" s="664"/>
      <c r="E37" s="665"/>
      <c r="F37" s="649"/>
      <c r="G37" s="650"/>
      <c r="H37" s="61"/>
    </row>
    <row r="38" spans="1:8" ht="15" customHeight="1" x14ac:dyDescent="0.2">
      <c r="A38" s="57">
        <v>1</v>
      </c>
      <c r="B38" s="608"/>
      <c r="C38" s="608"/>
      <c r="D38" s="608"/>
      <c r="E38" s="651"/>
      <c r="F38" s="652"/>
      <c r="G38" s="653"/>
      <c r="H38" s="64"/>
    </row>
    <row r="39" spans="1:8" ht="15" customHeight="1" x14ac:dyDescent="0.2">
      <c r="A39" s="621" t="s">
        <v>138</v>
      </c>
      <c r="B39" s="664"/>
      <c r="C39" s="664"/>
      <c r="D39" s="664"/>
      <c r="E39" s="665"/>
      <c r="F39" s="649"/>
      <c r="G39" s="650"/>
      <c r="H39" s="58"/>
    </row>
    <row r="40" spans="1:8" ht="15" customHeight="1" x14ac:dyDescent="0.2">
      <c r="A40" s="57">
        <v>1</v>
      </c>
      <c r="B40" s="608"/>
      <c r="C40" s="608"/>
      <c r="D40" s="608"/>
      <c r="E40" s="651"/>
      <c r="F40" s="652"/>
      <c r="G40" s="653"/>
      <c r="H40" s="58"/>
    </row>
    <row r="41" spans="1:8" s="4" customFormat="1" ht="15" customHeight="1" x14ac:dyDescent="0.2">
      <c r="A41" s="52"/>
      <c r="B41" s="634" t="s">
        <v>111</v>
      </c>
      <c r="C41" s="634"/>
      <c r="D41" s="634"/>
      <c r="E41" s="635"/>
      <c r="F41" s="647">
        <f>SUM(F32:G40)</f>
        <v>0</v>
      </c>
      <c r="G41" s="648"/>
      <c r="H41" s="63"/>
    </row>
    <row r="42" spans="1:8" ht="15" customHeight="1" x14ac:dyDescent="0.2">
      <c r="A42" s="654" t="s">
        <v>112</v>
      </c>
      <c r="B42" s="655"/>
      <c r="C42" s="655"/>
      <c r="D42" s="655"/>
      <c r="E42" s="656"/>
      <c r="F42" s="657">
        <f>F18+F30+F41</f>
        <v>0</v>
      </c>
      <c r="G42" s="658"/>
      <c r="H42" s="62"/>
    </row>
    <row r="43" spans="1:8" s="4" customFormat="1" ht="15" customHeight="1" x14ac:dyDescent="0.2">
      <c r="A43" s="638" t="s">
        <v>52</v>
      </c>
      <c r="B43" s="639"/>
      <c r="C43" s="639"/>
      <c r="D43" s="639"/>
      <c r="E43" s="640"/>
      <c r="F43" s="629"/>
      <c r="G43" s="630"/>
      <c r="H43" s="59"/>
    </row>
    <row r="44" spans="1:8" s="4" customFormat="1" ht="15" customHeight="1" thickBot="1" x14ac:dyDescent="0.25">
      <c r="A44" s="638" t="s">
        <v>18</v>
      </c>
      <c r="B44" s="639"/>
      <c r="C44" s="639"/>
      <c r="D44" s="639"/>
      <c r="E44" s="640"/>
      <c r="F44" s="629"/>
      <c r="G44" s="630"/>
      <c r="H44" s="59"/>
    </row>
    <row r="45" spans="1:8" ht="15" customHeight="1" thickBot="1" x14ac:dyDescent="0.25">
      <c r="A45" s="659" t="s">
        <v>19</v>
      </c>
      <c r="B45" s="660"/>
      <c r="C45" s="660"/>
      <c r="D45" s="660"/>
      <c r="E45" s="661"/>
      <c r="F45" s="662">
        <f>SUM(F42:G44)</f>
        <v>0</v>
      </c>
      <c r="G45" s="663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8" t="s">
        <v>142</v>
      </c>
      <c r="F1" s="668"/>
      <c r="G1" s="668"/>
      <c r="H1" s="668"/>
      <c r="I1" s="668"/>
      <c r="J1" s="69"/>
      <c r="K1" s="69"/>
      <c r="L1" s="69"/>
      <c r="M1" s="69"/>
    </row>
    <row r="2" spans="1:13" ht="20.100000000000001" customHeight="1" x14ac:dyDescent="0.2">
      <c r="A2" s="608" t="s">
        <v>8</v>
      </c>
      <c r="B2" s="608"/>
      <c r="C2" s="608"/>
      <c r="D2" s="609" t="str">
        <f>'CSS '!B4:B4</f>
        <v>MODOC</v>
      </c>
      <c r="E2" s="609"/>
      <c r="F2" s="55" t="s">
        <v>9</v>
      </c>
      <c r="G2" s="55"/>
      <c r="H2" s="55"/>
      <c r="I2" s="55"/>
      <c r="J2" s="55"/>
      <c r="K2" s="669">
        <f>'CSS '!E4</f>
        <v>0</v>
      </c>
      <c r="L2" s="669"/>
    </row>
    <row r="3" spans="1:13" ht="15" customHeight="1" x14ac:dyDescent="0.2">
      <c r="A3" s="19"/>
      <c r="B3" s="56"/>
      <c r="C3" s="56"/>
      <c r="D3" s="610"/>
      <c r="E3" s="610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1" t="s">
        <v>51</v>
      </c>
      <c r="B5" s="612"/>
      <c r="C5" s="612"/>
      <c r="D5" s="612"/>
      <c r="E5" s="613"/>
      <c r="F5" s="617" t="s">
        <v>0</v>
      </c>
      <c r="G5" s="618"/>
      <c r="H5" s="618"/>
      <c r="I5" s="618"/>
      <c r="J5" s="618"/>
      <c r="K5" s="618"/>
      <c r="L5" s="101" t="s">
        <v>139</v>
      </c>
    </row>
    <row r="6" spans="1:13" s="1" customFormat="1" ht="43.15" customHeight="1" thickBot="1" x14ac:dyDescent="0.25">
      <c r="A6" s="671"/>
      <c r="B6" s="672"/>
      <c r="C6" s="672"/>
      <c r="D6" s="672"/>
      <c r="E6" s="672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8" t="s">
        <v>132</v>
      </c>
      <c r="B7" s="670"/>
      <c r="C7" s="670"/>
      <c r="D7" s="670"/>
      <c r="E7" s="670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6"/>
      <c r="C8" s="627"/>
      <c r="D8" s="627"/>
      <c r="E8" s="627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6"/>
      <c r="C9" s="627"/>
      <c r="D9" s="627"/>
      <c r="E9" s="627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6"/>
      <c r="C10" s="627"/>
      <c r="D10" s="627"/>
      <c r="E10" s="627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6"/>
      <c r="C11" s="627"/>
      <c r="D11" s="627"/>
      <c r="E11" s="627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6"/>
      <c r="C12" s="627"/>
      <c r="D12" s="627"/>
      <c r="E12" s="627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6"/>
      <c r="C13" s="627"/>
      <c r="D13" s="627"/>
      <c r="E13" s="627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6"/>
      <c r="C14" s="627"/>
      <c r="D14" s="627"/>
      <c r="E14" s="627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1"/>
      <c r="C15" s="632"/>
      <c r="D15" s="632"/>
      <c r="E15" s="632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1"/>
      <c r="C16" s="632"/>
      <c r="D16" s="632"/>
      <c r="E16" s="632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1"/>
      <c r="C17" s="631"/>
      <c r="D17" s="631"/>
      <c r="E17" s="631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4" t="s">
        <v>110</v>
      </c>
      <c r="C18" s="634"/>
      <c r="D18" s="634"/>
      <c r="E18" s="634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8" t="s">
        <v>133</v>
      </c>
      <c r="B19" s="639"/>
      <c r="C19" s="639"/>
      <c r="D19" s="639"/>
      <c r="E19" s="639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6"/>
      <c r="C20" s="626"/>
      <c r="D20" s="626"/>
      <c r="E20" s="626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6"/>
      <c r="C21" s="626"/>
      <c r="D21" s="626"/>
      <c r="E21" s="626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6"/>
      <c r="C22" s="626"/>
      <c r="D22" s="626"/>
      <c r="E22" s="626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6"/>
      <c r="C23" s="626"/>
      <c r="D23" s="626"/>
      <c r="E23" s="626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1"/>
      <c r="C24" s="631"/>
      <c r="D24" s="631"/>
      <c r="E24" s="631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1"/>
      <c r="C25" s="631"/>
      <c r="D25" s="631"/>
      <c r="E25" s="631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1"/>
      <c r="C26" s="631"/>
      <c r="D26" s="631"/>
      <c r="E26" s="631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1"/>
      <c r="C27" s="631"/>
      <c r="D27" s="631"/>
      <c r="E27" s="631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1"/>
      <c r="C28" s="631"/>
      <c r="D28" s="631"/>
      <c r="E28" s="631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1"/>
      <c r="C29" s="631"/>
      <c r="D29" s="631"/>
      <c r="E29" s="631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4" t="s">
        <v>119</v>
      </c>
      <c r="C30" s="634"/>
      <c r="D30" s="634"/>
      <c r="E30" s="634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1" t="s">
        <v>135</v>
      </c>
      <c r="B31" s="664"/>
      <c r="C31" s="664"/>
      <c r="D31" s="664"/>
      <c r="E31" s="664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8"/>
      <c r="C32" s="608"/>
      <c r="D32" s="608"/>
      <c r="E32" s="608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1" t="s">
        <v>136</v>
      </c>
      <c r="B33" s="664"/>
      <c r="C33" s="664"/>
      <c r="D33" s="664"/>
      <c r="E33" s="664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8"/>
      <c r="C34" s="608"/>
      <c r="D34" s="608"/>
      <c r="E34" s="608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1" t="s">
        <v>134</v>
      </c>
      <c r="B35" s="664"/>
      <c r="C35" s="664"/>
      <c r="D35" s="664"/>
      <c r="E35" s="664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8"/>
      <c r="C36" s="608"/>
      <c r="D36" s="608"/>
      <c r="E36" s="608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1" t="s">
        <v>137</v>
      </c>
      <c r="B37" s="664"/>
      <c r="C37" s="664"/>
      <c r="D37" s="664"/>
      <c r="E37" s="664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8"/>
      <c r="C38" s="608"/>
      <c r="D38" s="608"/>
      <c r="E38" s="608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1" t="s">
        <v>138</v>
      </c>
      <c r="B39" s="664"/>
      <c r="C39" s="664"/>
      <c r="D39" s="664"/>
      <c r="E39" s="664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8"/>
      <c r="C40" s="608"/>
      <c r="D40" s="608"/>
      <c r="E40" s="608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4" t="s">
        <v>111</v>
      </c>
      <c r="C41" s="634"/>
      <c r="D41" s="634"/>
      <c r="E41" s="634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54" t="s">
        <v>112</v>
      </c>
      <c r="B42" s="655"/>
      <c r="C42" s="655"/>
      <c r="D42" s="655"/>
      <c r="E42" s="655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8" t="s">
        <v>52</v>
      </c>
      <c r="B43" s="639"/>
      <c r="C43" s="639"/>
      <c r="D43" s="639"/>
      <c r="E43" s="639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8" t="s">
        <v>18</v>
      </c>
      <c r="B44" s="639"/>
      <c r="C44" s="639"/>
      <c r="D44" s="639"/>
      <c r="E44" s="639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59" t="s">
        <v>19</v>
      </c>
      <c r="B45" s="660"/>
      <c r="C45" s="660"/>
      <c r="D45" s="660"/>
      <c r="E45" s="660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7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9" customWidth="1"/>
    <col min="2" max="2" width="27.7109375" style="389" customWidth="1"/>
    <col min="3" max="6" width="6.7109375" style="389" customWidth="1"/>
    <col min="7" max="7" width="37.7109375" style="389" customWidth="1"/>
    <col min="8" max="8" width="19.42578125" style="389" hidden="1" customWidth="1"/>
    <col min="9" max="9" width="20.28515625" style="389" hidden="1" customWidth="1"/>
    <col min="10" max="10" width="12.42578125" style="389" hidden="1" customWidth="1"/>
    <col min="11" max="11" width="0" style="389" hidden="1" customWidth="1"/>
    <col min="12" max="16384" width="8.7109375" style="389" hidden="1"/>
  </cols>
  <sheetData>
    <row r="1" spans="1:9" ht="19.899999999999999" customHeight="1" x14ac:dyDescent="0.25">
      <c r="A1" s="476" t="s">
        <v>188</v>
      </c>
      <c r="B1" s="477"/>
      <c r="C1" s="477"/>
      <c r="D1" s="477"/>
      <c r="E1" s="477"/>
      <c r="F1" s="477"/>
      <c r="G1" s="478"/>
      <c r="H1" s="479"/>
      <c r="I1" s="479"/>
    </row>
    <row r="2" spans="1:9" ht="19.899999999999999" customHeight="1" x14ac:dyDescent="0.25">
      <c r="A2" s="458" t="s">
        <v>189</v>
      </c>
      <c r="B2" s="459"/>
      <c r="C2" s="459"/>
      <c r="D2" s="459"/>
      <c r="E2" s="459"/>
      <c r="F2" s="459"/>
      <c r="G2" s="460"/>
      <c r="H2" s="479"/>
      <c r="I2" s="479"/>
    </row>
    <row r="3" spans="1:9" ht="19.899999999999999" customHeight="1" thickBot="1" x14ac:dyDescent="0.3">
      <c r="A3" s="458" t="s">
        <v>190</v>
      </c>
      <c r="B3" s="459"/>
      <c r="C3" s="459"/>
      <c r="D3" s="459"/>
      <c r="E3" s="459"/>
      <c r="F3" s="459"/>
      <c r="G3" s="460"/>
      <c r="H3" s="479"/>
      <c r="I3" s="479"/>
    </row>
    <row r="4" spans="1:9" ht="20.100000000000001" customHeight="1" thickBot="1" x14ac:dyDescent="0.25">
      <c r="A4" s="220" t="s">
        <v>8</v>
      </c>
      <c r="B4" s="595" t="str">
        <f>'CSS '!B4</f>
        <v>MODOC</v>
      </c>
      <c r="C4" s="190"/>
      <c r="D4" s="190"/>
      <c r="E4" s="190"/>
      <c r="F4" s="392" t="s">
        <v>9</v>
      </c>
      <c r="G4" s="594">
        <f>'CSS '!G4</f>
        <v>42837</v>
      </c>
    </row>
    <row r="5" spans="1:9" s="435" customFormat="1" ht="40.15" customHeight="1" thickBot="1" x14ac:dyDescent="0.25">
      <c r="A5" s="480" t="s">
        <v>229</v>
      </c>
      <c r="B5" s="227"/>
      <c r="C5" s="481" t="s">
        <v>192</v>
      </c>
      <c r="D5" s="189"/>
      <c r="E5" s="189"/>
      <c r="F5" s="482"/>
      <c r="G5" s="483" t="s">
        <v>55</v>
      </c>
      <c r="H5" s="484"/>
      <c r="I5" s="484"/>
    </row>
    <row r="6" spans="1:9" ht="15" customHeight="1" x14ac:dyDescent="0.2">
      <c r="A6" s="210" t="s">
        <v>31</v>
      </c>
      <c r="B6" s="211"/>
      <c r="C6" s="212" t="s">
        <v>157</v>
      </c>
      <c r="D6" s="212" t="s">
        <v>158</v>
      </c>
      <c r="E6" s="212" t="s">
        <v>98</v>
      </c>
      <c r="F6" s="212" t="s">
        <v>159</v>
      </c>
      <c r="G6" s="213"/>
      <c r="H6" s="485"/>
      <c r="I6" s="485"/>
    </row>
    <row r="7" spans="1:9" ht="15" customHeight="1" x14ac:dyDescent="0.2">
      <c r="A7" s="439">
        <v>1</v>
      </c>
      <c r="B7" s="154" t="s">
        <v>244</v>
      </c>
      <c r="C7" s="590"/>
      <c r="D7" s="590"/>
      <c r="E7" s="590"/>
      <c r="F7" s="590"/>
      <c r="G7" s="161">
        <v>0</v>
      </c>
      <c r="H7" s="485"/>
      <c r="I7" s="485"/>
    </row>
    <row r="8" spans="1:9" ht="15" customHeight="1" x14ac:dyDescent="0.2">
      <c r="A8" s="439">
        <v>2</v>
      </c>
      <c r="B8" s="127"/>
      <c r="C8" s="590"/>
      <c r="D8" s="590"/>
      <c r="E8" s="590"/>
      <c r="F8" s="590"/>
      <c r="G8" s="161"/>
      <c r="H8" s="485"/>
      <c r="I8" s="485"/>
    </row>
    <row r="9" spans="1:9" ht="15" customHeight="1" x14ac:dyDescent="0.2">
      <c r="A9" s="439">
        <v>3</v>
      </c>
      <c r="B9" s="127"/>
      <c r="C9" s="590"/>
      <c r="D9" s="590"/>
      <c r="E9" s="590"/>
      <c r="F9" s="590"/>
      <c r="G9" s="161"/>
      <c r="H9" s="485"/>
      <c r="I9" s="485"/>
    </row>
    <row r="10" spans="1:9" ht="15" customHeight="1" x14ac:dyDescent="0.2">
      <c r="A10" s="439">
        <v>4</v>
      </c>
      <c r="B10" s="127"/>
      <c r="C10" s="590"/>
      <c r="D10" s="590"/>
      <c r="E10" s="590"/>
      <c r="F10" s="590"/>
      <c r="G10" s="161"/>
      <c r="H10" s="485"/>
      <c r="I10" s="485"/>
    </row>
    <row r="11" spans="1:9" ht="15" customHeight="1" x14ac:dyDescent="0.2">
      <c r="A11" s="439">
        <v>5</v>
      </c>
      <c r="B11" s="127"/>
      <c r="C11" s="590"/>
      <c r="D11" s="590"/>
      <c r="E11" s="590"/>
      <c r="F11" s="590"/>
      <c r="G11" s="161"/>
      <c r="H11" s="485"/>
      <c r="I11" s="485"/>
    </row>
    <row r="12" spans="1:9" ht="15" customHeight="1" x14ac:dyDescent="0.2">
      <c r="A12" s="439">
        <v>6</v>
      </c>
      <c r="B12" s="127"/>
      <c r="C12" s="590"/>
      <c r="D12" s="590"/>
      <c r="E12" s="590"/>
      <c r="F12" s="590"/>
      <c r="G12" s="161"/>
      <c r="H12" s="485"/>
      <c r="I12" s="485"/>
    </row>
    <row r="13" spans="1:9" ht="15" customHeight="1" x14ac:dyDescent="0.2">
      <c r="A13" s="439">
        <v>7</v>
      </c>
      <c r="B13" s="127"/>
      <c r="C13" s="590"/>
      <c r="D13" s="590"/>
      <c r="E13" s="590"/>
      <c r="F13" s="590"/>
      <c r="G13" s="161"/>
      <c r="H13" s="485"/>
      <c r="I13" s="485"/>
    </row>
    <row r="14" spans="1:9" ht="15" customHeight="1" x14ac:dyDescent="0.2">
      <c r="A14" s="439">
        <v>8</v>
      </c>
      <c r="B14" s="127"/>
      <c r="C14" s="590"/>
      <c r="D14" s="590"/>
      <c r="E14" s="590"/>
      <c r="F14" s="590"/>
      <c r="G14" s="161"/>
      <c r="H14" s="485"/>
      <c r="I14" s="485"/>
    </row>
    <row r="15" spans="1:9" ht="15" customHeight="1" x14ac:dyDescent="0.2">
      <c r="A15" s="439">
        <v>9</v>
      </c>
      <c r="B15" s="127"/>
      <c r="C15" s="590"/>
      <c r="D15" s="590"/>
      <c r="E15" s="590"/>
      <c r="F15" s="590"/>
      <c r="G15" s="161"/>
      <c r="H15" s="485"/>
      <c r="I15" s="485"/>
    </row>
    <row r="16" spans="1:9" ht="15" customHeight="1" x14ac:dyDescent="0.2">
      <c r="A16" s="439">
        <v>10</v>
      </c>
      <c r="B16" s="127"/>
      <c r="C16" s="590"/>
      <c r="D16" s="590"/>
      <c r="E16" s="590"/>
      <c r="F16" s="590"/>
      <c r="G16" s="161"/>
      <c r="H16" s="485"/>
      <c r="I16" s="485"/>
    </row>
    <row r="17" spans="1:9" ht="15" customHeight="1" x14ac:dyDescent="0.2">
      <c r="A17" s="439">
        <v>11</v>
      </c>
      <c r="B17" s="127"/>
      <c r="C17" s="590"/>
      <c r="D17" s="590"/>
      <c r="E17" s="590"/>
      <c r="F17" s="590"/>
      <c r="G17" s="161"/>
      <c r="H17" s="485"/>
      <c r="I17" s="485"/>
    </row>
    <row r="18" spans="1:9" ht="15" customHeight="1" x14ac:dyDescent="0.2">
      <c r="A18" s="439">
        <v>12</v>
      </c>
      <c r="B18" s="127"/>
      <c r="C18" s="590"/>
      <c r="D18" s="590"/>
      <c r="E18" s="590"/>
      <c r="F18" s="590"/>
      <c r="G18" s="161"/>
      <c r="H18" s="485"/>
      <c r="I18" s="485"/>
    </row>
    <row r="19" spans="1:9" ht="15" customHeight="1" x14ac:dyDescent="0.2">
      <c r="A19" s="439">
        <v>13</v>
      </c>
      <c r="B19" s="127"/>
      <c r="C19" s="590"/>
      <c r="D19" s="590"/>
      <c r="E19" s="590"/>
      <c r="F19" s="590"/>
      <c r="G19" s="161"/>
      <c r="H19" s="485"/>
      <c r="I19" s="485"/>
    </row>
    <row r="20" spans="1:9" ht="15" customHeight="1" x14ac:dyDescent="0.2">
      <c r="A20" s="439">
        <v>14</v>
      </c>
      <c r="B20" s="127"/>
      <c r="C20" s="590"/>
      <c r="D20" s="590"/>
      <c r="E20" s="590"/>
      <c r="F20" s="590"/>
      <c r="G20" s="161"/>
      <c r="H20" s="485"/>
      <c r="I20" s="485"/>
    </row>
    <row r="21" spans="1:9" ht="15" customHeight="1" x14ac:dyDescent="0.2">
      <c r="A21" s="439">
        <v>15</v>
      </c>
      <c r="B21" s="127"/>
      <c r="C21" s="590"/>
      <c r="D21" s="590"/>
      <c r="E21" s="590"/>
      <c r="F21" s="590"/>
      <c r="G21" s="161"/>
      <c r="H21" s="485"/>
      <c r="I21" s="485"/>
    </row>
    <row r="22" spans="1:9" ht="15" customHeight="1" x14ac:dyDescent="0.2">
      <c r="A22" s="439">
        <v>16</v>
      </c>
      <c r="B22" s="127"/>
      <c r="C22" s="590"/>
      <c r="D22" s="590"/>
      <c r="E22" s="590"/>
      <c r="F22" s="590"/>
      <c r="G22" s="161"/>
      <c r="H22" s="485"/>
      <c r="I22" s="485"/>
    </row>
    <row r="23" spans="1:9" ht="15" customHeight="1" x14ac:dyDescent="0.2">
      <c r="A23" s="439">
        <v>17</v>
      </c>
      <c r="B23" s="127"/>
      <c r="C23" s="590"/>
      <c r="D23" s="590"/>
      <c r="E23" s="590"/>
      <c r="F23" s="590"/>
      <c r="G23" s="161"/>
      <c r="H23" s="485"/>
      <c r="I23" s="485"/>
    </row>
    <row r="24" spans="1:9" ht="15" customHeight="1" x14ac:dyDescent="0.2">
      <c r="A24" s="439">
        <v>18</v>
      </c>
      <c r="B24" s="127"/>
      <c r="C24" s="590"/>
      <c r="D24" s="590"/>
      <c r="E24" s="590"/>
      <c r="F24" s="590"/>
      <c r="G24" s="161"/>
      <c r="H24" s="485"/>
      <c r="I24" s="485"/>
    </row>
    <row r="25" spans="1:9" ht="15" customHeight="1" x14ac:dyDescent="0.2">
      <c r="A25" s="439">
        <v>19</v>
      </c>
      <c r="B25" s="127"/>
      <c r="C25" s="590"/>
      <c r="D25" s="590"/>
      <c r="E25" s="590"/>
      <c r="F25" s="590"/>
      <c r="G25" s="161"/>
      <c r="H25" s="485"/>
      <c r="I25" s="485"/>
    </row>
    <row r="26" spans="1:9" ht="15" customHeight="1" x14ac:dyDescent="0.2">
      <c r="A26" s="439">
        <v>20</v>
      </c>
      <c r="B26" s="127"/>
      <c r="C26" s="590"/>
      <c r="D26" s="590"/>
      <c r="E26" s="590"/>
      <c r="F26" s="590"/>
      <c r="G26" s="161"/>
      <c r="H26" s="485"/>
      <c r="I26" s="485"/>
    </row>
    <row r="27" spans="1:9" ht="15" customHeight="1" x14ac:dyDescent="0.2">
      <c r="A27" s="439">
        <v>21</v>
      </c>
      <c r="B27" s="127"/>
      <c r="C27" s="590"/>
      <c r="D27" s="590"/>
      <c r="E27" s="590"/>
      <c r="F27" s="590"/>
      <c r="G27" s="161"/>
      <c r="H27" s="485"/>
      <c r="I27" s="485"/>
    </row>
    <row r="28" spans="1:9" ht="15" customHeight="1" x14ac:dyDescent="0.2">
      <c r="A28" s="439">
        <v>22</v>
      </c>
      <c r="B28" s="127"/>
      <c r="C28" s="590"/>
      <c r="D28" s="590"/>
      <c r="E28" s="590"/>
      <c r="F28" s="590"/>
      <c r="G28" s="161"/>
      <c r="H28" s="485"/>
      <c r="I28" s="485"/>
    </row>
    <row r="29" spans="1:9" ht="15" customHeight="1" x14ac:dyDescent="0.2">
      <c r="A29" s="439">
        <v>23</v>
      </c>
      <c r="B29" s="127"/>
      <c r="C29" s="590"/>
      <c r="D29" s="590"/>
      <c r="E29" s="590"/>
      <c r="F29" s="590"/>
      <c r="G29" s="161"/>
      <c r="H29" s="485"/>
      <c r="I29" s="485"/>
    </row>
    <row r="30" spans="1:9" ht="15" customHeight="1" x14ac:dyDescent="0.2">
      <c r="A30" s="439">
        <v>24</v>
      </c>
      <c r="B30" s="127"/>
      <c r="C30" s="590"/>
      <c r="D30" s="590"/>
      <c r="E30" s="590"/>
      <c r="F30" s="590"/>
      <c r="G30" s="161"/>
      <c r="H30" s="485"/>
      <c r="I30" s="485"/>
    </row>
    <row r="31" spans="1:9" s="449" customFormat="1" ht="15" customHeight="1" x14ac:dyDescent="0.2">
      <c r="A31" s="486">
        <v>25</v>
      </c>
      <c r="B31" s="154"/>
      <c r="C31" s="578"/>
      <c r="D31" s="578"/>
      <c r="E31" s="578"/>
      <c r="F31" s="578"/>
      <c r="G31" s="161"/>
      <c r="H31" s="487"/>
      <c r="I31" s="487"/>
    </row>
    <row r="32" spans="1:9" s="449" customFormat="1" ht="15" customHeight="1" x14ac:dyDescent="0.2">
      <c r="A32" s="436" t="s">
        <v>113</v>
      </c>
      <c r="B32" s="437"/>
      <c r="C32" s="214"/>
      <c r="D32" s="214"/>
      <c r="E32" s="214"/>
      <c r="F32" s="215"/>
      <c r="G32" s="187">
        <f>SUM(G7:G31)</f>
        <v>0</v>
      </c>
      <c r="H32" s="487"/>
      <c r="I32" s="487"/>
    </row>
    <row r="33" spans="1:11" s="449" customFormat="1" ht="15" customHeight="1" x14ac:dyDescent="0.2">
      <c r="A33" s="436" t="s">
        <v>118</v>
      </c>
      <c r="B33" s="437"/>
      <c r="C33" s="214"/>
      <c r="D33" s="214"/>
      <c r="E33" s="214"/>
      <c r="F33" s="215"/>
      <c r="G33" s="162"/>
      <c r="H33" s="487"/>
      <c r="I33" s="487"/>
    </row>
    <row r="34" spans="1:11" s="449" customFormat="1" ht="15" customHeight="1" thickBot="1" x14ac:dyDescent="0.25">
      <c r="A34" s="488" t="s">
        <v>23</v>
      </c>
      <c r="B34" s="489"/>
      <c r="C34" s="216"/>
      <c r="D34" s="216"/>
      <c r="E34" s="216"/>
      <c r="F34" s="217"/>
      <c r="G34" s="147"/>
    </row>
    <row r="35" spans="1:11" ht="15" customHeight="1" thickBot="1" x14ac:dyDescent="0.25">
      <c r="A35" s="391" t="s">
        <v>24</v>
      </c>
      <c r="B35" s="221"/>
      <c r="C35" s="218"/>
      <c r="D35" s="218"/>
      <c r="E35" s="218"/>
      <c r="F35" s="219"/>
      <c r="G35" s="188">
        <f>SUM(G32:G34)</f>
        <v>0</v>
      </c>
      <c r="H35" s="426"/>
      <c r="I35" s="426"/>
      <c r="J35" s="426"/>
      <c r="K35" s="426"/>
    </row>
    <row r="36" spans="1:11" x14ac:dyDescent="0.2">
      <c r="H36" s="426"/>
      <c r="I36" s="426"/>
      <c r="J36" s="426"/>
      <c r="K36" s="426"/>
    </row>
    <row r="37" spans="1:11" ht="30" customHeight="1" x14ac:dyDescent="0.2">
      <c r="A37" s="490" t="s">
        <v>223</v>
      </c>
      <c r="B37" s="490"/>
      <c r="C37" s="490"/>
      <c r="D37" s="490"/>
      <c r="E37" s="490"/>
      <c r="F37" s="490"/>
      <c r="G37" s="490"/>
      <c r="H37" s="490"/>
      <c r="I37" s="490"/>
    </row>
    <row r="38" spans="1:11" x14ac:dyDescent="0.2">
      <c r="A38" s="491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8" t="s">
        <v>146</v>
      </c>
      <c r="F1" s="668"/>
      <c r="G1" s="668"/>
      <c r="H1" s="668"/>
      <c r="I1" s="69"/>
      <c r="J1" s="69"/>
      <c r="K1" s="69"/>
      <c r="L1" s="69"/>
    </row>
    <row r="2" spans="1:12" ht="20.100000000000001" customHeight="1" x14ac:dyDescent="0.2">
      <c r="A2" s="608" t="s">
        <v>8</v>
      </c>
      <c r="B2" s="608"/>
      <c r="C2" s="608"/>
      <c r="D2" s="609" t="str">
        <f>'CSS '!B4:B4</f>
        <v>MODOC</v>
      </c>
      <c r="E2" s="609"/>
      <c r="F2" s="55" t="s">
        <v>9</v>
      </c>
      <c r="G2" s="55"/>
      <c r="H2" s="55"/>
      <c r="I2" s="55"/>
      <c r="J2" s="669">
        <f>'CSS '!E4</f>
        <v>0</v>
      </c>
      <c r="K2" s="669"/>
    </row>
    <row r="3" spans="1:12" ht="15" customHeight="1" x14ac:dyDescent="0.2">
      <c r="A3" s="19"/>
      <c r="B3" s="56"/>
      <c r="C3" s="56"/>
      <c r="D3" s="610"/>
      <c r="E3" s="610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1" t="s">
        <v>53</v>
      </c>
      <c r="B5" s="612"/>
      <c r="C5" s="612"/>
      <c r="D5" s="612"/>
      <c r="E5" s="613"/>
      <c r="F5" s="617" t="s">
        <v>0</v>
      </c>
      <c r="G5" s="618"/>
      <c r="H5" s="618"/>
      <c r="I5" s="618"/>
      <c r="J5" s="618"/>
      <c r="K5" s="101" t="s">
        <v>139</v>
      </c>
    </row>
    <row r="6" spans="1:12" s="1" customFormat="1" ht="43.15" customHeight="1" thickBot="1" x14ac:dyDescent="0.25">
      <c r="A6" s="671"/>
      <c r="B6" s="672"/>
      <c r="C6" s="672"/>
      <c r="D6" s="672"/>
      <c r="E6" s="672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8" t="s">
        <v>152</v>
      </c>
      <c r="B7" s="670"/>
      <c r="C7" s="670"/>
      <c r="D7" s="670"/>
      <c r="E7" s="670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6"/>
      <c r="C8" s="627"/>
      <c r="D8" s="627"/>
      <c r="E8" s="627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6"/>
      <c r="C9" s="627"/>
      <c r="D9" s="627"/>
      <c r="E9" s="627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6"/>
      <c r="C10" s="627"/>
      <c r="D10" s="627"/>
      <c r="E10" s="627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6"/>
      <c r="C11" s="627"/>
      <c r="D11" s="627"/>
      <c r="E11" s="627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6"/>
      <c r="C12" s="627"/>
      <c r="D12" s="627"/>
      <c r="E12" s="627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6"/>
      <c r="C13" s="627"/>
      <c r="D13" s="627"/>
      <c r="E13" s="627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6"/>
      <c r="C14" s="627"/>
      <c r="D14" s="627"/>
      <c r="E14" s="627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1"/>
      <c r="C15" s="632"/>
      <c r="D15" s="632"/>
      <c r="E15" s="632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1"/>
      <c r="C16" s="632"/>
      <c r="D16" s="632"/>
      <c r="E16" s="632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1"/>
      <c r="C17" s="631"/>
      <c r="D17" s="631"/>
      <c r="E17" s="631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4" t="s">
        <v>148</v>
      </c>
      <c r="C18" s="634"/>
      <c r="D18" s="634"/>
      <c r="E18" s="634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8" t="s">
        <v>151</v>
      </c>
      <c r="B19" s="639"/>
      <c r="C19" s="639"/>
      <c r="D19" s="639"/>
      <c r="E19" s="639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6"/>
      <c r="C20" s="626"/>
      <c r="D20" s="626"/>
      <c r="E20" s="626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6"/>
      <c r="C21" s="626"/>
      <c r="D21" s="626"/>
      <c r="E21" s="626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6"/>
      <c r="C22" s="626"/>
      <c r="D22" s="626"/>
      <c r="E22" s="626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6"/>
      <c r="C23" s="626"/>
      <c r="D23" s="626"/>
      <c r="E23" s="626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1"/>
      <c r="C24" s="631"/>
      <c r="D24" s="631"/>
      <c r="E24" s="631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1"/>
      <c r="C25" s="631"/>
      <c r="D25" s="631"/>
      <c r="E25" s="631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1"/>
      <c r="C26" s="631"/>
      <c r="D26" s="631"/>
      <c r="E26" s="631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1"/>
      <c r="C27" s="631"/>
      <c r="D27" s="631"/>
      <c r="E27" s="631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1"/>
      <c r="C28" s="631"/>
      <c r="D28" s="631"/>
      <c r="E28" s="631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1"/>
      <c r="C29" s="631"/>
      <c r="D29" s="631"/>
      <c r="E29" s="631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4" t="s">
        <v>149</v>
      </c>
      <c r="C30" s="634"/>
      <c r="D30" s="634"/>
      <c r="E30" s="634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1" t="s">
        <v>150</v>
      </c>
      <c r="B31" s="664"/>
      <c r="C31" s="664"/>
      <c r="D31" s="664"/>
      <c r="E31" s="664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6"/>
      <c r="C32" s="626"/>
      <c r="D32" s="626"/>
      <c r="E32" s="626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6"/>
      <c r="C33" s="626"/>
      <c r="D33" s="626"/>
      <c r="E33" s="626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6"/>
      <c r="C34" s="626"/>
      <c r="D34" s="626"/>
      <c r="E34" s="626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6"/>
      <c r="C35" s="626"/>
      <c r="D35" s="626"/>
      <c r="E35" s="626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1"/>
      <c r="C36" s="631"/>
      <c r="D36" s="631"/>
      <c r="E36" s="631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1"/>
      <c r="C37" s="631"/>
      <c r="D37" s="631"/>
      <c r="E37" s="631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1"/>
      <c r="C38" s="631"/>
      <c r="D38" s="631"/>
      <c r="E38" s="631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1"/>
      <c r="C39" s="631"/>
      <c r="D39" s="631"/>
      <c r="E39" s="631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1"/>
      <c r="C40" s="631"/>
      <c r="D40" s="631"/>
      <c r="E40" s="631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1"/>
      <c r="C41" s="631"/>
      <c r="D41" s="631"/>
      <c r="E41" s="631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3" t="s">
        <v>153</v>
      </c>
      <c r="C42" s="673"/>
      <c r="D42" s="673"/>
      <c r="E42" s="674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59" t="s">
        <v>154</v>
      </c>
      <c r="B43" s="660"/>
      <c r="C43" s="660"/>
      <c r="D43" s="660"/>
      <c r="E43" s="660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9" customWidth="1"/>
    <col min="2" max="2" width="4.7109375" style="389" customWidth="1"/>
    <col min="3" max="3" width="27" style="389" customWidth="1"/>
    <col min="4" max="4" width="7.42578125" style="389" customWidth="1"/>
    <col min="5" max="5" width="42.42578125" style="389" customWidth="1"/>
    <col min="6" max="16384" width="8.7109375" style="389" hidden="1"/>
  </cols>
  <sheetData>
    <row r="1" spans="1:5" ht="19.899999999999999" customHeight="1" x14ac:dyDescent="0.25">
      <c r="A1" s="366" t="s">
        <v>193</v>
      </c>
      <c r="B1" s="366"/>
      <c r="C1" s="367"/>
      <c r="D1" s="367"/>
      <c r="E1" s="404"/>
    </row>
    <row r="2" spans="1:5" ht="19.899999999999999" customHeight="1" x14ac:dyDescent="0.25">
      <c r="A2" s="458" t="s">
        <v>194</v>
      </c>
      <c r="B2" s="459"/>
      <c r="C2" s="459"/>
      <c r="D2" s="459"/>
      <c r="E2" s="460"/>
    </row>
    <row r="3" spans="1:5" ht="19.899999999999999" customHeight="1" thickBot="1" x14ac:dyDescent="0.3">
      <c r="A3" s="458" t="s">
        <v>195</v>
      </c>
      <c r="B3" s="459"/>
      <c r="C3" s="459"/>
      <c r="D3" s="459"/>
      <c r="E3" s="460"/>
    </row>
    <row r="4" spans="1:5" ht="20.100000000000001" customHeight="1" thickBot="1" x14ac:dyDescent="0.25">
      <c r="A4" s="220" t="s">
        <v>8</v>
      </c>
      <c r="B4" s="221"/>
      <c r="C4" s="595" t="str">
        <f>'CSS '!B4</f>
        <v>MODOC</v>
      </c>
      <c r="D4" s="392" t="s">
        <v>9</v>
      </c>
      <c r="E4" s="594">
        <f>'CSS '!G4</f>
        <v>42837</v>
      </c>
    </row>
    <row r="5" spans="1:5" s="435" customFormat="1" ht="40.15" customHeight="1" thickBot="1" x14ac:dyDescent="0.25">
      <c r="A5" s="461" t="s">
        <v>54</v>
      </c>
      <c r="B5" s="462"/>
      <c r="C5" s="462"/>
      <c r="D5" s="463"/>
      <c r="E5" s="464" t="s">
        <v>198</v>
      </c>
    </row>
    <row r="6" spans="1:5" ht="15" customHeight="1" x14ac:dyDescent="0.2">
      <c r="A6" s="465" t="s">
        <v>36</v>
      </c>
      <c r="B6" s="222"/>
      <c r="C6" s="222"/>
      <c r="D6" s="223"/>
      <c r="E6" s="224"/>
    </row>
    <row r="7" spans="1:5" ht="15" customHeight="1" x14ac:dyDescent="0.2">
      <c r="A7" s="439"/>
      <c r="B7" s="440" t="s">
        <v>10</v>
      </c>
      <c r="C7" s="440"/>
      <c r="D7" s="441"/>
      <c r="E7" s="149"/>
    </row>
    <row r="8" spans="1:5" ht="15" customHeight="1" x14ac:dyDescent="0.2">
      <c r="A8" s="439"/>
      <c r="B8" s="440" t="s">
        <v>11</v>
      </c>
      <c r="C8" s="440"/>
      <c r="D8" s="441"/>
      <c r="E8" s="139"/>
    </row>
    <row r="9" spans="1:5" ht="15" customHeight="1" x14ac:dyDescent="0.2">
      <c r="A9" s="439"/>
      <c r="B9" s="440" t="s">
        <v>12</v>
      </c>
      <c r="C9" s="440"/>
      <c r="D9" s="441"/>
      <c r="E9" s="139">
        <f>79116-4961</f>
        <v>74155</v>
      </c>
    </row>
    <row r="10" spans="1:5" ht="15" customHeight="1" x14ac:dyDescent="0.2">
      <c r="A10" s="439"/>
      <c r="B10" s="440" t="s">
        <v>13</v>
      </c>
      <c r="C10" s="440"/>
      <c r="D10" s="441"/>
      <c r="E10" s="139"/>
    </row>
    <row r="11" spans="1:5" ht="15" customHeight="1" thickBot="1" x14ac:dyDescent="0.25">
      <c r="A11" s="466"/>
      <c r="B11" s="467" t="s">
        <v>14</v>
      </c>
      <c r="C11" s="467"/>
      <c r="D11" s="468"/>
      <c r="E11" s="140"/>
    </row>
    <row r="12" spans="1:5" ht="19.149999999999999" customHeight="1" x14ac:dyDescent="0.2">
      <c r="A12" s="393" t="s">
        <v>58</v>
      </c>
      <c r="B12" s="469"/>
      <c r="C12" s="469"/>
      <c r="D12" s="225"/>
      <c r="E12" s="470">
        <f>SUM(E7:E11)</f>
        <v>74155</v>
      </c>
    </row>
    <row r="13" spans="1:5" s="449" customFormat="1" ht="19.5" customHeight="1" x14ac:dyDescent="0.2">
      <c r="A13" s="393" t="s">
        <v>21</v>
      </c>
      <c r="B13" s="469"/>
      <c r="C13" s="469"/>
      <c r="D13" s="225"/>
      <c r="E13" s="148">
        <v>4961</v>
      </c>
    </row>
    <row r="14" spans="1:5" s="449" customFormat="1" ht="19.5" customHeight="1" thickBot="1" x14ac:dyDescent="0.25">
      <c r="A14" s="471" t="s">
        <v>161</v>
      </c>
      <c r="B14" s="472"/>
      <c r="C14" s="472"/>
      <c r="D14" s="226"/>
      <c r="E14" s="147"/>
    </row>
    <row r="15" spans="1:5" ht="21.6" customHeight="1" thickBot="1" x14ac:dyDescent="0.25">
      <c r="A15" s="473" t="s">
        <v>22</v>
      </c>
      <c r="B15" s="474"/>
      <c r="C15" s="474"/>
      <c r="D15" s="227"/>
      <c r="E15" s="475">
        <f>SUM(E12:E14)</f>
        <v>79116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topLeftCell="B1" zoomScaleNormal="100" workbookViewId="0">
      <selection activeCell="B25" sqref="A25:IV65536"/>
    </sheetView>
  </sheetViews>
  <sheetFormatPr defaultColWidth="0" defaultRowHeight="12.75" zeroHeight="1" x14ac:dyDescent="0.2"/>
  <cols>
    <col min="1" max="1" width="9.28515625" style="389" customWidth="1"/>
    <col min="2" max="2" width="35.85546875" style="389" customWidth="1"/>
    <col min="3" max="3" width="8.28515625" style="389" customWidth="1"/>
    <col min="4" max="4" width="40.7109375" style="389" customWidth="1"/>
    <col min="5" max="16384" width="8.7109375" style="389" hidden="1"/>
  </cols>
  <sheetData>
    <row r="1" spans="1:4" ht="19.899999999999999" customHeight="1" x14ac:dyDescent="0.25">
      <c r="A1" s="429" t="s">
        <v>199</v>
      </c>
      <c r="B1" s="367"/>
      <c r="C1" s="367"/>
      <c r="D1" s="404"/>
    </row>
    <row r="2" spans="1:4" ht="19.899999999999999" customHeight="1" x14ac:dyDescent="0.25">
      <c r="A2" s="369" t="s">
        <v>196</v>
      </c>
      <c r="B2" s="371"/>
      <c r="C2" s="371"/>
      <c r="D2" s="430"/>
    </row>
    <row r="3" spans="1:4" ht="19.899999999999999" customHeight="1" thickBot="1" x14ac:dyDescent="0.3">
      <c r="A3" s="369" t="s">
        <v>197</v>
      </c>
      <c r="B3" s="371"/>
      <c r="C3" s="371"/>
      <c r="D3" s="430"/>
    </row>
    <row r="4" spans="1:4" ht="20.100000000000001" customHeight="1" thickBot="1" x14ac:dyDescent="0.25">
      <c r="A4" s="391" t="s">
        <v>8</v>
      </c>
      <c r="B4" s="600" t="str">
        <f>'CSS '!B4</f>
        <v>MODOC</v>
      </c>
      <c r="C4" s="392" t="s">
        <v>9</v>
      </c>
      <c r="D4" s="594">
        <f>'CSS '!G4</f>
        <v>42837</v>
      </c>
    </row>
    <row r="5" spans="1:4" s="435" customFormat="1" ht="40.15" customHeight="1" x14ac:dyDescent="0.2">
      <c r="A5" s="431" t="s">
        <v>232</v>
      </c>
      <c r="B5" s="433"/>
      <c r="C5" s="432" t="s">
        <v>233</v>
      </c>
      <c r="D5" s="434"/>
    </row>
    <row r="6" spans="1:4" ht="15" customHeight="1" x14ac:dyDescent="0.2">
      <c r="A6" s="436" t="s">
        <v>32</v>
      </c>
      <c r="B6" s="437"/>
      <c r="C6" s="437"/>
      <c r="D6" s="438"/>
    </row>
    <row r="7" spans="1:4" ht="15" customHeight="1" x14ac:dyDescent="0.2">
      <c r="A7" s="439">
        <v>1</v>
      </c>
      <c r="B7" s="557"/>
      <c r="C7" s="591"/>
      <c r="D7" s="139">
        <v>0</v>
      </c>
    </row>
    <row r="8" spans="1:4" ht="15" customHeight="1" x14ac:dyDescent="0.2">
      <c r="A8" s="439">
        <v>2</v>
      </c>
      <c r="B8" s="557"/>
      <c r="C8" s="440"/>
      <c r="D8" s="139"/>
    </row>
    <row r="9" spans="1:4" ht="15" customHeight="1" x14ac:dyDescent="0.2">
      <c r="A9" s="439">
        <v>3</v>
      </c>
      <c r="B9" s="557"/>
      <c r="C9" s="440"/>
      <c r="D9" s="139"/>
    </row>
    <row r="10" spans="1:4" ht="15" customHeight="1" x14ac:dyDescent="0.2">
      <c r="A10" s="439">
        <v>4</v>
      </c>
      <c r="B10" s="557"/>
      <c r="C10" s="440"/>
      <c r="D10" s="139"/>
    </row>
    <row r="11" spans="1:4" ht="15" customHeight="1" x14ac:dyDescent="0.2">
      <c r="A11" s="439">
        <v>5</v>
      </c>
      <c r="B11" s="557"/>
      <c r="C11" s="440"/>
      <c r="D11" s="139"/>
    </row>
    <row r="12" spans="1:4" ht="15" customHeight="1" x14ac:dyDescent="0.2">
      <c r="A12" s="439">
        <v>6</v>
      </c>
      <c r="B12" s="557"/>
      <c r="C12" s="440"/>
      <c r="D12" s="139"/>
    </row>
    <row r="13" spans="1:4" ht="15" customHeight="1" x14ac:dyDescent="0.2">
      <c r="A13" s="439">
        <v>7</v>
      </c>
      <c r="B13" s="557"/>
      <c r="C13" s="440"/>
      <c r="D13" s="139"/>
    </row>
    <row r="14" spans="1:4" ht="15" customHeight="1" x14ac:dyDescent="0.2">
      <c r="A14" s="439">
        <v>8</v>
      </c>
      <c r="B14" s="557"/>
      <c r="C14" s="440"/>
      <c r="D14" s="139"/>
    </row>
    <row r="15" spans="1:4" ht="15" customHeight="1" x14ac:dyDescent="0.2">
      <c r="A15" s="439">
        <v>9</v>
      </c>
      <c r="B15" s="557"/>
      <c r="C15" s="440"/>
      <c r="D15" s="139"/>
    </row>
    <row r="16" spans="1:4" ht="15" customHeight="1" x14ac:dyDescent="0.2">
      <c r="A16" s="439">
        <v>10</v>
      </c>
      <c r="B16" s="557"/>
      <c r="C16" s="440"/>
      <c r="D16" s="139"/>
    </row>
    <row r="17" spans="1:4" ht="15" customHeight="1" x14ac:dyDescent="0.2">
      <c r="A17" s="439">
        <v>11</v>
      </c>
      <c r="B17" s="557"/>
      <c r="C17" s="440"/>
      <c r="D17" s="139"/>
    </row>
    <row r="18" spans="1:4" ht="15" customHeight="1" x14ac:dyDescent="0.2">
      <c r="A18" s="439">
        <v>12</v>
      </c>
      <c r="B18" s="557"/>
      <c r="C18" s="440"/>
      <c r="D18" s="139"/>
    </row>
    <row r="19" spans="1:4" ht="15" customHeight="1" x14ac:dyDescent="0.2">
      <c r="A19" s="436" t="s">
        <v>59</v>
      </c>
      <c r="B19" s="442"/>
      <c r="C19" s="437"/>
      <c r="D19" s="443">
        <f>SUM(D7:D18)</f>
        <v>0</v>
      </c>
    </row>
    <row r="20" spans="1:4" ht="15" customHeight="1" x14ac:dyDescent="0.2">
      <c r="A20" s="436" t="s">
        <v>29</v>
      </c>
      <c r="B20" s="442"/>
      <c r="C20" s="437"/>
      <c r="D20" s="593"/>
    </row>
    <row r="21" spans="1:4" ht="15" customHeight="1" x14ac:dyDescent="0.2">
      <c r="A21" s="444" t="s">
        <v>163</v>
      </c>
      <c r="B21" s="446"/>
      <c r="C21" s="554"/>
      <c r="D21" s="593"/>
    </row>
    <row r="22" spans="1:4" ht="15" customHeight="1" x14ac:dyDescent="0.2">
      <c r="A22" s="447" t="s">
        <v>30</v>
      </c>
      <c r="B22" s="442"/>
      <c r="C22" s="437"/>
      <c r="D22" s="593">
        <f>SUM(D19:D21)</f>
        <v>0</v>
      </c>
    </row>
    <row r="23" spans="1:4" ht="15" customHeight="1" x14ac:dyDescent="0.2">
      <c r="A23" s="448" t="s">
        <v>26</v>
      </c>
      <c r="B23" s="193"/>
      <c r="C23" s="555"/>
      <c r="D23" s="443"/>
    </row>
    <row r="24" spans="1:4" ht="15" customHeight="1" x14ac:dyDescent="0.2">
      <c r="A24" s="439">
        <v>1</v>
      </c>
      <c r="B24" s="575"/>
      <c r="C24" s="592"/>
      <c r="D24" s="150"/>
    </row>
    <row r="25" spans="1:4" ht="15" hidden="1" customHeight="1" x14ac:dyDescent="0.2">
      <c r="A25" s="439">
        <v>2</v>
      </c>
      <c r="B25" s="575"/>
      <c r="C25" s="592"/>
      <c r="D25" s="150"/>
    </row>
    <row r="26" spans="1:4" ht="15" hidden="1" customHeight="1" x14ac:dyDescent="0.2">
      <c r="A26" s="439">
        <v>3</v>
      </c>
      <c r="B26" s="575"/>
      <c r="C26" s="592"/>
      <c r="D26" s="150"/>
    </row>
    <row r="27" spans="1:4" ht="15" hidden="1" customHeight="1" x14ac:dyDescent="0.2">
      <c r="A27" s="439">
        <v>4</v>
      </c>
      <c r="B27" s="575"/>
      <c r="C27" s="592"/>
      <c r="D27" s="150"/>
    </row>
    <row r="28" spans="1:4" ht="15" hidden="1" customHeight="1" x14ac:dyDescent="0.2">
      <c r="A28" s="439">
        <v>5</v>
      </c>
      <c r="B28" s="575"/>
      <c r="C28" s="592"/>
      <c r="D28" s="150"/>
    </row>
    <row r="29" spans="1:4" ht="15" hidden="1" customHeight="1" x14ac:dyDescent="0.2">
      <c r="A29" s="439">
        <v>6</v>
      </c>
      <c r="B29" s="575"/>
      <c r="C29" s="592"/>
      <c r="D29" s="150"/>
    </row>
    <row r="30" spans="1:4" ht="15" hidden="1" customHeight="1" x14ac:dyDescent="0.2">
      <c r="A30" s="439">
        <v>7</v>
      </c>
      <c r="B30" s="557"/>
      <c r="C30" s="440"/>
      <c r="D30" s="150"/>
    </row>
    <row r="31" spans="1:4" ht="15" hidden="1" customHeight="1" x14ac:dyDescent="0.2">
      <c r="A31" s="439">
        <v>8</v>
      </c>
      <c r="B31" s="557"/>
      <c r="C31" s="440"/>
      <c r="D31" s="150"/>
    </row>
    <row r="32" spans="1:4" ht="15" hidden="1" customHeight="1" x14ac:dyDescent="0.2">
      <c r="A32" s="439">
        <v>9</v>
      </c>
      <c r="B32" s="557"/>
      <c r="C32" s="440"/>
      <c r="D32" s="150"/>
    </row>
    <row r="33" spans="1:4" ht="15" hidden="1" customHeight="1" x14ac:dyDescent="0.2">
      <c r="A33" s="439">
        <v>10</v>
      </c>
      <c r="B33" s="557"/>
      <c r="C33" s="440"/>
      <c r="D33" s="150"/>
    </row>
    <row r="34" spans="1:4" ht="15" hidden="1" customHeight="1" x14ac:dyDescent="0.2">
      <c r="A34" s="439">
        <v>11</v>
      </c>
      <c r="B34" s="557"/>
      <c r="C34" s="440"/>
      <c r="D34" s="150"/>
    </row>
    <row r="35" spans="1:4" s="449" customFormat="1" ht="15" hidden="1" customHeight="1" x14ac:dyDescent="0.2">
      <c r="A35" s="439">
        <v>12</v>
      </c>
      <c r="B35" s="576"/>
      <c r="C35" s="591"/>
      <c r="D35" s="150"/>
    </row>
    <row r="36" spans="1:4" s="449" customFormat="1" ht="15" hidden="1" customHeight="1" x14ac:dyDescent="0.2">
      <c r="A36" s="439">
        <v>13</v>
      </c>
      <c r="B36" s="576"/>
      <c r="C36" s="591"/>
      <c r="D36" s="150"/>
    </row>
    <row r="37" spans="1:4" s="449" customFormat="1" ht="15" hidden="1" customHeight="1" x14ac:dyDescent="0.2">
      <c r="A37" s="450" t="s">
        <v>60</v>
      </c>
      <c r="B37" s="451"/>
      <c r="C37" s="437"/>
      <c r="D37" s="187">
        <f>SUM(D24:D36)</f>
        <v>0</v>
      </c>
    </row>
    <row r="38" spans="1:4" ht="15" hidden="1" customHeight="1" x14ac:dyDescent="0.2">
      <c r="A38" s="450" t="s">
        <v>33</v>
      </c>
      <c r="B38" s="451"/>
      <c r="C38" s="437"/>
      <c r="D38" s="593"/>
    </row>
    <row r="39" spans="1:4" ht="15" hidden="1" customHeight="1" x14ac:dyDescent="0.2">
      <c r="A39" s="452" t="s">
        <v>162</v>
      </c>
      <c r="B39" s="453"/>
      <c r="C39" s="445"/>
      <c r="D39" s="593"/>
    </row>
    <row r="40" spans="1:4" ht="15" hidden="1" customHeight="1" x14ac:dyDescent="0.2">
      <c r="A40" s="450" t="s">
        <v>34</v>
      </c>
      <c r="B40" s="451"/>
      <c r="C40" s="437"/>
      <c r="D40" s="593">
        <f>SUM(D37:D39)</f>
        <v>0</v>
      </c>
    </row>
    <row r="41" spans="1:4" ht="13.5" hidden="1" thickBot="1" x14ac:dyDescent="0.25">
      <c r="A41" s="454" t="s">
        <v>25</v>
      </c>
      <c r="B41" s="456"/>
      <c r="C41" s="455"/>
      <c r="D41" s="457">
        <f>D22+D40</f>
        <v>0</v>
      </c>
    </row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9" customWidth="1"/>
    <col min="2" max="2" width="20" style="389" customWidth="1"/>
    <col min="3" max="3" width="31.5703125" style="389" customWidth="1"/>
    <col min="4" max="4" width="26.28515625" style="389" customWidth="1"/>
    <col min="5" max="5" width="0" style="389" hidden="1" customWidth="1"/>
    <col min="6" max="16384" width="8.7109375" style="389" hidden="1"/>
  </cols>
  <sheetData>
    <row r="1" spans="1:5" ht="19.899999999999999" customHeight="1" x14ac:dyDescent="0.25">
      <c r="A1" s="366" t="s">
        <v>200</v>
      </c>
      <c r="B1" s="367"/>
      <c r="C1" s="367"/>
      <c r="D1" s="404"/>
    </row>
    <row r="2" spans="1:5" ht="19.899999999999999" customHeight="1" x14ac:dyDescent="0.25">
      <c r="A2" s="369" t="s">
        <v>201</v>
      </c>
      <c r="B2" s="371"/>
      <c r="C2" s="371"/>
      <c r="D2" s="390"/>
    </row>
    <row r="3" spans="1:5" ht="19.899999999999999" customHeight="1" thickBot="1" x14ac:dyDescent="0.3">
      <c r="A3" s="369" t="s">
        <v>202</v>
      </c>
      <c r="B3" s="371"/>
      <c r="C3" s="371"/>
      <c r="D3" s="390"/>
    </row>
    <row r="4" spans="1:5" ht="15" customHeight="1" thickBot="1" x14ac:dyDescent="0.25">
      <c r="A4" s="391" t="s">
        <v>8</v>
      </c>
      <c r="B4" s="595" t="str">
        <f>'CSS '!B4:B4</f>
        <v>MODOC</v>
      </c>
      <c r="C4" s="556" t="s">
        <v>9</v>
      </c>
      <c r="D4" s="594">
        <f>'CSS '!E4</f>
        <v>0</v>
      </c>
    </row>
    <row r="5" spans="1:5" s="397" customFormat="1" ht="30" customHeight="1" x14ac:dyDescent="0.2">
      <c r="A5" s="163"/>
      <c r="B5" s="406"/>
      <c r="C5" s="407"/>
      <c r="D5" s="408" t="s">
        <v>220</v>
      </c>
    </row>
    <row r="6" spans="1:5" s="397" customFormat="1" x14ac:dyDescent="0.2">
      <c r="A6" s="203"/>
      <c r="B6" s="207"/>
      <c r="C6" s="207"/>
      <c r="D6" s="409"/>
    </row>
    <row r="7" spans="1:5" ht="27" customHeight="1" x14ac:dyDescent="0.2">
      <c r="A7" s="410" t="s">
        <v>221</v>
      </c>
      <c r="B7" s="411"/>
      <c r="C7" s="412"/>
      <c r="D7" s="152"/>
    </row>
    <row r="8" spans="1:5" x14ac:dyDescent="0.2">
      <c r="A8" s="413"/>
      <c r="B8" s="414"/>
      <c r="C8" s="414"/>
      <c r="D8" s="415"/>
    </row>
    <row r="9" spans="1:5" ht="26.65" customHeight="1" x14ac:dyDescent="0.2">
      <c r="A9" s="416" t="s">
        <v>129</v>
      </c>
      <c r="B9" s="417"/>
      <c r="C9" s="418"/>
      <c r="D9" s="146"/>
    </row>
    <row r="10" spans="1:5" x14ac:dyDescent="0.2">
      <c r="A10" s="419"/>
      <c r="B10" s="420"/>
      <c r="C10" s="420"/>
      <c r="D10" s="421"/>
    </row>
    <row r="11" spans="1:5" ht="25.15" customHeight="1" thickBot="1" x14ac:dyDescent="0.25">
      <c r="A11" s="422" t="s">
        <v>130</v>
      </c>
      <c r="B11" s="423"/>
      <c r="C11" s="424"/>
      <c r="D11" s="151"/>
    </row>
    <row r="12" spans="1:5" x14ac:dyDescent="0.2">
      <c r="A12" s="425"/>
      <c r="B12" s="425"/>
      <c r="C12" s="425"/>
      <c r="D12" s="425"/>
      <c r="E12" s="426"/>
    </row>
    <row r="13" spans="1:5" hidden="1" x14ac:dyDescent="0.2">
      <c r="A13" s="427"/>
      <c r="B13" s="427"/>
      <c r="C13" s="427"/>
      <c r="D13" s="428"/>
      <c r="E13" s="426"/>
    </row>
    <row r="14" spans="1:5" hidden="1" x14ac:dyDescent="0.2">
      <c r="A14" s="425"/>
      <c r="B14" s="425"/>
      <c r="C14" s="425"/>
      <c r="D14" s="425"/>
      <c r="E14" s="426"/>
    </row>
    <row r="15" spans="1:5" hidden="1" x14ac:dyDescent="0.2">
      <c r="A15" s="427"/>
      <c r="B15" s="427"/>
      <c r="C15" s="427"/>
      <c r="D15" s="428"/>
      <c r="E15" s="426"/>
    </row>
    <row r="16" spans="1:5" hidden="1" x14ac:dyDescent="0.2">
      <c r="A16" s="425"/>
      <c r="B16" s="425"/>
      <c r="C16" s="425"/>
      <c r="D16" s="425"/>
      <c r="E16" s="426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9" customWidth="1"/>
    <col min="2" max="2" width="26.7109375" style="389" customWidth="1"/>
    <col min="3" max="3" width="13.28515625" style="389" customWidth="1"/>
    <col min="4" max="4" width="38.5703125" style="389" customWidth="1"/>
    <col min="5" max="16384" width="8.7109375" style="389" hidden="1"/>
  </cols>
  <sheetData>
    <row r="1" spans="1:4" ht="19.899999999999999" customHeight="1" x14ac:dyDescent="0.2">
      <c r="A1" s="386" t="s">
        <v>203</v>
      </c>
      <c r="B1" s="387"/>
      <c r="C1" s="387"/>
      <c r="D1" s="388"/>
    </row>
    <row r="2" spans="1:4" ht="19.899999999999999" customHeight="1" x14ac:dyDescent="0.25">
      <c r="A2" s="369" t="s">
        <v>204</v>
      </c>
      <c r="B2" s="371"/>
      <c r="C2" s="371"/>
      <c r="D2" s="390"/>
    </row>
    <row r="3" spans="1:4" ht="19.899999999999999" customHeight="1" thickBot="1" x14ac:dyDescent="0.3">
      <c r="A3" s="369" t="s">
        <v>205</v>
      </c>
      <c r="B3" s="371"/>
      <c r="C3" s="371"/>
      <c r="D3" s="390"/>
    </row>
    <row r="4" spans="1:4" ht="15" customHeight="1" thickBot="1" x14ac:dyDescent="0.25">
      <c r="A4" s="391" t="s">
        <v>8</v>
      </c>
      <c r="B4" s="595" t="str">
        <f>'CSS '!B4:B4</f>
        <v>MODOC</v>
      </c>
      <c r="C4" s="392" t="s">
        <v>9</v>
      </c>
      <c r="D4" s="594">
        <f>'CSS '!G4</f>
        <v>42837</v>
      </c>
    </row>
    <row r="5" spans="1:4" s="397" customFormat="1" ht="30" customHeight="1" x14ac:dyDescent="0.2">
      <c r="A5" s="393"/>
      <c r="B5" s="394"/>
      <c r="C5" s="395"/>
      <c r="D5" s="396" t="s">
        <v>228</v>
      </c>
    </row>
    <row r="6" spans="1:4" ht="26.1" customHeight="1" x14ac:dyDescent="0.2">
      <c r="A6" s="398" t="s">
        <v>155</v>
      </c>
      <c r="B6" s="399"/>
      <c r="C6" s="400"/>
      <c r="D6" s="146">
        <v>0</v>
      </c>
    </row>
    <row r="7" spans="1:4" ht="13.5" thickBot="1" x14ac:dyDescent="0.25">
      <c r="A7" s="401"/>
      <c r="B7" s="402"/>
      <c r="C7" s="402"/>
      <c r="D7" s="403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8" customWidth="1"/>
    <col min="2" max="5" width="3.5703125" style="238" customWidth="1"/>
    <col min="6" max="6" width="55" style="238" customWidth="1"/>
    <col min="7" max="10" width="14.5703125" style="238" customWidth="1"/>
    <col min="11" max="11" width="15.28515625" style="238" customWidth="1"/>
    <col min="12" max="14" width="14.5703125" style="238" customWidth="1"/>
    <col min="15" max="15" width="19.5703125" style="238" customWidth="1"/>
    <col min="16" max="18" width="14.5703125" style="238" customWidth="1"/>
    <col min="19" max="19" width="13" style="238" customWidth="1"/>
    <col min="20" max="21" width="0" style="238" hidden="1" customWidth="1"/>
    <col min="22" max="16384" width="8.7109375" style="238" hidden="1"/>
  </cols>
  <sheetData>
    <row r="1" spans="1:18" ht="15.75" x14ac:dyDescent="0.25">
      <c r="A1" s="237" t="s">
        <v>211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5.75" x14ac:dyDescent="0.25">
      <c r="A2" s="237" t="s">
        <v>212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5.75" x14ac:dyDescent="0.25">
      <c r="A3" s="239" t="s">
        <v>107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s="246" customFormat="1" ht="15.75" x14ac:dyDescent="0.25">
      <c r="A4" s="243"/>
      <c r="B4" s="244"/>
      <c r="C4" s="244"/>
      <c r="D4" s="244"/>
      <c r="E4" s="244"/>
      <c r="F4" s="244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5" x14ac:dyDescent="0.25">
      <c r="A5" s="247" t="s">
        <v>106</v>
      </c>
      <c r="B5" s="248"/>
      <c r="C5" s="248"/>
      <c r="D5" s="248" t="str">
        <f>'CSS '!B4</f>
        <v>MODOC</v>
      </c>
      <c r="E5" s="248"/>
      <c r="F5" s="248"/>
      <c r="K5" s="249"/>
      <c r="P5" s="250" t="s">
        <v>73</v>
      </c>
      <c r="Q5" s="250">
        <f>'CSS '!G4</f>
        <v>42837</v>
      </c>
      <c r="R5" s="250"/>
    </row>
    <row r="6" spans="1:18" ht="15" customHeight="1" thickBot="1" x14ac:dyDescent="0.3">
      <c r="A6" s="251"/>
      <c r="B6" s="251"/>
      <c r="C6" s="251"/>
      <c r="D6" s="251"/>
      <c r="E6" s="251"/>
      <c r="F6" s="251"/>
      <c r="G6" s="252"/>
      <c r="H6" s="252"/>
      <c r="I6" s="252"/>
      <c r="J6" s="252"/>
      <c r="K6" s="252"/>
      <c r="L6" s="252"/>
      <c r="M6" s="252"/>
      <c r="N6" s="253"/>
      <c r="O6" s="253"/>
      <c r="P6" s="254"/>
      <c r="Q6" s="254"/>
      <c r="R6" s="254"/>
    </row>
    <row r="7" spans="1:18" ht="31.5" customHeight="1" thickBot="1" x14ac:dyDescent="0.25">
      <c r="A7" s="255" t="s">
        <v>213</v>
      </c>
      <c r="B7" s="256"/>
      <c r="C7" s="256"/>
      <c r="D7" s="256"/>
      <c r="E7" s="256"/>
      <c r="F7" s="257"/>
      <c r="G7" s="54" t="s">
        <v>243</v>
      </c>
    </row>
    <row r="8" spans="1:18" ht="15" customHeight="1" thickBot="1" x14ac:dyDescent="0.25">
      <c r="A8" s="258"/>
      <c r="B8" s="258"/>
      <c r="C8" s="258"/>
      <c r="D8" s="258"/>
      <c r="E8" s="258"/>
      <c r="F8" s="258"/>
    </row>
    <row r="9" spans="1:18" s="265" customFormat="1" ht="15" customHeight="1" x14ac:dyDescent="0.25">
      <c r="A9" s="259"/>
      <c r="B9" s="260"/>
      <c r="C9" s="260"/>
      <c r="D9" s="260"/>
      <c r="E9" s="260"/>
      <c r="F9" s="261"/>
      <c r="G9" s="262" t="s">
        <v>0</v>
      </c>
      <c r="H9" s="262" t="s">
        <v>1</v>
      </c>
      <c r="I9" s="262" t="s">
        <v>7</v>
      </c>
      <c r="J9" s="262" t="s">
        <v>2</v>
      </c>
      <c r="K9" s="262" t="s">
        <v>3</v>
      </c>
      <c r="L9" s="262" t="s">
        <v>4</v>
      </c>
      <c r="M9" s="262" t="s">
        <v>5</v>
      </c>
      <c r="N9" s="262" t="s">
        <v>6</v>
      </c>
      <c r="O9" s="262" t="s">
        <v>38</v>
      </c>
      <c r="P9" s="263" t="s">
        <v>101</v>
      </c>
      <c r="Q9" s="263" t="s">
        <v>56</v>
      </c>
      <c r="R9" s="264" t="s">
        <v>166</v>
      </c>
    </row>
    <row r="10" spans="1:18" s="265" customFormat="1" ht="68.25" customHeight="1" thickBot="1" x14ac:dyDescent="0.3">
      <c r="A10" s="266"/>
      <c r="B10" s="267"/>
      <c r="C10" s="267"/>
      <c r="D10" s="267"/>
      <c r="E10" s="267"/>
      <c r="F10" s="268" t="s">
        <v>128</v>
      </c>
      <c r="G10" s="269" t="s">
        <v>215</v>
      </c>
      <c r="H10" s="269" t="s">
        <v>216</v>
      </c>
      <c r="I10" s="269" t="s">
        <v>35</v>
      </c>
      <c r="J10" s="269" t="s">
        <v>217</v>
      </c>
      <c r="K10" s="269" t="s">
        <v>15</v>
      </c>
      <c r="L10" s="269" t="s">
        <v>27</v>
      </c>
      <c r="M10" s="269" t="s">
        <v>28</v>
      </c>
      <c r="N10" s="269" t="s">
        <v>63</v>
      </c>
      <c r="O10" s="270" t="s">
        <v>155</v>
      </c>
      <c r="P10" s="271" t="s">
        <v>49</v>
      </c>
      <c r="Q10" s="269" t="s">
        <v>76</v>
      </c>
      <c r="R10" s="272" t="s">
        <v>16</v>
      </c>
    </row>
    <row r="11" spans="1:18" ht="25.15" customHeight="1" thickTop="1" x14ac:dyDescent="0.25">
      <c r="A11" s="273">
        <v>1</v>
      </c>
      <c r="B11" s="274" t="s">
        <v>170</v>
      </c>
      <c r="C11" s="251"/>
      <c r="D11" s="251"/>
      <c r="E11" s="251"/>
      <c r="F11" s="275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6"/>
      <c r="B12" s="277"/>
      <c r="C12" s="278" t="s">
        <v>39</v>
      </c>
      <c r="D12" s="258" t="s">
        <v>61</v>
      </c>
      <c r="E12" s="258"/>
      <c r="F12" s="279"/>
      <c r="G12" s="6"/>
      <c r="H12" s="6"/>
      <c r="I12" s="6"/>
      <c r="J12" s="6"/>
      <c r="K12" s="6"/>
      <c r="L12" s="6"/>
      <c r="M12" s="6"/>
      <c r="N12" s="6"/>
      <c r="O12" s="6"/>
      <c r="P12" s="35">
        <v>396709</v>
      </c>
      <c r="Q12" s="32"/>
      <c r="R12" s="29">
        <f>P12</f>
        <v>396709</v>
      </c>
    </row>
    <row r="13" spans="1:18" ht="25.15" customHeight="1" x14ac:dyDescent="0.25">
      <c r="A13" s="276"/>
      <c r="B13" s="277"/>
      <c r="C13" s="278" t="s">
        <v>40</v>
      </c>
      <c r="D13" s="258" t="s">
        <v>74</v>
      </c>
      <c r="E13" s="258"/>
      <c r="F13" s="279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6"/>
      <c r="B14" s="277"/>
      <c r="C14" s="280" t="s">
        <v>41</v>
      </c>
      <c r="D14" s="258" t="s">
        <v>64</v>
      </c>
      <c r="E14" s="258"/>
      <c r="F14" s="279"/>
      <c r="G14" s="6"/>
      <c r="H14" s="6"/>
      <c r="I14" s="6"/>
      <c r="J14" s="15">
        <v>204745</v>
      </c>
      <c r="K14" s="15">
        <v>320633</v>
      </c>
      <c r="L14" s="6"/>
      <c r="M14" s="6"/>
      <c r="N14" s="6"/>
      <c r="O14" s="6"/>
      <c r="P14" s="31"/>
      <c r="Q14" s="31"/>
      <c r="R14" s="29">
        <f>SUM(J14:K14)</f>
        <v>525378</v>
      </c>
    </row>
    <row r="15" spans="1:18" s="246" customFormat="1" ht="25.15" customHeight="1" x14ac:dyDescent="0.2">
      <c r="A15" s="281"/>
      <c r="B15" s="282"/>
      <c r="C15" s="280" t="s">
        <v>42</v>
      </c>
      <c r="D15" s="283" t="s">
        <v>65</v>
      </c>
      <c r="E15" s="283"/>
      <c r="F15" s="284"/>
      <c r="G15" s="18"/>
      <c r="H15" s="18"/>
      <c r="I15" s="18"/>
      <c r="J15" s="18"/>
      <c r="K15" s="18">
        <v>191505</v>
      </c>
      <c r="L15" s="18"/>
      <c r="M15" s="18"/>
      <c r="N15" s="18">
        <v>12255</v>
      </c>
      <c r="O15" s="6"/>
      <c r="P15" s="32"/>
      <c r="Q15" s="32"/>
      <c r="R15" s="29">
        <f>SUM(G15:N15)</f>
        <v>203760</v>
      </c>
    </row>
    <row r="16" spans="1:18" s="246" customFormat="1" ht="25.15" customHeight="1" x14ac:dyDescent="0.2">
      <c r="A16" s="281"/>
      <c r="B16" s="282"/>
      <c r="C16" s="280" t="s">
        <v>43</v>
      </c>
      <c r="D16" s="283" t="s">
        <v>66</v>
      </c>
      <c r="E16" s="283"/>
      <c r="F16" s="284"/>
      <c r="G16" s="15"/>
      <c r="H16" s="15"/>
      <c r="I16" s="15">
        <v>42519</v>
      </c>
      <c r="J16" s="15"/>
      <c r="K16" s="15"/>
      <c r="L16" s="15"/>
      <c r="M16" s="15"/>
      <c r="N16" s="15">
        <v>25000</v>
      </c>
      <c r="O16" s="6"/>
      <c r="P16" s="32"/>
      <c r="Q16" s="32"/>
      <c r="R16" s="29">
        <f>SUM(G16:N16)</f>
        <v>67519</v>
      </c>
    </row>
    <row r="17" spans="1:21" s="246" customFormat="1" ht="25.15" customHeight="1" x14ac:dyDescent="0.2">
      <c r="A17" s="281"/>
      <c r="B17" s="282"/>
      <c r="C17" s="280" t="s">
        <v>44</v>
      </c>
      <c r="D17" s="283" t="s">
        <v>67</v>
      </c>
      <c r="E17" s="283"/>
      <c r="F17" s="284"/>
      <c r="G17" s="15"/>
      <c r="H17" s="15"/>
      <c r="I17" s="15"/>
      <c r="J17" s="15"/>
      <c r="K17" s="15"/>
      <c r="L17" s="15"/>
      <c r="M17" s="15"/>
      <c r="N17" s="15">
        <v>12625</v>
      </c>
      <c r="O17" s="8"/>
      <c r="P17" s="32"/>
      <c r="Q17" s="32"/>
      <c r="R17" s="29">
        <f>SUM(G17:N17)</f>
        <v>12625</v>
      </c>
    </row>
    <row r="18" spans="1:21" s="246" customFormat="1" ht="25.15" customHeight="1" x14ac:dyDescent="0.2">
      <c r="A18" s="281"/>
      <c r="B18" s="282"/>
      <c r="C18" s="280" t="s">
        <v>45</v>
      </c>
      <c r="D18" s="283" t="s">
        <v>68</v>
      </c>
      <c r="E18" s="283"/>
      <c r="F18" s="284"/>
      <c r="G18" s="15"/>
      <c r="H18" s="15"/>
      <c r="I18" s="15"/>
      <c r="J18" s="15"/>
      <c r="K18" s="15"/>
      <c r="L18" s="15">
        <v>374</v>
      </c>
      <c r="M18" s="15"/>
      <c r="N18" s="15">
        <v>-50088</v>
      </c>
      <c r="O18" s="8"/>
      <c r="P18" s="32"/>
      <c r="Q18" s="32"/>
      <c r="R18" s="29">
        <f>SUM(G18:N18)</f>
        <v>-49714</v>
      </c>
    </row>
    <row r="19" spans="1:21" s="246" customFormat="1" ht="25.15" customHeight="1" x14ac:dyDescent="0.2">
      <c r="A19" s="281"/>
      <c r="B19" s="282"/>
      <c r="C19" s="280" t="s">
        <v>46</v>
      </c>
      <c r="D19" s="283" t="s">
        <v>78</v>
      </c>
      <c r="E19" s="283"/>
      <c r="F19" s="284"/>
      <c r="G19" s="15"/>
      <c r="H19" s="15">
        <v>192892</v>
      </c>
      <c r="I19" s="15"/>
      <c r="J19" s="15"/>
      <c r="K19" s="15"/>
      <c r="L19" s="8"/>
      <c r="M19" s="15"/>
      <c r="N19" s="8"/>
      <c r="O19" s="8"/>
      <c r="P19" s="32"/>
      <c r="Q19" s="32"/>
      <c r="R19" s="29">
        <f>SUM(G19:K19)+M19</f>
        <v>192892</v>
      </c>
    </row>
    <row r="20" spans="1:21" s="246" customFormat="1" ht="25.15" customHeight="1" x14ac:dyDescent="0.2">
      <c r="A20" s="281"/>
      <c r="B20" s="282"/>
      <c r="C20" s="280" t="s">
        <v>47</v>
      </c>
      <c r="D20" s="283" t="s">
        <v>94</v>
      </c>
      <c r="E20" s="283"/>
      <c r="F20" s="284"/>
      <c r="G20" s="15"/>
      <c r="H20" s="15">
        <v>232822</v>
      </c>
      <c r="I20" s="15">
        <v>39075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271897</v>
      </c>
    </row>
    <row r="21" spans="1:21" s="246" customFormat="1" ht="25.15" customHeight="1" x14ac:dyDescent="0.2">
      <c r="A21" s="281"/>
      <c r="B21" s="282"/>
      <c r="C21" s="280" t="s">
        <v>48</v>
      </c>
      <c r="D21" s="283" t="s">
        <v>117</v>
      </c>
      <c r="E21" s="283"/>
      <c r="F21" s="284"/>
      <c r="G21" s="15">
        <v>759960</v>
      </c>
      <c r="H21" s="15">
        <v>325898</v>
      </c>
      <c r="I21" s="15">
        <v>85763</v>
      </c>
      <c r="J21" s="15"/>
      <c r="K21" s="15"/>
      <c r="L21" s="8"/>
      <c r="M21" s="18"/>
      <c r="N21" s="8"/>
      <c r="O21" s="18">
        <v>0</v>
      </c>
      <c r="P21" s="32"/>
      <c r="Q21" s="32"/>
      <c r="R21" s="29">
        <f>SUM(G21:K21)+M21+O21</f>
        <v>1171621</v>
      </c>
    </row>
    <row r="22" spans="1:21" s="246" customFormat="1" ht="25.15" customHeight="1" x14ac:dyDescent="0.2">
      <c r="A22" s="281"/>
      <c r="B22" s="285"/>
      <c r="C22" s="286" t="s">
        <v>57</v>
      </c>
      <c r="D22" s="248" t="s">
        <v>76</v>
      </c>
      <c r="E22" s="248"/>
      <c r="F22" s="287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8">
        <v>62033</v>
      </c>
      <c r="R22" s="36">
        <f>Q22</f>
        <v>62033</v>
      </c>
    </row>
    <row r="23" spans="1:21" ht="25.15" customHeight="1" x14ac:dyDescent="0.2">
      <c r="A23" s="276"/>
      <c r="B23" s="288"/>
      <c r="C23" s="289" t="s">
        <v>122</v>
      </c>
      <c r="D23" s="290"/>
      <c r="E23" s="290"/>
      <c r="F23" s="290"/>
      <c r="G23" s="47">
        <f>SUM(G15:G21)</f>
        <v>759960</v>
      </c>
      <c r="H23" s="47">
        <f>SUM(H15:H21)</f>
        <v>751612</v>
      </c>
      <c r="I23" s="47">
        <f>SUM(I15:I21)</f>
        <v>167357</v>
      </c>
      <c r="J23" s="47">
        <f>SUM(J13:J21)</f>
        <v>204745</v>
      </c>
      <c r="K23" s="47">
        <f>SUM(K14:K21)</f>
        <v>512138</v>
      </c>
      <c r="L23" s="47">
        <f>SUM(L15:L18)</f>
        <v>374</v>
      </c>
      <c r="M23" s="47">
        <f>SUM(M15:M21)</f>
        <v>0</v>
      </c>
      <c r="N23" s="47">
        <f>SUM(N15:N18)</f>
        <v>-208</v>
      </c>
      <c r="O23" s="121">
        <f>O21</f>
        <v>0</v>
      </c>
      <c r="P23" s="47">
        <f>P12</f>
        <v>396709</v>
      </c>
      <c r="Q23" s="47">
        <f>Q22</f>
        <v>62033</v>
      </c>
      <c r="R23" s="47">
        <f>SUM(G23:Q23)</f>
        <v>2854720</v>
      </c>
    </row>
    <row r="24" spans="1:21" ht="25.15" customHeight="1" x14ac:dyDescent="0.25">
      <c r="A24" s="291">
        <v>2</v>
      </c>
      <c r="B24" s="292" t="s">
        <v>171</v>
      </c>
      <c r="C24" s="251"/>
      <c r="D24" s="251"/>
      <c r="E24" s="251"/>
      <c r="F24" s="275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6"/>
    </row>
    <row r="25" spans="1:21" ht="25.15" customHeight="1" x14ac:dyDescent="0.2">
      <c r="A25" s="276"/>
      <c r="B25" s="288"/>
      <c r="C25" s="258" t="s">
        <v>39</v>
      </c>
      <c r="D25" s="258" t="s">
        <v>80</v>
      </c>
      <c r="E25" s="258"/>
      <c r="F25" s="279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6"/>
      <c r="B26" s="288"/>
      <c r="C26" s="258" t="s">
        <v>40</v>
      </c>
      <c r="D26" s="258" t="s">
        <v>120</v>
      </c>
      <c r="E26" s="258"/>
      <c r="F26" s="279"/>
      <c r="G26" s="15">
        <v>1173076</v>
      </c>
      <c r="H26" s="15">
        <v>293269</v>
      </c>
      <c r="I26" s="15">
        <v>77176</v>
      </c>
      <c r="J26" s="8"/>
      <c r="K26" s="8"/>
      <c r="L26" s="8"/>
      <c r="M26" s="15">
        <v>0</v>
      </c>
      <c r="N26" s="8"/>
      <c r="O26" s="15">
        <v>0</v>
      </c>
      <c r="P26" s="32"/>
      <c r="Q26" s="32"/>
      <c r="R26" s="29">
        <f>G26+H26+I26+M26+O26</f>
        <v>1543521</v>
      </c>
    </row>
    <row r="27" spans="1:21" ht="25.15" customHeight="1" x14ac:dyDescent="0.2">
      <c r="A27" s="276"/>
      <c r="B27" s="293"/>
      <c r="C27" s="278" t="s">
        <v>41</v>
      </c>
      <c r="D27" s="278" t="s">
        <v>121</v>
      </c>
      <c r="E27" s="278"/>
      <c r="F27" s="294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9">
        <v>13052</v>
      </c>
      <c r="R27" s="36">
        <f>Q27</f>
        <v>13052</v>
      </c>
    </row>
    <row r="28" spans="1:21" ht="25.15" customHeight="1" thickBot="1" x14ac:dyDescent="0.25">
      <c r="A28" s="295"/>
      <c r="B28" s="293"/>
      <c r="C28" s="296" t="s">
        <v>218</v>
      </c>
      <c r="D28" s="296" t="s">
        <v>77</v>
      </c>
      <c r="E28" s="296"/>
      <c r="F28" s="297"/>
      <c r="G28" s="153">
        <f>SUM(G25:G26)</f>
        <v>1173076</v>
      </c>
      <c r="H28" s="48">
        <f>SUM(H25:H26)</f>
        <v>293269</v>
      </c>
      <c r="I28" s="48">
        <f>SUM(I25:I26)</f>
        <v>77176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13052</v>
      </c>
      <c r="R28" s="48">
        <f>SUM(R25:R27)</f>
        <v>1556573</v>
      </c>
      <c r="U28" s="298"/>
    </row>
    <row r="29" spans="1:21" ht="25.15" customHeight="1" x14ac:dyDescent="0.25">
      <c r="A29" s="291">
        <v>3</v>
      </c>
      <c r="B29" s="292" t="s">
        <v>172</v>
      </c>
      <c r="C29" s="299"/>
      <c r="D29" s="299"/>
      <c r="E29" s="299"/>
      <c r="F29" s="300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3"/>
      <c r="B30" s="301" t="s">
        <v>98</v>
      </c>
      <c r="C30" s="258" t="s">
        <v>96</v>
      </c>
      <c r="D30" s="258"/>
      <c r="E30" s="258"/>
      <c r="F30" s="279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6"/>
      <c r="B31" s="301"/>
      <c r="C31" s="302" t="s">
        <v>39</v>
      </c>
      <c r="D31" s="258" t="s">
        <v>75</v>
      </c>
      <c r="E31" s="258"/>
      <c r="F31" s="279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6"/>
      <c r="B32" s="301"/>
      <c r="C32" s="302" t="s">
        <v>40</v>
      </c>
      <c r="D32" s="258" t="s">
        <v>69</v>
      </c>
      <c r="E32" s="258"/>
      <c r="F32" s="279"/>
      <c r="G32" s="13"/>
      <c r="H32" s="8"/>
      <c r="I32" s="8"/>
      <c r="J32" s="18">
        <v>79116</v>
      </c>
      <c r="K32" s="18"/>
      <c r="L32" s="8"/>
      <c r="M32" s="8"/>
      <c r="N32" s="8"/>
      <c r="O32" s="8"/>
      <c r="P32" s="32"/>
      <c r="Q32" s="32"/>
      <c r="R32" s="29">
        <f>SUM(J32:K32)</f>
        <v>79116</v>
      </c>
    </row>
    <row r="33" spans="1:19" ht="25.15" customHeight="1" x14ac:dyDescent="0.2">
      <c r="A33" s="276"/>
      <c r="B33" s="301"/>
      <c r="C33" s="302" t="s">
        <v>41</v>
      </c>
      <c r="D33" s="258" t="s">
        <v>70</v>
      </c>
      <c r="E33" s="258"/>
      <c r="F33" s="279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6"/>
      <c r="B34" s="301"/>
      <c r="C34" s="302" t="s">
        <v>42</v>
      </c>
      <c r="D34" s="258" t="s">
        <v>71</v>
      </c>
      <c r="E34" s="258"/>
      <c r="F34" s="279"/>
      <c r="G34" s="130"/>
      <c r="H34" s="18"/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6"/>
      <c r="B35" s="301"/>
      <c r="C35" s="302" t="s">
        <v>43</v>
      </c>
      <c r="D35" s="258" t="s">
        <v>72</v>
      </c>
      <c r="E35" s="258"/>
      <c r="F35" s="279"/>
      <c r="G35" s="165"/>
      <c r="H35" s="166"/>
      <c r="I35" s="18"/>
      <c r="J35" s="18"/>
      <c r="K35" s="15"/>
      <c r="L35" s="166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6"/>
      <c r="B36" s="301"/>
      <c r="C36" s="302" t="s">
        <v>44</v>
      </c>
      <c r="D36" s="258" t="s">
        <v>82</v>
      </c>
      <c r="E36" s="258"/>
      <c r="F36" s="279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6"/>
      <c r="B37" s="301"/>
      <c r="C37" s="302" t="s">
        <v>45</v>
      </c>
      <c r="D37" s="258" t="s">
        <v>79</v>
      </c>
      <c r="E37" s="258"/>
      <c r="F37" s="279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6"/>
      <c r="B38" s="301"/>
      <c r="C38" s="302" t="s">
        <v>46</v>
      </c>
      <c r="D38" s="258" t="s">
        <v>93</v>
      </c>
      <c r="E38" s="258"/>
      <c r="F38" s="279"/>
      <c r="G38" s="16"/>
      <c r="H38" s="16">
        <v>165313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165313</v>
      </c>
    </row>
    <row r="39" spans="1:19" ht="25.15" customHeight="1" x14ac:dyDescent="0.2">
      <c r="A39" s="276"/>
      <c r="B39" s="301"/>
      <c r="C39" s="302" t="s">
        <v>47</v>
      </c>
      <c r="D39" s="258" t="s">
        <v>115</v>
      </c>
      <c r="E39" s="258"/>
      <c r="F39" s="279"/>
      <c r="G39" s="17">
        <v>670879</v>
      </c>
      <c r="H39" s="17"/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670879</v>
      </c>
    </row>
    <row r="40" spans="1:19" ht="25.15" customHeight="1" x14ac:dyDescent="0.2">
      <c r="A40" s="276"/>
      <c r="B40" s="301"/>
      <c r="C40" s="302" t="s">
        <v>48</v>
      </c>
      <c r="D40" s="258" t="s">
        <v>123</v>
      </c>
      <c r="E40" s="258"/>
      <c r="F40" s="279"/>
      <c r="G40" s="17"/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 x14ac:dyDescent="0.2">
      <c r="A41" s="303"/>
      <c r="B41" s="304" t="s">
        <v>124</v>
      </c>
      <c r="C41" s="305"/>
      <c r="D41" s="305"/>
      <c r="E41" s="305"/>
      <c r="F41" s="306"/>
      <c r="G41" s="121">
        <f>SUM(G33:G40)</f>
        <v>670879</v>
      </c>
      <c r="H41" s="121">
        <f>SUM(H33:H40)</f>
        <v>165313</v>
      </c>
      <c r="I41" s="121">
        <f>SUM(I33:I40)</f>
        <v>0</v>
      </c>
      <c r="J41" s="121">
        <f>SUM(J31:J40)</f>
        <v>79116</v>
      </c>
      <c r="K41" s="121">
        <f>SUM(K32:K40)</f>
        <v>0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915308</v>
      </c>
      <c r="S41" s="307"/>
    </row>
    <row r="42" spans="1:19" ht="25.15" customHeight="1" x14ac:dyDescent="0.2">
      <c r="A42" s="276"/>
      <c r="B42" s="301"/>
      <c r="C42" s="302" t="s">
        <v>57</v>
      </c>
      <c r="D42" s="258" t="s">
        <v>76</v>
      </c>
      <c r="E42" s="258"/>
      <c r="F42" s="279"/>
      <c r="G42" s="560"/>
      <c r="H42" s="168"/>
      <c r="I42" s="561"/>
      <c r="J42" s="169"/>
      <c r="K42" s="561"/>
      <c r="L42" s="561"/>
      <c r="M42" s="561"/>
      <c r="N42" s="561"/>
      <c r="O42" s="561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6"/>
      <c r="B43" s="301" t="s">
        <v>99</v>
      </c>
      <c r="C43" s="258" t="s">
        <v>97</v>
      </c>
      <c r="D43" s="258"/>
      <c r="E43" s="258"/>
      <c r="F43" s="279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6"/>
      <c r="B44" s="308"/>
      <c r="C44" s="302" t="s">
        <v>39</v>
      </c>
      <c r="D44" s="302" t="s">
        <v>90</v>
      </c>
      <c r="E44" s="302"/>
      <c r="F44" s="309"/>
      <c r="G44" s="170">
        <v>25150</v>
      </c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25150</v>
      </c>
    </row>
    <row r="45" spans="1:19" ht="25.15" customHeight="1" x14ac:dyDescent="0.25">
      <c r="A45" s="276"/>
      <c r="B45" s="308"/>
      <c r="C45" s="302" t="s">
        <v>40</v>
      </c>
      <c r="D45" s="302" t="s">
        <v>91</v>
      </c>
      <c r="E45" s="302"/>
      <c r="F45" s="309"/>
      <c r="G45" s="170">
        <f>98554+223690</f>
        <v>322244</v>
      </c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322244</v>
      </c>
    </row>
    <row r="46" spans="1:19" ht="25.15" customHeight="1" x14ac:dyDescent="0.25">
      <c r="A46" s="276"/>
      <c r="B46" s="308"/>
      <c r="C46" s="302" t="s">
        <v>41</v>
      </c>
      <c r="D46" s="258" t="s">
        <v>89</v>
      </c>
      <c r="E46" s="258"/>
      <c r="F46" s="279"/>
      <c r="G46" s="11">
        <v>1024032</v>
      </c>
      <c r="H46" s="168">
        <v>38467</v>
      </c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1062499</v>
      </c>
    </row>
    <row r="47" spans="1:19" ht="25.15" customHeight="1" x14ac:dyDescent="0.2">
      <c r="A47" s="276"/>
      <c r="B47" s="288" t="s">
        <v>157</v>
      </c>
      <c r="C47" s="258" t="s">
        <v>167</v>
      </c>
      <c r="D47" s="258"/>
      <c r="E47" s="258"/>
      <c r="F47" s="279"/>
      <c r="G47" s="10">
        <f>SUM(G41+G42+G44+G45+G46)</f>
        <v>2042305</v>
      </c>
      <c r="H47" s="10">
        <f t="shared" ref="H47:O47" si="0">SUM(H41+H42+H44+H45+H46)</f>
        <v>203780</v>
      </c>
      <c r="I47" s="10">
        <f t="shared" si="0"/>
        <v>0</v>
      </c>
      <c r="J47" s="10">
        <f t="shared" si="0"/>
        <v>79116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2325201</v>
      </c>
    </row>
    <row r="48" spans="1:19" ht="25.15" customHeight="1" x14ac:dyDescent="0.2">
      <c r="A48" s="310"/>
      <c r="B48" s="311" t="s">
        <v>165</v>
      </c>
      <c r="C48" s="312" t="s">
        <v>62</v>
      </c>
      <c r="D48" s="313"/>
      <c r="E48" s="313"/>
      <c r="F48" s="313"/>
      <c r="G48" s="121">
        <f>IF(G47='CSS '!G54,'CSS '!G54,"ERROR")</f>
        <v>2042305</v>
      </c>
      <c r="H48" s="121">
        <f>IF(H47=PEI!G51,PEI!G51,"ERROR")</f>
        <v>203780</v>
      </c>
      <c r="I48" s="121">
        <f>IF(I47=INN!G35,INN!G35,"ERROR")</f>
        <v>0</v>
      </c>
      <c r="J48" s="121">
        <f>IF(J47=WET!E15,WET!E15,"ERROR")</f>
        <v>79116</v>
      </c>
      <c r="K48" s="121">
        <f>IF(K47=CFTN!D41,CFTN!D41,"ERROR")</f>
        <v>0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2325201</v>
      </c>
    </row>
    <row r="49" spans="1:19" x14ac:dyDescent="0.2">
      <c r="A49" s="30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314"/>
      <c r="S49" s="278"/>
    </row>
    <row r="50" spans="1:19" x14ac:dyDescent="0.2">
      <c r="A50" s="303" t="s">
        <v>168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</row>
    <row r="51" spans="1:19" x14ac:dyDescent="0.2">
      <c r="A51" s="30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14"/>
    </row>
    <row r="52" spans="1:19" ht="25.15" customHeight="1" x14ac:dyDescent="0.25">
      <c r="A52" s="291">
        <v>4</v>
      </c>
      <c r="B52" s="292" t="s">
        <v>173</v>
      </c>
      <c r="C52" s="299"/>
      <c r="D52" s="299"/>
      <c r="E52" s="299"/>
      <c r="F52" s="30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6"/>
      <c r="B53" s="274"/>
      <c r="C53" s="315" t="s">
        <v>39</v>
      </c>
      <c r="D53" s="283" t="s">
        <v>95</v>
      </c>
      <c r="E53" s="283"/>
      <c r="F53" s="284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8"/>
    </row>
    <row r="54" spans="1:19" ht="25.15" customHeight="1" x14ac:dyDescent="0.25">
      <c r="A54" s="276"/>
      <c r="B54" s="274"/>
      <c r="C54" s="315" t="s">
        <v>40</v>
      </c>
      <c r="D54" s="283" t="s">
        <v>116</v>
      </c>
      <c r="E54" s="283"/>
      <c r="F54" s="284"/>
      <c r="G54" s="15">
        <v>-75000</v>
      </c>
      <c r="H54" s="18"/>
      <c r="I54" s="18"/>
      <c r="J54" s="15"/>
      <c r="K54" s="15"/>
      <c r="L54" s="8"/>
      <c r="M54" s="8"/>
      <c r="N54" s="8"/>
      <c r="O54" s="8"/>
      <c r="P54" s="171">
        <v>75000</v>
      </c>
      <c r="Q54" s="32"/>
      <c r="R54" s="37">
        <f>SUM(G54:K54)+P54</f>
        <v>0</v>
      </c>
      <c r="S54" s="298"/>
    </row>
    <row r="55" spans="1:19" ht="24.6" customHeight="1" x14ac:dyDescent="0.25">
      <c r="A55" s="276"/>
      <c r="B55" s="274"/>
      <c r="C55" s="315" t="s">
        <v>41</v>
      </c>
      <c r="D55" s="283" t="s">
        <v>125</v>
      </c>
      <c r="E55" s="283"/>
      <c r="F55" s="284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8"/>
    </row>
    <row r="56" spans="1:19" ht="24.6" customHeight="1" x14ac:dyDescent="0.25">
      <c r="A56" s="295"/>
      <c r="B56" s="274"/>
      <c r="C56" s="315" t="s">
        <v>222</v>
      </c>
      <c r="D56" s="283"/>
      <c r="E56" s="283"/>
      <c r="F56" s="284"/>
      <c r="G56" s="160">
        <f>SUM(G53:G55)</f>
        <v>-75000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6">
        <f>SUM(P53:P55)</f>
        <v>75000</v>
      </c>
      <c r="Q56" s="33"/>
      <c r="R56" s="37">
        <f>SUM(G56:K56)+P56</f>
        <v>0</v>
      </c>
      <c r="S56" s="298"/>
    </row>
    <row r="57" spans="1:19" ht="25.15" customHeight="1" x14ac:dyDescent="0.25">
      <c r="A57" s="317">
        <v>5</v>
      </c>
      <c r="B57" s="318" t="s">
        <v>174</v>
      </c>
      <c r="C57" s="319"/>
      <c r="D57" s="319"/>
      <c r="E57" s="319"/>
      <c r="F57" s="320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1"/>
      <c r="B58" s="322"/>
      <c r="C58" s="323" t="s">
        <v>39</v>
      </c>
      <c r="D58" s="324" t="s">
        <v>61</v>
      </c>
      <c r="E58" s="324"/>
      <c r="F58" s="325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1"/>
      <c r="B59" s="322"/>
      <c r="C59" s="323" t="s">
        <v>40</v>
      </c>
      <c r="D59" s="324" t="s">
        <v>74</v>
      </c>
      <c r="E59" s="324"/>
      <c r="F59" s="325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1"/>
      <c r="B60" s="322"/>
      <c r="C60" s="323" t="s">
        <v>41</v>
      </c>
      <c r="D60" s="324" t="s">
        <v>64</v>
      </c>
      <c r="E60" s="324"/>
      <c r="F60" s="325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8" customFormat="1" ht="25.15" customHeight="1" x14ac:dyDescent="0.25">
      <c r="A61" s="321"/>
      <c r="B61" s="322"/>
      <c r="C61" s="323" t="s">
        <v>42</v>
      </c>
      <c r="D61" s="324" t="s">
        <v>65</v>
      </c>
      <c r="E61" s="324"/>
      <c r="F61" s="325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8" customFormat="1" ht="25.15" customHeight="1" x14ac:dyDescent="0.25">
      <c r="A62" s="321"/>
      <c r="B62" s="322"/>
      <c r="C62" s="323" t="s">
        <v>43</v>
      </c>
      <c r="D62" s="324" t="s">
        <v>66</v>
      </c>
      <c r="E62" s="324"/>
      <c r="F62" s="325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8" customFormat="1" ht="25.15" customHeight="1" x14ac:dyDescent="0.25">
      <c r="A63" s="321"/>
      <c r="B63" s="322"/>
      <c r="C63" s="323" t="s">
        <v>44</v>
      </c>
      <c r="D63" s="324" t="s">
        <v>67</v>
      </c>
      <c r="E63" s="324"/>
      <c r="F63" s="325"/>
      <c r="G63" s="130"/>
      <c r="H63" s="130"/>
      <c r="I63" s="562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8" customFormat="1" ht="25.15" customHeight="1" x14ac:dyDescent="0.25">
      <c r="A64" s="321"/>
      <c r="B64" s="322"/>
      <c r="C64" s="323" t="s">
        <v>45</v>
      </c>
      <c r="D64" s="324" t="s">
        <v>68</v>
      </c>
      <c r="E64" s="324"/>
      <c r="F64" s="325"/>
      <c r="G64" s="562"/>
      <c r="H64" s="562"/>
      <c r="I64" s="562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1"/>
      <c r="B65" s="322"/>
      <c r="C65" s="323" t="s">
        <v>46</v>
      </c>
      <c r="D65" s="324" t="s">
        <v>78</v>
      </c>
      <c r="E65" s="324"/>
      <c r="F65" s="325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1"/>
      <c r="B66" s="322"/>
      <c r="C66" s="323" t="s">
        <v>47</v>
      </c>
      <c r="D66" s="324" t="s">
        <v>94</v>
      </c>
      <c r="E66" s="324"/>
      <c r="F66" s="325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1"/>
      <c r="B67" s="322"/>
      <c r="C67" s="323" t="s">
        <v>48</v>
      </c>
      <c r="D67" s="324" t="s">
        <v>117</v>
      </c>
      <c r="E67" s="324"/>
      <c r="F67" s="325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1"/>
      <c r="B68" s="322"/>
      <c r="C68" s="323" t="s">
        <v>57</v>
      </c>
      <c r="D68" s="324" t="s">
        <v>126</v>
      </c>
      <c r="E68" s="324"/>
      <c r="F68" s="325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8"/>
    </row>
    <row r="69" spans="1:19" ht="25.15" customHeight="1" x14ac:dyDescent="0.25">
      <c r="A69" s="321"/>
      <c r="B69" s="322"/>
      <c r="C69" s="323" t="s">
        <v>100</v>
      </c>
      <c r="D69" s="323" t="s">
        <v>92</v>
      </c>
      <c r="E69" s="323"/>
      <c r="F69" s="326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3"/>
      <c r="R69" s="50">
        <f>SUM(G69:O69)+Q69</f>
        <v>0</v>
      </c>
      <c r="S69" s="298"/>
    </row>
    <row r="70" spans="1:19" ht="25.15" customHeight="1" x14ac:dyDescent="0.2">
      <c r="A70" s="327"/>
      <c r="B70" s="311"/>
      <c r="C70" s="328" t="s">
        <v>131</v>
      </c>
      <c r="D70" s="329" t="s">
        <v>77</v>
      </c>
      <c r="E70" s="311"/>
      <c r="F70" s="329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30">
        <v>6</v>
      </c>
      <c r="B71" s="274" t="s">
        <v>175</v>
      </c>
      <c r="C71" s="251"/>
      <c r="D71" s="251"/>
      <c r="E71" s="251"/>
      <c r="F71" s="275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3"/>
      <c r="B72" s="277"/>
      <c r="C72" s="278" t="s">
        <v>39</v>
      </c>
      <c r="D72" s="258" t="s">
        <v>81</v>
      </c>
      <c r="E72" s="258"/>
      <c r="F72" s="279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471709</v>
      </c>
      <c r="Q72" s="32"/>
      <c r="R72" s="29">
        <f>P72</f>
        <v>471709</v>
      </c>
    </row>
    <row r="73" spans="1:19" ht="25.15" customHeight="1" x14ac:dyDescent="0.25">
      <c r="A73" s="303"/>
      <c r="B73" s="277"/>
      <c r="C73" s="280" t="s">
        <v>40</v>
      </c>
      <c r="D73" s="258" t="s">
        <v>74</v>
      </c>
      <c r="E73" s="258"/>
      <c r="F73" s="279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3"/>
      <c r="B74" s="277"/>
      <c r="C74" s="280" t="s">
        <v>41</v>
      </c>
      <c r="D74" s="258" t="s">
        <v>64</v>
      </c>
      <c r="E74" s="258"/>
      <c r="F74" s="279"/>
      <c r="G74" s="13"/>
      <c r="H74" s="8"/>
      <c r="I74" s="8"/>
      <c r="J74" s="42">
        <f t="shared" si="1"/>
        <v>125629</v>
      </c>
      <c r="K74" s="42">
        <f>K14-K32+K60</f>
        <v>320633</v>
      </c>
      <c r="L74" s="8"/>
      <c r="M74" s="8"/>
      <c r="N74" s="8"/>
      <c r="O74" s="8"/>
      <c r="P74" s="32"/>
      <c r="Q74" s="32"/>
      <c r="R74" s="29">
        <f>SUM(J74:K74)</f>
        <v>446262</v>
      </c>
    </row>
    <row r="75" spans="1:19" s="278" customFormat="1" ht="25.15" customHeight="1" x14ac:dyDescent="0.25">
      <c r="A75" s="303"/>
      <c r="B75" s="277"/>
      <c r="C75" s="278" t="s">
        <v>42</v>
      </c>
      <c r="D75" s="258" t="s">
        <v>65</v>
      </c>
      <c r="E75" s="258"/>
      <c r="F75" s="279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191505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12255</v>
      </c>
      <c r="O75" s="13"/>
      <c r="P75" s="32"/>
      <c r="Q75" s="32"/>
      <c r="R75" s="29">
        <f>SUM(G75:N75)</f>
        <v>203760</v>
      </c>
    </row>
    <row r="76" spans="1:19" s="278" customFormat="1" ht="25.15" customHeight="1" x14ac:dyDescent="0.25">
      <c r="A76" s="303"/>
      <c r="B76" s="277"/>
      <c r="C76" s="278" t="s">
        <v>43</v>
      </c>
      <c r="D76" s="258" t="s">
        <v>66</v>
      </c>
      <c r="E76" s="258"/>
      <c r="F76" s="279"/>
      <c r="G76" s="40">
        <f t="shared" si="2"/>
        <v>0</v>
      </c>
      <c r="H76" s="40">
        <f t="shared" si="2"/>
        <v>0</v>
      </c>
      <c r="I76" s="40">
        <f t="shared" si="2"/>
        <v>42519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25000</v>
      </c>
      <c r="O76" s="13"/>
      <c r="P76" s="32"/>
      <c r="Q76" s="32"/>
      <c r="R76" s="29">
        <f>SUM(G76:N76)</f>
        <v>67519</v>
      </c>
    </row>
    <row r="77" spans="1:19" s="278" customFormat="1" ht="25.15" customHeight="1" x14ac:dyDescent="0.25">
      <c r="A77" s="303"/>
      <c r="B77" s="277"/>
      <c r="C77" s="278" t="s">
        <v>44</v>
      </c>
      <c r="D77" s="258" t="s">
        <v>67</v>
      </c>
      <c r="E77" s="258"/>
      <c r="F77" s="279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12625</v>
      </c>
      <c r="O77" s="8"/>
      <c r="P77" s="32"/>
      <c r="Q77" s="32"/>
      <c r="R77" s="29">
        <f>SUM(G77:N77)</f>
        <v>12625</v>
      </c>
    </row>
    <row r="78" spans="1:19" s="278" customFormat="1" ht="25.15" customHeight="1" x14ac:dyDescent="0.25">
      <c r="A78" s="303"/>
      <c r="B78" s="277"/>
      <c r="C78" s="278" t="s">
        <v>45</v>
      </c>
      <c r="D78" s="283" t="s">
        <v>68</v>
      </c>
      <c r="E78" s="283"/>
      <c r="F78" s="284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374</v>
      </c>
      <c r="M78" s="42">
        <f t="shared" si="3"/>
        <v>0</v>
      </c>
      <c r="N78" s="42">
        <f t="shared" si="3"/>
        <v>-50088</v>
      </c>
      <c r="O78" s="14"/>
      <c r="P78" s="34"/>
      <c r="Q78" s="34"/>
      <c r="R78" s="29">
        <f>SUM(G78:N78)</f>
        <v>-49714</v>
      </c>
    </row>
    <row r="79" spans="1:19" ht="25.15" customHeight="1" x14ac:dyDescent="0.25">
      <c r="A79" s="303"/>
      <c r="B79" s="277"/>
      <c r="C79" s="278" t="s">
        <v>46</v>
      </c>
      <c r="D79" s="283" t="s">
        <v>78</v>
      </c>
      <c r="E79" s="283"/>
      <c r="F79" s="284"/>
      <c r="G79" s="40">
        <f t="shared" si="2"/>
        <v>0</v>
      </c>
      <c r="H79" s="40">
        <f t="shared" si="2"/>
        <v>192892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192892</v>
      </c>
    </row>
    <row r="80" spans="1:19" ht="25.15" customHeight="1" x14ac:dyDescent="0.25">
      <c r="A80" s="303"/>
      <c r="B80" s="277"/>
      <c r="C80" s="278" t="s">
        <v>47</v>
      </c>
      <c r="D80" s="283" t="s">
        <v>94</v>
      </c>
      <c r="E80" s="283"/>
      <c r="F80" s="284"/>
      <c r="G80" s="40">
        <f t="shared" ref="G80:I81" si="4">SUM(G20-G38+G53+G66)</f>
        <v>0</v>
      </c>
      <c r="H80" s="40">
        <f t="shared" si="4"/>
        <v>67509</v>
      </c>
      <c r="I80" s="40">
        <f t="shared" si="4"/>
        <v>39075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106584</v>
      </c>
    </row>
    <row r="81" spans="1:21" ht="25.15" customHeight="1" x14ac:dyDescent="0.25">
      <c r="A81" s="303"/>
      <c r="B81" s="277"/>
      <c r="C81" s="278" t="s">
        <v>48</v>
      </c>
      <c r="D81" s="283" t="s">
        <v>117</v>
      </c>
      <c r="E81" s="283"/>
      <c r="F81" s="284"/>
      <c r="G81" s="40">
        <f t="shared" si="4"/>
        <v>14081</v>
      </c>
      <c r="H81" s="40">
        <f t="shared" si="4"/>
        <v>325898</v>
      </c>
      <c r="I81" s="40">
        <f t="shared" si="4"/>
        <v>85763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425742</v>
      </c>
    </row>
    <row r="82" spans="1:21" ht="25.15" customHeight="1" x14ac:dyDescent="0.25">
      <c r="A82" s="303"/>
      <c r="B82" s="277"/>
      <c r="C82" s="278" t="s">
        <v>57</v>
      </c>
      <c r="D82" s="283" t="s">
        <v>126</v>
      </c>
      <c r="E82" s="283"/>
      <c r="F82" s="284"/>
      <c r="G82" s="41">
        <f>SUM(G26-G40+G55+G68)</f>
        <v>1173076</v>
      </c>
      <c r="H82" s="41">
        <f>SUM(H26-H40+H55+H68)</f>
        <v>293269</v>
      </c>
      <c r="I82" s="41">
        <f>SUM(I26-I40+I55+I68)</f>
        <v>77176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1543521</v>
      </c>
    </row>
    <row r="83" spans="1:21" ht="25.15" customHeight="1" thickBot="1" x14ac:dyDescent="0.25">
      <c r="A83" s="331"/>
      <c r="B83" s="288"/>
      <c r="C83" s="280" t="s">
        <v>100</v>
      </c>
      <c r="D83" s="283" t="s">
        <v>92</v>
      </c>
      <c r="E83" s="283"/>
      <c r="F83" s="284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75085</v>
      </c>
      <c r="R83" s="36">
        <f>Q83</f>
        <v>75085</v>
      </c>
    </row>
    <row r="84" spans="1:21" ht="25.15" customHeight="1" thickBot="1" x14ac:dyDescent="0.25">
      <c r="A84" s="332"/>
      <c r="B84" s="333"/>
      <c r="C84" s="334" t="s">
        <v>131</v>
      </c>
      <c r="D84" s="335"/>
      <c r="E84" s="333"/>
      <c r="F84" s="336" t="s">
        <v>102</v>
      </c>
      <c r="G84" s="44">
        <f>SUM(G75:G82)</f>
        <v>1187157</v>
      </c>
      <c r="H84" s="44">
        <f>SUM(H75:H82)</f>
        <v>879568</v>
      </c>
      <c r="I84" s="44">
        <f>SUM(I75:I82)</f>
        <v>244533</v>
      </c>
      <c r="J84" s="44">
        <f>SUM(J73:J82)</f>
        <v>125629</v>
      </c>
      <c r="K84" s="44">
        <f>SUM(K73:K82)</f>
        <v>512138</v>
      </c>
      <c r="L84" s="44">
        <f>SUM(L75:L78)</f>
        <v>374</v>
      </c>
      <c r="M84" s="44">
        <f>SUM(M75:M82)</f>
        <v>0</v>
      </c>
      <c r="N84" s="44">
        <f>SUM(N75:N78)</f>
        <v>-208</v>
      </c>
      <c r="O84" s="44">
        <f>SUM(O81:O82)</f>
        <v>0</v>
      </c>
      <c r="P84" s="44">
        <f>P72</f>
        <v>471709</v>
      </c>
      <c r="Q84" s="132">
        <f>Q83</f>
        <v>75085</v>
      </c>
      <c r="R84" s="45">
        <f>SUM(G84:Q84)</f>
        <v>3495985</v>
      </c>
      <c r="S84" s="278"/>
    </row>
    <row r="85" spans="1:21" ht="29.25" customHeight="1" x14ac:dyDescent="0.2">
      <c r="A85" s="278"/>
      <c r="B85" s="278"/>
      <c r="C85" s="280"/>
      <c r="D85" s="278"/>
      <c r="E85" s="278"/>
      <c r="F85" s="278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8"/>
      <c r="T85" s="338"/>
      <c r="U85" s="280"/>
    </row>
    <row r="86" spans="1:21" ht="25.15" customHeight="1" thickBot="1" x14ac:dyDescent="0.25">
      <c r="A86" s="280"/>
      <c r="B86" s="280"/>
      <c r="C86" s="280"/>
      <c r="D86" s="280"/>
      <c r="E86" s="280"/>
      <c r="F86" s="280"/>
      <c r="G86" s="339"/>
      <c r="H86" s="339"/>
      <c r="I86" s="339"/>
      <c r="J86" s="337"/>
      <c r="K86" s="337"/>
      <c r="L86" s="337"/>
      <c r="M86" s="337"/>
      <c r="N86" s="337"/>
      <c r="O86" s="337"/>
      <c r="P86" s="337" t="s">
        <v>102</v>
      </c>
      <c r="Q86" s="337"/>
      <c r="R86" s="337"/>
      <c r="S86" s="337"/>
      <c r="T86" s="337"/>
      <c r="U86" s="280"/>
    </row>
    <row r="87" spans="1:21" ht="25.15" customHeight="1" thickBot="1" x14ac:dyDescent="0.3">
      <c r="A87" s="340" t="s">
        <v>176</v>
      </c>
      <c r="B87" s="341"/>
      <c r="C87" s="342"/>
      <c r="D87" s="243"/>
      <c r="E87" s="243"/>
      <c r="H87" s="343"/>
      <c r="I87" s="343"/>
      <c r="J87" s="280"/>
      <c r="K87" s="251"/>
      <c r="L87" s="251"/>
      <c r="M87" s="344" t="s">
        <v>214</v>
      </c>
      <c r="N87" s="345"/>
      <c r="O87" s="345"/>
      <c r="P87" s="345"/>
      <c r="Q87" s="345"/>
      <c r="R87" s="346"/>
      <c r="S87" s="337"/>
      <c r="T87" s="337"/>
      <c r="U87" s="280"/>
    </row>
    <row r="88" spans="1:21" ht="22.15" customHeight="1" x14ac:dyDescent="0.2">
      <c r="A88" s="347" t="s">
        <v>127</v>
      </c>
      <c r="B88" s="348"/>
      <c r="C88" s="348"/>
      <c r="D88" s="348"/>
      <c r="E88" s="348"/>
      <c r="F88" s="349"/>
      <c r="G88" s="350" t="s">
        <v>84</v>
      </c>
      <c r="H88" s="351"/>
      <c r="I88" s="351"/>
      <c r="J88" s="352"/>
      <c r="K88" s="353"/>
      <c r="L88" s="353"/>
      <c r="M88" s="354" t="s">
        <v>85</v>
      </c>
      <c r="N88" s="564" t="s">
        <v>239</v>
      </c>
      <c r="O88" s="355"/>
      <c r="P88" s="355"/>
      <c r="Q88" s="355"/>
      <c r="R88" s="356"/>
      <c r="S88" s="337"/>
      <c r="T88" s="337"/>
      <c r="U88" s="280"/>
    </row>
    <row r="89" spans="1:21" ht="20.65" customHeight="1" x14ac:dyDescent="0.2">
      <c r="A89" s="357" t="s">
        <v>164</v>
      </c>
      <c r="B89" s="358"/>
      <c r="C89" s="358"/>
      <c r="D89" s="358"/>
      <c r="E89" s="358"/>
      <c r="F89" s="358"/>
      <c r="G89" s="566">
        <v>852377</v>
      </c>
      <c r="H89" s="359"/>
      <c r="I89" s="359"/>
      <c r="J89" s="337"/>
      <c r="K89" s="360"/>
      <c r="L89" s="360"/>
      <c r="M89" s="354" t="s">
        <v>86</v>
      </c>
      <c r="N89" s="564" t="s">
        <v>240</v>
      </c>
      <c r="O89" s="355"/>
      <c r="P89" s="355"/>
      <c r="Q89" s="355"/>
      <c r="R89" s="356"/>
      <c r="S89" s="280"/>
      <c r="T89" s="280"/>
      <c r="U89" s="280"/>
    </row>
    <row r="90" spans="1:21" ht="21" customHeight="1" x14ac:dyDescent="0.2">
      <c r="A90" s="353"/>
      <c r="B90" s="353"/>
      <c r="C90" s="353"/>
      <c r="D90" s="353"/>
      <c r="E90" s="353"/>
      <c r="F90" s="353"/>
      <c r="G90" s="337"/>
      <c r="H90" s="337"/>
      <c r="I90" s="337"/>
      <c r="J90" s="337"/>
      <c r="K90" s="361"/>
      <c r="L90" s="361"/>
      <c r="M90" s="362" t="s">
        <v>87</v>
      </c>
      <c r="N90" s="564" t="s">
        <v>241</v>
      </c>
      <c r="O90" s="355"/>
      <c r="P90" s="355"/>
      <c r="Q90" s="355"/>
      <c r="R90" s="356"/>
      <c r="S90" s="280"/>
      <c r="T90" s="280"/>
      <c r="U90" s="280"/>
    </row>
    <row r="91" spans="1:21" ht="20.100000000000001" customHeight="1" thickBot="1" x14ac:dyDescent="0.25">
      <c r="H91" s="337"/>
      <c r="I91" s="337"/>
      <c r="J91" s="337"/>
      <c r="K91" s="361"/>
      <c r="L91" s="361"/>
      <c r="M91" s="363" t="s">
        <v>88</v>
      </c>
      <c r="N91" s="565" t="s">
        <v>242</v>
      </c>
      <c r="O91" s="364"/>
      <c r="P91" s="364"/>
      <c r="Q91" s="364"/>
      <c r="R91" s="365"/>
    </row>
    <row r="92" spans="1:21" ht="22.15" customHeight="1" x14ac:dyDescent="0.2">
      <c r="M92" s="280"/>
      <c r="N92" s="280"/>
      <c r="O92" s="280"/>
      <c r="P92" s="280"/>
      <c r="Q92" s="280"/>
      <c r="R92" s="280"/>
    </row>
    <row r="93" spans="1:21" hidden="1" x14ac:dyDescent="0.2">
      <c r="M93" s="280"/>
      <c r="N93" s="280"/>
      <c r="O93" s="280"/>
      <c r="P93" s="280"/>
      <c r="Q93" s="280"/>
      <c r="R93" s="280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opLeftCell="A14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8" customWidth="1"/>
    <col min="2" max="2" width="20.42578125" style="238" customWidth="1"/>
    <col min="3" max="3" width="11.7109375" style="288" customWidth="1"/>
    <col min="4" max="4" width="17" style="238" customWidth="1"/>
    <col min="5" max="5" width="65.7109375" style="238" customWidth="1"/>
    <col min="6" max="7" width="12.5703125" style="238" hidden="1" customWidth="1"/>
    <col min="8" max="16384" width="9.28515625" style="238" hidden="1"/>
  </cols>
  <sheetData>
    <row r="1" spans="1:7" ht="19.899999999999999" customHeight="1" x14ac:dyDescent="0.25">
      <c r="A1" s="366" t="s">
        <v>208</v>
      </c>
      <c r="B1" s="367"/>
      <c r="C1" s="367"/>
      <c r="D1" s="367"/>
      <c r="E1" s="368"/>
    </row>
    <row r="2" spans="1:7" ht="19.899999999999999" customHeight="1" x14ac:dyDescent="0.25">
      <c r="A2" s="369" t="s">
        <v>209</v>
      </c>
      <c r="B2" s="370"/>
      <c r="C2" s="371"/>
      <c r="D2" s="371"/>
      <c r="E2" s="372"/>
    </row>
    <row r="3" spans="1:7" ht="19.899999999999999" customHeight="1" thickBot="1" x14ac:dyDescent="0.3">
      <c r="A3" s="373" t="s">
        <v>210</v>
      </c>
      <c r="B3" s="374"/>
      <c r="C3" s="375"/>
      <c r="D3" s="375"/>
      <c r="E3" s="376"/>
    </row>
    <row r="4" spans="1:7" ht="19.899999999999999" customHeight="1" thickBot="1" x14ac:dyDescent="0.3">
      <c r="A4" s="377" t="s">
        <v>8</v>
      </c>
      <c r="B4" s="601" t="str">
        <f>'CSS '!B4</f>
        <v>MODOC</v>
      </c>
      <c r="C4" s="234"/>
      <c r="D4" s="235" t="s">
        <v>9</v>
      </c>
      <c r="E4" s="602">
        <f>'CSS '!H3</f>
        <v>0</v>
      </c>
      <c r="F4" s="278"/>
    </row>
    <row r="5" spans="1:7" ht="40.15" customHeight="1" thickBot="1" x14ac:dyDescent="0.25">
      <c r="A5" s="228" t="s">
        <v>227</v>
      </c>
      <c r="B5" s="229"/>
      <c r="C5" s="230" t="s">
        <v>83</v>
      </c>
      <c r="D5" s="231" t="s">
        <v>84</v>
      </c>
      <c r="E5" s="232" t="s">
        <v>226</v>
      </c>
    </row>
    <row r="6" spans="1:7" ht="35.1" customHeight="1" x14ac:dyDescent="0.2">
      <c r="A6" s="233"/>
      <c r="B6" s="603"/>
      <c r="C6" s="173"/>
      <c r="D6" s="122"/>
      <c r="E6" s="174"/>
      <c r="G6" s="378"/>
    </row>
    <row r="7" spans="1:7" ht="31.5" customHeight="1" x14ac:dyDescent="0.2">
      <c r="A7" s="172"/>
      <c r="B7" s="603"/>
      <c r="C7" s="173"/>
      <c r="D7" s="123"/>
      <c r="E7" s="175"/>
    </row>
    <row r="8" spans="1:7" ht="29.65" customHeight="1" x14ac:dyDescent="0.2">
      <c r="A8" s="176"/>
      <c r="B8" s="604"/>
      <c r="C8" s="173"/>
      <c r="D8" s="122"/>
      <c r="E8" s="175"/>
    </row>
    <row r="9" spans="1:7" ht="33" customHeight="1" x14ac:dyDescent="0.2">
      <c r="A9" s="176"/>
      <c r="B9" s="604"/>
      <c r="C9" s="173"/>
      <c r="D9" s="122"/>
      <c r="E9" s="175"/>
    </row>
    <row r="10" spans="1:7" ht="35.65" customHeight="1" x14ac:dyDescent="0.2">
      <c r="A10" s="176"/>
      <c r="B10" s="604"/>
      <c r="C10" s="173"/>
      <c r="D10" s="122"/>
      <c r="E10" s="175"/>
    </row>
    <row r="11" spans="1:7" ht="29.1" customHeight="1" x14ac:dyDescent="0.2">
      <c r="A11" s="176"/>
      <c r="B11" s="604"/>
      <c r="C11" s="173"/>
      <c r="D11" s="122"/>
      <c r="E11" s="175"/>
    </row>
    <row r="12" spans="1:7" ht="30.6" customHeight="1" x14ac:dyDescent="0.2">
      <c r="A12" s="176"/>
      <c r="B12" s="604"/>
      <c r="C12" s="173"/>
      <c r="D12" s="122"/>
      <c r="E12" s="175"/>
    </row>
    <row r="13" spans="1:7" ht="32.1" customHeight="1" x14ac:dyDescent="0.2">
      <c r="A13" s="176"/>
      <c r="B13" s="604"/>
      <c r="C13" s="173"/>
      <c r="D13" s="122"/>
      <c r="E13" s="175"/>
    </row>
    <row r="14" spans="1:7" ht="36" customHeight="1" x14ac:dyDescent="0.2">
      <c r="A14" s="177"/>
      <c r="B14" s="605"/>
      <c r="C14" s="178"/>
      <c r="D14" s="122"/>
      <c r="E14" s="175"/>
    </row>
    <row r="15" spans="1:7" ht="34.5" customHeight="1" x14ac:dyDescent="0.2">
      <c r="A15" s="176"/>
      <c r="B15" s="604"/>
      <c r="C15" s="173"/>
      <c r="D15" s="122"/>
      <c r="E15" s="175"/>
    </row>
    <row r="16" spans="1:7" ht="39" customHeight="1" thickBot="1" x14ac:dyDescent="0.25">
      <c r="A16" s="179"/>
      <c r="B16" s="606"/>
      <c r="C16" s="125"/>
      <c r="D16" s="124"/>
      <c r="E16" s="180"/>
    </row>
    <row r="17" spans="1:5" ht="19.899999999999999" customHeight="1" thickTop="1" thickBot="1" x14ac:dyDescent="0.25">
      <c r="A17" s="379" t="s">
        <v>77</v>
      </c>
      <c r="B17" s="380"/>
      <c r="C17" s="381"/>
      <c r="D17" s="181">
        <f>SUM(D6:D16)</f>
        <v>0</v>
      </c>
      <c r="E17" s="236"/>
    </row>
    <row r="18" spans="1:5" ht="18" customHeight="1" x14ac:dyDescent="0.2">
      <c r="A18" s="382"/>
      <c r="B18" s="382"/>
      <c r="C18" s="382"/>
      <c r="D18" s="382"/>
    </row>
    <row r="19" spans="1:5" s="384" customFormat="1" ht="19.899999999999999" customHeight="1" x14ac:dyDescent="0.2">
      <c r="A19" s="302" t="s">
        <v>206</v>
      </c>
      <c r="B19" s="383"/>
      <c r="C19" s="383"/>
      <c r="D19" s="383"/>
    </row>
    <row r="20" spans="1:5" s="384" customFormat="1" ht="19.899999999999999" customHeight="1" x14ac:dyDescent="0.2">
      <c r="A20" s="378" t="s">
        <v>207</v>
      </c>
      <c r="C20" s="385"/>
    </row>
    <row r="21" spans="1:5" x14ac:dyDescent="0.2"/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A2DC2F-8988-4F68-A444-C0EAE34E6F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A8C123EF-BC38-494C-82FF-842203B37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7FAD7-DE5A-469E-A725-4AD6C670EC0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BD2BFF-0F8B-46E6-A5F7-3A0A0C6447C4}"/>
</file>

<file path=customXml/itemProps5.xml><?xml version="1.0" encoding="utf-8"?>
<ds:datastoreItem xmlns:ds="http://schemas.openxmlformats.org/officeDocument/2006/customXml" ds:itemID="{F7C47578-2C37-4687-9675-094ECEE483E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Modoc_FY15-16_RER_ADA</dc:title>
  <dc:creator>Moses.Ndungu@dhcs.ca.gov</dc:creator>
  <cp:keywords>Modoc_FY15-16_RER_ADA</cp:keywords>
  <cp:lastModifiedBy>westj</cp:lastModifiedBy>
  <cp:lastPrinted>2017-04-17T17:51:37Z</cp:lastPrinted>
  <dcterms:created xsi:type="dcterms:W3CDTF">2007-09-20T19:02:25Z</dcterms:created>
  <dcterms:modified xsi:type="dcterms:W3CDTF">2020-11-08T22:09:41Z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DHCSDOC-1363137784-2551</vt:lpwstr>
  </property>
  <property fmtid="{D5CDD505-2E9C-101B-9397-08002B2CF9AE}" pid="14" name="_dlc_DocIdItemGuid">
    <vt:lpwstr>5da84ead-0bdb-4290-bb93-9b9dd0da7ddb</vt:lpwstr>
  </property>
  <property fmtid="{D5CDD505-2E9C-101B-9397-08002B2CF9AE}" pid="15" name="_dlc_DocIdUrl">
    <vt:lpwstr>http://dhcs2016prod:88/services/MH/_layouts/15/DocIdRedir.aspx?ID=DHCSDOC-1363137784-2551, DHCSDOC-1363137784-2551</vt:lpwstr>
  </property>
  <property fmtid="{D5CDD505-2E9C-101B-9397-08002B2CF9AE}" pid="16" name="ContentTypeId">
    <vt:lpwstr>0x0101000DD778A44A894D44A57135C48A267F0A</vt:lpwstr>
  </property>
</Properties>
</file>