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5AC1204-FF41-48F3-817F-5AF67F395FD4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D19" i="8" l="1"/>
  <c r="D22" i="8" s="1"/>
  <c r="D37" i="8"/>
  <c r="D40" i="8" s="1"/>
  <c r="B4" i="8"/>
  <c r="B4" i="2"/>
  <c r="G49" i="1"/>
  <c r="G50" i="1" s="1"/>
  <c r="G54" i="1" s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R56" i="11" s="1"/>
  <c r="J56" i="11"/>
  <c r="K56" i="11"/>
  <c r="G56" i="11"/>
  <c r="E12" i="7"/>
  <c r="E15" i="7" s="1"/>
  <c r="G32" i="5"/>
  <c r="G35" i="5" s="1"/>
  <c r="E4" i="12"/>
  <c r="G46" i="2"/>
  <c r="H42" i="2"/>
  <c r="G39" i="2"/>
  <c r="H24" i="2" s="1"/>
  <c r="H39" i="2" s="1"/>
  <c r="G22" i="2"/>
  <c r="H7" i="2" s="1"/>
  <c r="M70" i="11"/>
  <c r="P70" i="11"/>
  <c r="Q70" i="11"/>
  <c r="Q28" i="11"/>
  <c r="Q23" i="11"/>
  <c r="O82" i="11"/>
  <c r="O84" i="11" s="1"/>
  <c r="O81" i="11"/>
  <c r="O28" i="11"/>
  <c r="O23" i="11"/>
  <c r="N78" i="11"/>
  <c r="N77" i="11"/>
  <c r="N76" i="11"/>
  <c r="N84" i="11" s="1"/>
  <c r="N75" i="11"/>
  <c r="M81" i="11"/>
  <c r="R81" i="11" s="1"/>
  <c r="M80" i="11"/>
  <c r="M79" i="11"/>
  <c r="M82" i="11"/>
  <c r="M78" i="11"/>
  <c r="M77" i="11"/>
  <c r="M76" i="11"/>
  <c r="M75" i="11"/>
  <c r="L78" i="11"/>
  <c r="L77" i="11"/>
  <c r="L76" i="11"/>
  <c r="L75" i="11"/>
  <c r="K78" i="11"/>
  <c r="K77" i="11"/>
  <c r="K76" i="11"/>
  <c r="K75" i="11"/>
  <c r="K74" i="11"/>
  <c r="J78" i="11"/>
  <c r="J77" i="11"/>
  <c r="J76" i="11"/>
  <c r="J75" i="11"/>
  <c r="J74" i="11"/>
  <c r="J73" i="11"/>
  <c r="R73" i="11" s="1"/>
  <c r="I82" i="11"/>
  <c r="I81" i="11"/>
  <c r="I80" i="11"/>
  <c r="I79" i="11"/>
  <c r="I78" i="11"/>
  <c r="I77" i="11"/>
  <c r="I76" i="11"/>
  <c r="I84" i="11" s="1"/>
  <c r="I75" i="11"/>
  <c r="H82" i="11"/>
  <c r="H81" i="11"/>
  <c r="H80" i="11"/>
  <c r="H79" i="11"/>
  <c r="H78" i="11"/>
  <c r="G81" i="11"/>
  <c r="H77" i="11"/>
  <c r="H76" i="11"/>
  <c r="H75" i="11"/>
  <c r="G82" i="11"/>
  <c r="G80" i="11"/>
  <c r="G79" i="11"/>
  <c r="G78" i="11"/>
  <c r="G77" i="11"/>
  <c r="R77" i="11" s="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/>
  <c r="M48" i="11" s="1"/>
  <c r="L41" i="11"/>
  <c r="L47" i="11" s="1"/>
  <c r="L48" i="11" s="1"/>
  <c r="K41" i="11"/>
  <c r="K47" i="11" s="1"/>
  <c r="J41" i="11"/>
  <c r="J47" i="11"/>
  <c r="J48" i="11" s="1"/>
  <c r="I41" i="11"/>
  <c r="I47" i="11" s="1"/>
  <c r="I48" i="11" s="1"/>
  <c r="H41" i="11"/>
  <c r="H47" i="11" s="1"/>
  <c r="G41" i="11"/>
  <c r="G47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P72" i="11" s="1"/>
  <c r="R72" i="11" s="1"/>
  <c r="N23" i="11"/>
  <c r="L23" i="11"/>
  <c r="H23" i="11"/>
  <c r="G23" i="11"/>
  <c r="D17" i="12"/>
  <c r="Q42" i="11"/>
  <c r="R42" i="11" s="1"/>
  <c r="G32" i="1"/>
  <c r="J18" i="6"/>
  <c r="J42" i="6" s="1"/>
  <c r="J30" i="6"/>
  <c r="K18" i="6"/>
  <c r="K42" i="6" s="1"/>
  <c r="K30" i="6"/>
  <c r="I18" i="6"/>
  <c r="I42" i="6" s="1"/>
  <c r="I30" i="6"/>
  <c r="H18" i="6"/>
  <c r="H42" i="6" s="1"/>
  <c r="H30" i="6"/>
  <c r="G18" i="6"/>
  <c r="G42" i="6" s="1"/>
  <c r="G30" i="6"/>
  <c r="F18" i="6"/>
  <c r="F42" i="6" s="1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J42" i="4" s="1"/>
  <c r="K30" i="4"/>
  <c r="L30" i="4"/>
  <c r="G18" i="4"/>
  <c r="H18" i="4"/>
  <c r="I18" i="4"/>
  <c r="J18" i="4"/>
  <c r="K18" i="4"/>
  <c r="L18" i="4"/>
  <c r="L42" i="4" s="1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46" i="2"/>
  <c r="M84" i="11"/>
  <c r="G84" i="11"/>
  <c r="R74" i="11"/>
  <c r="H42" i="4"/>
  <c r="R78" i="11"/>
  <c r="R82" i="11"/>
  <c r="R70" i="11"/>
  <c r="R41" i="11"/>
  <c r="H8" i="2"/>
  <c r="R75" i="11"/>
  <c r="G47" i="2"/>
  <c r="G51" i="2" s="1"/>
  <c r="Q48" i="11" l="1"/>
  <c r="Q83" i="11" s="1"/>
  <c r="R79" i="11"/>
  <c r="H84" i="11"/>
  <c r="J84" i="11"/>
  <c r="K84" i="11"/>
  <c r="L84" i="11"/>
  <c r="R76" i="11"/>
  <c r="R80" i="11"/>
  <c r="F42" i="4"/>
  <c r="F45" i="4" s="1"/>
  <c r="K42" i="4"/>
  <c r="I45" i="4" s="1"/>
  <c r="G42" i="4"/>
  <c r="I42" i="4"/>
  <c r="R23" i="11"/>
  <c r="H22" i="2"/>
  <c r="D41" i="8"/>
  <c r="K48" i="11" s="1"/>
  <c r="R47" i="11"/>
  <c r="H48" i="11"/>
  <c r="I43" i="6"/>
  <c r="J43" i="6"/>
  <c r="H43" i="6"/>
  <c r="G48" i="11"/>
  <c r="G43" i="6"/>
  <c r="H45" i="4"/>
  <c r="F43" i="6"/>
  <c r="P84" i="11"/>
  <c r="R48" i="11" l="1"/>
  <c r="K45" i="4"/>
  <c r="J45" i="4"/>
  <c r="R84" i="11"/>
  <c r="G45" i="4"/>
  <c r="R83" i="11"/>
  <c r="Q84" i="11"/>
</calcChain>
</file>

<file path=xl/sharedStrings.xml><?xml version="1.0" encoding="utf-8"?>
<sst xmlns="http://schemas.openxmlformats.org/spreadsheetml/2006/main" count="426" uniqueCount="247">
  <si>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</si>
  <si>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</si>
  <si>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</si>
  <si>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</si>
  <si>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</si>
  <si>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</si>
  <si>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</si>
  <si>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</si>
  <si>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</si>
  <si>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</si>
  <si>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</si>
  <si>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</si>
  <si>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</si>
  <si>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</si>
  <si>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</si>
  <si>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</si>
  <si>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</si>
  <si>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</si>
  <si>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</si>
  <si>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</si>
  <si>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</si>
  <si>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</si>
  <si>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</si>
  <si>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</si>
  <si>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</si>
  <si>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</si>
  <si>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</si>
  <si>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</si>
  <si>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</si>
  <si>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</si>
  <si>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</si>
  <si>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</si>
  <si>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</si>
  <si>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</si>
  <si>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</si>
  <si>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</si>
  <si>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</si>
  <si>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</si>
  <si>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</si>
  <si>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</si>
  <si>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</si>
  <si>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</si>
  <si>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</si>
  <si>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</si>
  <si>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</si>
  <si>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</si>
  <si>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</si>
  <si>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</si>
  <si>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</si>
  <si>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</si>
  <si>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</si>
  <si>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</si>
  <si>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</si>
  <si>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</si>
  <si>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</si>
  <si>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</si>
  <si>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</si>
  <si>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</si>
  <si>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</si>
  <si>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</si>
  <si>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</si>
  <si>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</si>
  <si>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</si>
  <si>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</si>
  <si>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</si>
  <si>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</si>
  <si>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</si>
  <si>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</si>
  <si>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</si>
  <si>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</si>
  <si>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</si>
  <si>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</si>
  <si>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</si>
  <si>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</si>
  <si>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</si>
  <si>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</si>
  <si>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</si>
  <si>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</si>
  <si>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</si>
  <si>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</si>
  <si>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</si>
  <si>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</si>
  <si>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</si>
  <si>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</si>
  <si>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</si>
  <si>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</si>
  <si>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</si>
  <si>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</si>
  <si>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</si>
  <si>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</si>
  <si>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</si>
  <si>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</si>
  <si>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</si>
  <si>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</si>
  <si>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</si>
  <si>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</si>
  <si>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</si>
  <si>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</si>
  <si>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</si>
  <si>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</si>
  <si>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</si>
  <si>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</si>
  <si>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</si>
  <si>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</si>
  <si>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</si>
  <si>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</si>
  <si>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</si>
  <si>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</si>
  <si>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</si>
  <si>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</si>
  <si>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</si>
  <si>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</si>
  <si>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</si>
  <si>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</si>
  <si>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</si>
  <si>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</si>
  <si>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</si>
  <si>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</si>
  <si>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</si>
  <si>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</si>
  <si>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</si>
  <si>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</si>
  <si>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</si>
  <si>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</si>
  <si>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</si>
  <si>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</si>
  <si>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</si>
  <si>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</si>
  <si>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</si>
  <si>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</si>
  <si>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</si>
  <si>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</si>
  <si>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</si>
  <si>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</si>
  <si>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</si>
  <si>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</si>
  <si>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</si>
  <si>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</si>
  <si>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</si>
  <si>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</si>
  <si>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</si>
  <si>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</si>
  <si>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</si>
  <si>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</si>
  <si>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</si>
  <si>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</si>
  <si>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</si>
  <si>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</si>
  <si>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</si>
  <si>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</si>
  <si>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</si>
  <si>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</si>
  <si>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</si>
  <si>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</si>
  <si>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</si>
  <si>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</si>
  <si>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</si>
  <si>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</si>
  <si>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</si>
  <si>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</si>
  <si>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</si>
  <si>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</si>
  <si>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</si>
  <si>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</si>
  <si>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</si>
  <si>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</si>
  <si>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</si>
  <si>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</si>
  <si>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</si>
  <si>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</si>
  <si>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</si>
  <si>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</si>
  <si>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</si>
  <si>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</si>
  <si>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</si>
  <si>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</si>
  <si>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</si>
  <si>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</si>
  <si>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</si>
  <si>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</si>
  <si>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</si>
  <si>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</si>
  <si>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</si>
  <si>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</si>
  <si>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</si>
  <si>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</si>
  <si>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</si>
  <si>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</si>
  <si>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</si>
  <si>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</si>
  <si>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</si>
  <si>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</si>
  <si>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</si>
  <si>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</si>
  <si>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</si>
  <si>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</si>
  <si>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</si>
  <si>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</si>
  <si>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</si>
  <si>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</si>
  <si>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</si>
  <si>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</si>
  <si>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</si>
  <si>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</si>
  <si>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</si>
  <si>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</si>
  <si>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</si>
  <si>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</si>
  <si>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</si>
  <si>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</si>
  <si>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</si>
  <si>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</si>
  <si>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</si>
  <si>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</si>
  <si>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</si>
  <si>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</si>
  <si>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</si>
  <si>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</si>
  <si>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</si>
  <si>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</si>
  <si>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</si>
  <si>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</si>
  <si>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</si>
  <si>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</si>
  <si>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</si>
  <si>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</si>
  <si>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</si>
  <si>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>Full Service Partnership</t>
  </si>
  <si>
    <t>X</t>
  </si>
  <si>
    <t>General Systems Development</t>
  </si>
  <si>
    <t>Outreach and Engagement</t>
  </si>
  <si>
    <t>Lake</t>
  </si>
  <si>
    <t>Peer Support Recovery Centers</t>
  </si>
  <si>
    <t>Regional Suicide Prevention</t>
  </si>
  <si>
    <t>Older Adult Screening</t>
  </si>
  <si>
    <t>Full Cycle Referal &amp; Care Coord</t>
  </si>
  <si>
    <t>Sarah Miller</t>
  </si>
  <si>
    <t>MHSA Staff Services Analyst II</t>
  </si>
  <si>
    <t>707-274-9101</t>
  </si>
  <si>
    <t>sarah.miller@lakecountyca.gov</t>
  </si>
  <si>
    <t>Total (Gross)  Mental Health Expenditures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</si>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</sst>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1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1" fillId="0" borderId="46" xfId="0" applyFont="1" applyBorder="1" applyAlignment="1">
      <alignment horizontal="center" wrapText="1"/>
    </xf>
    <xf numFmtId="0" fontId="1" fillId="2" borderId="7" xfId="0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48" xfId="0" applyFont="1" applyFill="1" applyBorder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0" fillId="0" borderId="15" xfId="0" applyFont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50" xfId="0" applyFont="1" applyBorder="1" applyAlignment="1" applyProtection="1">
      <alignment vertical="center" wrapText="1"/>
      <protection hidden="1"/>
    </xf>
    <xf numFmtId="0" fontId="3" fillId="0" borderId="51" xfId="0" applyFont="1" applyBorder="1" applyAlignment="1" applyProtection="1">
      <alignment vertical="center" wrapText="1"/>
      <protection hidden="1"/>
    </xf>
    <xf numFmtId="0" fontId="10" fillId="0" borderId="49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2" xfId="40" applyFont="1" applyBorder="1" applyAlignment="1" applyProtection="1">
      <alignment horizontal="left"/>
      <protection locked="0"/>
    </xf>
    <xf numFmtId="0" fontId="10" fillId="0" borderId="53" xfId="0" applyFont="1" applyBorder="1" applyAlignment="1" applyProtection="1">
      <alignment horizontal="center"/>
      <protection locked="0"/>
    </xf>
    <xf numFmtId="164" fontId="10" fillId="0" borderId="15" xfId="7" applyNumberFormat="1" applyFont="1" applyBorder="1" applyProtection="1"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52" xfId="0" quotePrefix="1" applyFont="1" applyBorder="1" applyAlignment="1" applyProtection="1">
      <alignment horizontal="left"/>
      <protection locked="0"/>
    </xf>
    <xf numFmtId="0" fontId="10" fillId="0" borderId="54" xfId="0" applyFont="1" applyBorder="1" applyAlignment="1" applyProtection="1">
      <alignment horizontal="left"/>
      <protection locked="0"/>
    </xf>
    <xf numFmtId="0" fontId="10" fillId="0" borderId="55" xfId="40" applyFont="1" applyBorder="1" applyAlignment="1" applyProtection="1">
      <alignment horizontal="left"/>
      <protection locked="0"/>
    </xf>
    <xf numFmtId="164" fontId="10" fillId="0" borderId="15" xfId="7" applyNumberFormat="1" applyFont="1" applyBorder="1" applyAlignment="1" applyProtection="1">
      <alignment horizontal="right" indent="1"/>
      <protection locked="0"/>
    </xf>
    <xf numFmtId="0" fontId="10" fillId="0" borderId="52" xfId="40" applyFont="1" applyBorder="1" applyAlignment="1" applyProtection="1">
      <alignment horizontal="center"/>
      <protection locked="0"/>
    </xf>
    <xf numFmtId="0" fontId="10" fillId="0" borderId="56" xfId="0" applyFont="1" applyBorder="1" applyAlignment="1" applyProtection="1">
      <alignment horizontal="left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164" fontId="10" fillId="0" borderId="58" xfId="0" applyNumberFormat="1" applyFont="1" applyBorder="1" applyAlignment="1" applyProtection="1">
      <alignment horizontal="right"/>
      <protection locked="0"/>
    </xf>
    <xf numFmtId="164" fontId="10" fillId="0" borderId="59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protection hidden="1"/>
    </xf>
    <xf numFmtId="0" fontId="3" fillId="0" borderId="60" xfId="0" applyFont="1" applyBorder="1" applyProtection="1">
      <protection locked="0"/>
    </xf>
    <xf numFmtId="0" fontId="10" fillId="0" borderId="60" xfId="0" applyFont="1" applyBorder="1" applyProtection="1">
      <protection locked="0"/>
    </xf>
    <xf numFmtId="0" fontId="10" fillId="0" borderId="6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 wrapText="1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4" borderId="53" xfId="0" applyFont="1" applyFill="1" applyBorder="1" applyAlignment="1" applyProtection="1">
      <alignment vertical="center"/>
      <protection locked="0"/>
    </xf>
    <xf numFmtId="0" fontId="3" fillId="4" borderId="65" xfId="0" applyFont="1" applyFill="1" applyBorder="1" applyAlignment="1" applyProtection="1">
      <alignment vertical="center"/>
      <protection locked="0"/>
    </xf>
    <xf numFmtId="0" fontId="3" fillId="4" borderId="6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47" xfId="0" applyFont="1" applyFill="1" applyBorder="1" applyAlignment="1" applyProtection="1">
      <protection locked="0"/>
    </xf>
    <xf numFmtId="0" fontId="3" fillId="5" borderId="47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Protection="1">
      <protection locked="0"/>
    </xf>
    <xf numFmtId="0" fontId="10" fillId="0" borderId="7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47" xfId="0" applyFont="1" applyBorder="1" applyAlignment="1" applyProtection="1">
      <protection locked="0"/>
    </xf>
    <xf numFmtId="164" fontId="10" fillId="0" borderId="58" xfId="7" applyNumberFormat="1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10" fillId="3" borderId="67" xfId="0" applyFont="1" applyFill="1" applyBorder="1" applyAlignment="1" applyProtection="1">
      <alignment horizontal="center"/>
      <protection locked="0"/>
    </xf>
    <xf numFmtId="0" fontId="10" fillId="0" borderId="63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10" fillId="0" borderId="48" xfId="0" applyFont="1" applyFill="1" applyBorder="1" applyAlignment="1" applyProtection="1">
      <protection locked="0"/>
    </xf>
    <xf numFmtId="164" fontId="10" fillId="0" borderId="36" xfId="7" applyNumberFormat="1" applyFont="1" applyBorder="1" applyAlignment="1" applyProtection="1">
      <alignment horizontal="right" indent="1"/>
      <protection locked="0"/>
    </xf>
    <xf numFmtId="0" fontId="3" fillId="0" borderId="64" xfId="0" applyFont="1" applyBorder="1" applyAlignment="1" applyProtection="1">
      <protection locked="0"/>
    </xf>
    <xf numFmtId="0" fontId="3" fillId="0" borderId="68" xfId="0" applyFont="1" applyBorder="1" applyAlignment="1" applyProtection="1">
      <protection locked="0"/>
    </xf>
    <xf numFmtId="0" fontId="10" fillId="0" borderId="69" xfId="0" applyFont="1" applyFill="1" applyBorder="1" applyAlignment="1" applyProtection="1">
      <protection locked="0"/>
    </xf>
    <xf numFmtId="0" fontId="10" fillId="0" borderId="66" xfId="0" applyFont="1" applyFill="1" applyBorder="1" applyAlignment="1" applyProtection="1">
      <protection locked="0"/>
    </xf>
    <xf numFmtId="164" fontId="10" fillId="0" borderId="67" xfId="0" applyNumberFormat="1" applyFont="1" applyBorder="1" applyAlignment="1" applyProtection="1">
      <alignment horizontal="right"/>
      <protection locked="0"/>
    </xf>
    <xf numFmtId="0" fontId="3" fillId="0" borderId="70" xfId="0" applyFont="1" applyBorder="1" applyAlignment="1" applyProtection="1">
      <protection locked="0"/>
    </xf>
    <xf numFmtId="0" fontId="3" fillId="0" borderId="71" xfId="0" applyFont="1" applyBorder="1" applyAlignment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47" xfId="0" applyFont="1" applyFill="1" applyBorder="1" applyAlignment="1" applyProtection="1">
      <protection locked="0"/>
    </xf>
    <xf numFmtId="0" fontId="3" fillId="0" borderId="72" xfId="0" applyFont="1" applyBorder="1" applyAlignment="1" applyProtection="1">
      <protection locked="0"/>
    </xf>
    <xf numFmtId="0" fontId="3" fillId="0" borderId="73" xfId="0" applyFont="1" applyBorder="1" applyAlignment="1" applyProtection="1">
      <protection locked="0"/>
    </xf>
    <xf numFmtId="0" fontId="10" fillId="0" borderId="74" xfId="0" applyFont="1" applyFill="1" applyBorder="1" applyAlignment="1" applyProtection="1">
      <protection locked="0"/>
    </xf>
    <xf numFmtId="0" fontId="10" fillId="0" borderId="7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48" xfId="0" applyFont="1" applyFill="1" applyBorder="1" applyAlignment="1" applyProtection="1">
      <alignment vertical="center"/>
      <protection locked="0"/>
    </xf>
    <xf numFmtId="164" fontId="10" fillId="0" borderId="36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61" xfId="0" applyFont="1" applyBorder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36" xfId="0" applyFont="1" applyBorder="1" applyProtection="1">
      <protection hidden="1"/>
    </xf>
    <xf numFmtId="0" fontId="10" fillId="0" borderId="0" xfId="40" applyFont="1" applyBorder="1" applyProtection="1">
      <protection locked="0"/>
    </xf>
    <xf numFmtId="165" fontId="10" fillId="0" borderId="52" xfId="7" applyNumberFormat="1" applyFont="1" applyBorder="1" applyAlignment="1" applyProtection="1">
      <protection locked="0"/>
    </xf>
    <xf numFmtId="0" fontId="10" fillId="0" borderId="5" xfId="0" applyFont="1" applyBorder="1" applyProtection="1">
      <protection locked="0"/>
    </xf>
    <xf numFmtId="0" fontId="10" fillId="0" borderId="7" xfId="0" applyFont="1" applyBorder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protection hidden="1"/>
    </xf>
    <xf numFmtId="0" fontId="10" fillId="0" borderId="0" xfId="40" applyFont="1" applyBorder="1" applyAlignment="1" applyProtection="1">
      <alignment horizontal="left"/>
      <protection locked="0"/>
    </xf>
    <xf numFmtId="164" fontId="10" fillId="0" borderId="52" xfId="8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54" xfId="8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hidden="1"/>
    </xf>
    <xf numFmtId="164" fontId="10" fillId="0" borderId="47" xfId="8" applyNumberFormat="1" applyFont="1" applyBorder="1" applyAlignment="1" applyProtection="1">
      <protection locked="0"/>
    </xf>
    <xf numFmtId="164" fontId="10" fillId="0" borderId="75" xfId="8" applyNumberFormat="1" applyFont="1" applyBorder="1" applyAlignment="1" applyProtection="1"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horizontal="left"/>
      <protection locked="0"/>
    </xf>
    <xf numFmtId="0" fontId="10" fillId="0" borderId="1" xfId="0" quotePrefix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3" fillId="0" borderId="77" xfId="0" applyFont="1" applyBorder="1" applyAlignment="1" applyProtection="1">
      <alignment vertical="center"/>
      <protection locked="0"/>
    </xf>
    <xf numFmtId="0" fontId="3" fillId="4" borderId="78" xfId="0" applyFont="1" applyFill="1" applyBorder="1" applyAlignment="1" applyProtection="1">
      <alignment horizontal="left" vertical="center"/>
      <protection locked="0"/>
    </xf>
    <xf numFmtId="0" fontId="3" fillId="4" borderId="60" xfId="0" applyFont="1" applyFill="1" applyBorder="1" applyAlignment="1" applyProtection="1">
      <alignment horizontal="left"/>
      <protection locked="0"/>
    </xf>
    <xf numFmtId="0" fontId="3" fillId="4" borderId="77" xfId="0" applyFont="1" applyFill="1" applyBorder="1" applyAlignment="1" applyProtection="1">
      <alignment horizontal="left"/>
      <protection locked="0"/>
    </xf>
    <xf numFmtId="0" fontId="3" fillId="0" borderId="77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47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9" fontId="10" fillId="2" borderId="58" xfId="60" applyFont="1" applyFill="1" applyBorder="1" applyProtection="1">
      <protection locked="0"/>
    </xf>
    <xf numFmtId="9" fontId="10" fillId="0" borderId="31" xfId="6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/>
      <protection locked="0"/>
    </xf>
    <xf numFmtId="9" fontId="10" fillId="0" borderId="58" xfId="0" applyNumberFormat="1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164" fontId="10" fillId="2" borderId="47" xfId="8" applyNumberFormat="1" applyFont="1" applyFill="1" applyBorder="1" applyAlignment="1" applyProtection="1">
      <protection locked="0"/>
    </xf>
    <xf numFmtId="0" fontId="10" fillId="2" borderId="58" xfId="0" applyFont="1" applyFill="1" applyBorder="1" applyProtection="1">
      <protection locked="0"/>
    </xf>
    <xf numFmtId="9" fontId="10" fillId="0" borderId="15" xfId="60" applyFont="1" applyBorder="1" applyAlignment="1" applyProtection="1">
      <alignment horizontal="right"/>
      <protection locked="0"/>
    </xf>
    <xf numFmtId="9" fontId="10" fillId="0" borderId="58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64" fontId="10" fillId="0" borderId="47" xfId="7" applyNumberFormat="1" applyFont="1" applyBorder="1" applyAlignment="1" applyProtection="1">
      <protection locked="0"/>
    </xf>
    <xf numFmtId="9" fontId="10" fillId="2" borderId="67" xfId="60" applyFont="1" applyFill="1" applyBorder="1" applyProtection="1">
      <protection locked="0"/>
    </xf>
    <xf numFmtId="0" fontId="3" fillId="0" borderId="2" xfId="0" applyFont="1" applyBorder="1" applyAlignment="1" applyProtection="1">
      <protection locked="0"/>
    </xf>
    <xf numFmtId="9" fontId="10" fillId="2" borderId="59" xfId="60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47" xfId="0" applyFont="1" applyFill="1" applyBorder="1" applyAlignment="1" applyProtection="1">
      <protection locked="0"/>
    </xf>
    <xf numFmtId="0" fontId="3" fillId="4" borderId="50" xfId="0" applyFont="1" applyFill="1" applyBorder="1" applyAlignment="1" applyProtection="1">
      <protection locked="0"/>
    </xf>
    <xf numFmtId="0" fontId="3" fillId="4" borderId="62" xfId="0" applyFont="1" applyFill="1" applyBorder="1" applyAlignment="1" applyProtection="1">
      <protection locked="0"/>
    </xf>
    <xf numFmtId="0" fontId="3" fillId="0" borderId="74" xfId="0" applyFont="1" applyFill="1" applyBorder="1" applyAlignment="1" applyProtection="1"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62" xfId="0" applyFont="1" applyFill="1" applyBorder="1" applyAlignment="1" applyProtection="1">
      <protection locked="0"/>
    </xf>
    <xf numFmtId="0" fontId="3" fillId="0" borderId="56" xfId="0" applyFont="1" applyFill="1" applyBorder="1" applyAlignment="1" applyProtection="1">
      <protection locked="0"/>
    </xf>
    <xf numFmtId="164" fontId="10" fillId="0" borderId="48" xfId="7" applyNumberFormat="1" applyFont="1" applyBorder="1" applyAlignment="1" applyProtection="1">
      <protection locked="0"/>
    </xf>
    <xf numFmtId="9" fontId="10" fillId="2" borderId="36" xfId="60" applyFont="1" applyFill="1" applyBorder="1" applyProtection="1">
      <protection locked="0"/>
    </xf>
    <xf numFmtId="0" fontId="3" fillId="0" borderId="0" xfId="0" applyFont="1" applyProtection="1">
      <protection locked="0"/>
    </xf>
    <xf numFmtId="9" fontId="3" fillId="0" borderId="61" xfId="6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protection locked="0"/>
    </xf>
    <xf numFmtId="164" fontId="10" fillId="0" borderId="58" xfId="0" applyNumberFormat="1" applyFont="1" applyBorder="1" applyAlignment="1" applyProtection="1">
      <protection locked="0"/>
    </xf>
    <xf numFmtId="164" fontId="10" fillId="0" borderId="80" xfId="0" applyNumberFormat="1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59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4" borderId="81" xfId="0" applyFont="1" applyFill="1" applyBorder="1" applyAlignment="1" applyProtection="1">
      <alignment horizontal="left" vertical="center"/>
      <protection locked="0"/>
    </xf>
    <xf numFmtId="0" fontId="3" fillId="4" borderId="48" xfId="0" applyFont="1" applyFill="1" applyBorder="1" applyAlignment="1" applyProtection="1">
      <alignment vertical="center"/>
      <protection locked="0"/>
    </xf>
    <xf numFmtId="0" fontId="3" fillId="5" borderId="82" xfId="0" applyFont="1" applyFill="1" applyBorder="1" applyAlignment="1" applyProtection="1">
      <alignment horizontal="center" vertical="center"/>
      <protection locked="0"/>
    </xf>
    <xf numFmtId="164" fontId="10" fillId="3" borderId="67" xfId="0" applyNumberFormat="1" applyFont="1" applyFill="1" applyBorder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47" xfId="0" applyFont="1" applyFill="1" applyBorder="1" applyProtection="1">
      <protection locked="0"/>
    </xf>
    <xf numFmtId="0" fontId="3" fillId="0" borderId="83" xfId="0" applyFont="1" applyBorder="1" applyAlignment="1" applyProtection="1">
      <protection locked="0"/>
    </xf>
    <xf numFmtId="0" fontId="3" fillId="0" borderId="74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2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48" xfId="0" applyFont="1" applyFill="1" applyBorder="1" applyProtection="1">
      <protection locked="0"/>
    </xf>
    <xf numFmtId="164" fontId="10" fillId="0" borderId="36" xfId="0" applyNumberFormat="1" applyFont="1" applyBorder="1" applyAlignment="1" applyProtection="1"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84" xfId="0" applyFont="1" applyBorder="1" applyAlignment="1" applyProtection="1">
      <alignment vertical="center"/>
      <protection locked="0"/>
    </xf>
    <xf numFmtId="164" fontId="10" fillId="0" borderId="85" xfId="0" applyNumberFormat="1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164" fontId="10" fillId="0" borderId="59" xfId="0" applyNumberFormat="1" applyFont="1" applyBorder="1" applyAlignment="1" applyProtection="1">
      <protection locked="0"/>
    </xf>
    <xf numFmtId="0" fontId="10" fillId="0" borderId="50" xfId="0" applyFont="1" applyBorder="1" applyProtection="1">
      <protection hidden="1"/>
    </xf>
    <xf numFmtId="164" fontId="10" fillId="0" borderId="51" xfId="0" applyNumberFormat="1" applyFont="1" applyBorder="1" applyAlignment="1" applyProtection="1">
      <protection locked="0"/>
    </xf>
    <xf numFmtId="164" fontId="10" fillId="0" borderId="67" xfId="0" applyNumberFormat="1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3" fillId="0" borderId="60" xfId="0" applyFont="1" applyBorder="1" applyAlignment="1" applyProtection="1">
      <protection locked="0"/>
    </xf>
    <xf numFmtId="0" fontId="3" fillId="0" borderId="61" xfId="0" applyFont="1" applyBorder="1" applyAlignment="1" applyProtection="1">
      <protection locked="0"/>
    </xf>
    <xf numFmtId="0" fontId="3" fillId="0" borderId="86" xfId="0" applyFont="1" applyBorder="1" applyAlignment="1" applyProtection="1">
      <protection locked="0"/>
    </xf>
    <xf numFmtId="0" fontId="10" fillId="0" borderId="69" xfId="0" applyFont="1" applyBorder="1" applyAlignment="1" applyProtection="1">
      <protection locked="0"/>
    </xf>
    <xf numFmtId="0" fontId="10" fillId="0" borderId="66" xfId="0" applyFont="1" applyBorder="1" applyAlignment="1" applyProtection="1">
      <protection locked="0"/>
    </xf>
    <xf numFmtId="164" fontId="10" fillId="0" borderId="85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2" xfId="0" applyFont="1" applyBorder="1" applyAlignment="1" applyProtection="1">
      <protection locked="0"/>
    </xf>
    <xf numFmtId="0" fontId="10" fillId="0" borderId="62" xfId="0" applyFont="1" applyBorder="1" applyAlignment="1" applyProtection="1">
      <protection locked="0"/>
    </xf>
    <xf numFmtId="0" fontId="10" fillId="0" borderId="56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4" borderId="83" xfId="0" applyFont="1" applyFill="1" applyBorder="1" applyAlignment="1" applyProtection="1">
      <alignment vertical="center"/>
      <protection locked="0"/>
    </xf>
    <xf numFmtId="0" fontId="3" fillId="4" borderId="74" xfId="0" applyFont="1" applyFill="1" applyBorder="1" applyAlignment="1" applyProtection="1">
      <alignment vertical="center"/>
      <protection locked="0"/>
    </xf>
    <xf numFmtId="0" fontId="3" fillId="4" borderId="75" xfId="0" applyFont="1" applyFill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164" fontId="3" fillId="0" borderId="58" xfId="0" applyNumberFormat="1" applyFont="1" applyBorder="1" applyAlignment="1" applyProtection="1">
      <protection hidden="1"/>
    </xf>
    <xf numFmtId="0" fontId="10" fillId="0" borderId="52" xfId="40" applyFont="1" applyBorder="1" applyAlignment="1" applyProtection="1">
      <protection locked="0"/>
    </xf>
    <xf numFmtId="164" fontId="10" fillId="0" borderId="15" xfId="40" applyNumberFormat="1" applyFont="1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4" borderId="47" xfId="0" applyFont="1" applyFill="1" applyBorder="1" applyAlignment="1" applyProtection="1"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4" borderId="70" xfId="0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0" borderId="50" xfId="0" applyFont="1" applyBorder="1" applyAlignment="1" applyProtection="1">
      <protection locked="0"/>
    </xf>
    <xf numFmtId="0" fontId="3" fillId="0" borderId="75" xfId="0" applyFont="1" applyBorder="1" applyAlignment="1" applyProtection="1">
      <protection locked="0"/>
    </xf>
    <xf numFmtId="0" fontId="3" fillId="0" borderId="62" xfId="0" applyFont="1" applyBorder="1" applyAlignment="1" applyProtection="1"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wrapText="1"/>
      <protection hidden="1"/>
    </xf>
    <xf numFmtId="0" fontId="3" fillId="0" borderId="52" xfId="0" applyFont="1" applyBorder="1" applyAlignment="1" applyProtection="1">
      <alignment vertical="center" wrapText="1"/>
      <protection hidden="1"/>
    </xf>
    <xf numFmtId="0" fontId="3" fillId="2" borderId="58" xfId="0" applyFont="1" applyFill="1" applyBorder="1" applyAlignment="1" applyProtection="1">
      <protection hidden="1"/>
    </xf>
    <xf numFmtId="164" fontId="10" fillId="4" borderId="59" xfId="7" applyNumberFormat="1" applyFont="1" applyFill="1" applyBorder="1" applyAlignment="1" applyProtection="1">
      <protection locked="0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2" borderId="58" xfId="0" applyFont="1" applyFill="1" applyBorder="1" applyAlignment="1" applyProtection="1">
      <alignment horizontal="left"/>
      <protection hidden="1"/>
    </xf>
    <xf numFmtId="164" fontId="10" fillId="0" borderId="58" xfId="8" applyNumberFormat="1" applyFont="1" applyBorder="1" applyAlignment="1" applyProtection="1">
      <protection locked="0"/>
    </xf>
    <xf numFmtId="0" fontId="10" fillId="2" borderId="5" xfId="0" applyFont="1" applyFill="1" applyBorder="1" applyAlignment="1" applyProtection="1">
      <protection hidden="1"/>
    </xf>
    <xf numFmtId="0" fontId="10" fillId="2" borderId="67" xfId="0" applyFont="1" applyFill="1" applyBorder="1" applyAlignment="1" applyProtection="1">
      <protection hidden="1"/>
    </xf>
    <xf numFmtId="164" fontId="10" fillId="0" borderId="80" xfId="8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55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vertical="center" wrapText="1"/>
      <protection locked="0"/>
    </xf>
    <xf numFmtId="0" fontId="3" fillId="0" borderId="7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protection hidden="1"/>
    </xf>
    <xf numFmtId="0" fontId="3" fillId="4" borderId="84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10" fillId="2" borderId="50" xfId="0" applyFont="1" applyFill="1" applyBorder="1" applyAlignment="1" applyProtection="1">
      <protection hidden="1"/>
    </xf>
    <xf numFmtId="0" fontId="10" fillId="2" borderId="62" xfId="0" applyFont="1" applyFill="1" applyBorder="1" applyAlignment="1" applyProtection="1">
      <protection hidden="1"/>
    </xf>
    <xf numFmtId="0" fontId="10" fillId="2" borderId="51" xfId="0" applyFont="1" applyFill="1" applyBorder="1" applyAlignment="1" applyProtection="1">
      <protection hidden="1"/>
    </xf>
    <xf numFmtId="0" fontId="3" fillId="0" borderId="60" xfId="0" applyFont="1" applyBorder="1" applyAlignment="1" applyProtection="1">
      <alignment vertical="top"/>
      <protection locked="0"/>
    </xf>
    <xf numFmtId="0" fontId="3" fillId="0" borderId="61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54" xfId="0" applyFont="1" applyBorder="1" applyAlignment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4" borderId="8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10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85" xfId="0" applyFont="1" applyBorder="1" applyProtection="1"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164" fontId="10" fillId="0" borderId="67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87" xfId="0" applyFont="1" applyFill="1" applyBorder="1" applyAlignment="1" applyProtection="1">
      <alignment horizontal="center" vertical="center"/>
      <protection locked="0"/>
    </xf>
    <xf numFmtId="0" fontId="3" fillId="4" borderId="88" xfId="0" applyFont="1" applyFill="1" applyBorder="1" applyAlignment="1" applyProtection="1">
      <alignment horizontal="center" vertical="center"/>
      <protection locked="0"/>
    </xf>
    <xf numFmtId="0" fontId="10" fillId="0" borderId="89" xfId="0" applyFont="1" applyBorder="1" applyAlignment="1" applyProtection="1">
      <alignment horizontal="center" vertical="center" wrapText="1"/>
      <protection locked="0"/>
    </xf>
    <xf numFmtId="164" fontId="10" fillId="0" borderId="90" xfId="0" applyNumberFormat="1" applyFont="1" applyBorder="1" applyAlignment="1" applyProtection="1">
      <alignment horizontal="center" vertical="center"/>
      <protection locked="0"/>
    </xf>
    <xf numFmtId="0" fontId="10" fillId="0" borderId="90" xfId="0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horizontal="left"/>
      <protection locked="0"/>
    </xf>
    <xf numFmtId="0" fontId="3" fillId="0" borderId="62" xfId="0" applyFont="1" applyBorder="1" applyAlignment="1" applyProtection="1">
      <alignment horizontal="left"/>
      <protection locked="0"/>
    </xf>
    <xf numFmtId="0" fontId="3" fillId="0" borderId="62" xfId="0" applyFont="1" applyBorder="1" applyAlignment="1" applyProtection="1">
      <alignment horizontal="center" wrapText="1"/>
      <protection locked="0"/>
    </xf>
    <xf numFmtId="0" fontId="10" fillId="0" borderId="51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0" fillId="0" borderId="51" xfId="0" applyNumberFormat="1" applyFont="1" applyBorder="1" applyAlignment="1" applyProtection="1">
      <alignment horizontal="center"/>
      <protection locked="0"/>
    </xf>
    <xf numFmtId="0" fontId="3" fillId="3" borderId="63" xfId="0" applyFont="1" applyFill="1" applyBorder="1" applyAlignment="1" applyProtection="1">
      <alignment horizontal="left" vertical="center"/>
      <protection locked="0"/>
    </xf>
    <xf numFmtId="0" fontId="3" fillId="3" borderId="63" xfId="0" applyFont="1" applyFill="1" applyBorder="1" applyAlignment="1" applyProtection="1">
      <alignment horizontal="center" vertical="center"/>
      <protection locked="0"/>
    </xf>
    <xf numFmtId="0" fontId="3" fillId="3" borderId="91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vertical="center"/>
      <protection locked="0"/>
    </xf>
    <xf numFmtId="0" fontId="3" fillId="2" borderId="62" xfId="0" applyFont="1" applyFill="1" applyBorder="1" applyAlignment="1" applyProtection="1">
      <alignment vertical="center"/>
      <protection locked="0"/>
    </xf>
    <xf numFmtId="0" fontId="3" fillId="2" borderId="56" xfId="0" applyFont="1" applyFill="1" applyBorder="1" applyAlignment="1" applyProtection="1">
      <alignment vertical="center"/>
      <protection locked="0"/>
    </xf>
    <xf numFmtId="164" fontId="3" fillId="2" borderId="92" xfId="7" applyNumberFormat="1" applyFont="1" applyFill="1" applyBorder="1" applyAlignment="1" applyProtection="1">
      <alignment vertical="center"/>
      <protection locked="0"/>
    </xf>
    <xf numFmtId="164" fontId="10" fillId="2" borderId="93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0" fontId="3" fillId="0" borderId="0" xfId="0" applyFont="1" applyFill="1" applyBorder="1" applyAlignment="1" applyProtection="1">
      <protection hidden="1"/>
    </xf>
    <xf numFmtId="0" fontId="10" fillId="0" borderId="5" xfId="0" applyFont="1" applyFill="1" applyBorder="1" applyAlignment="1" applyProtection="1">
      <protection hidden="1"/>
    </xf>
    <xf numFmtId="165" fontId="10" fillId="0" borderId="0" xfId="0" applyNumberFormat="1" applyFont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164" fontId="10" fillId="3" borderId="79" xfId="0" applyNumberFormat="1" applyFont="1" applyFill="1" applyBorder="1" applyProtection="1">
      <protection hidden="1"/>
    </xf>
    <xf numFmtId="164" fontId="10" fillId="3" borderId="95" xfId="0" applyNumberFormat="1" applyFont="1" applyFill="1" applyBorder="1" applyProtection="1">
      <protection hidden="1"/>
    </xf>
    <xf numFmtId="164" fontId="10" fillId="3" borderId="29" xfId="0" applyNumberFormat="1" applyFont="1" applyFill="1" applyBorder="1" applyProtection="1">
      <protection hidden="1"/>
    </xf>
    <xf numFmtId="164" fontId="10" fillId="0" borderId="96" xfId="0" applyNumberFormat="1" applyFont="1" applyFill="1" applyBorder="1" applyProtection="1">
      <protection locked="0"/>
    </xf>
    <xf numFmtId="164" fontId="10" fillId="3" borderId="96" xfId="0" applyNumberFormat="1" applyFont="1" applyFill="1" applyBorder="1" applyProtection="1">
      <protection hidden="1"/>
    </xf>
    <xf numFmtId="164" fontId="10" fillId="0" borderId="97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hidden="1"/>
    </xf>
    <xf numFmtId="164" fontId="10" fillId="4" borderId="97" xfId="0" applyNumberFormat="1" applyFont="1" applyFill="1" applyBorder="1" applyProtection="1">
      <protection locked="0"/>
    </xf>
    <xf numFmtId="164" fontId="10" fillId="3" borderId="97" xfId="0" applyNumberFormat="1" applyFont="1" applyFill="1" applyBorder="1" applyProtection="1">
      <protection hidden="1"/>
    </xf>
    <xf numFmtId="164" fontId="10" fillId="3" borderId="98" xfId="0" applyNumberFormat="1" applyFont="1" applyFill="1" applyBorder="1" applyProtection="1">
      <protection hidden="1"/>
    </xf>
    <xf numFmtId="164" fontId="10" fillId="3" borderId="99" xfId="0" applyNumberFormat="1" applyFont="1" applyFill="1" applyBorder="1" applyProtection="1">
      <protection hidden="1"/>
    </xf>
    <xf numFmtId="164" fontId="10" fillId="3" borderId="3" xfId="0" applyNumberFormat="1" applyFont="1" applyFill="1" applyBorder="1" applyProtection="1">
      <protection hidden="1"/>
    </xf>
    <xf numFmtId="164" fontId="10" fillId="4" borderId="3" xfId="0" applyNumberFormat="1" applyFont="1" applyFill="1" applyBorder="1" applyProtection="1">
      <protection locked="0"/>
    </xf>
    <xf numFmtId="164" fontId="10" fillId="3" borderId="98" xfId="40" applyNumberFormat="1" applyFont="1" applyFill="1" applyBorder="1" applyProtection="1">
      <protection hidden="1"/>
    </xf>
    <xf numFmtId="164" fontId="10" fillId="3" borderId="100" xfId="0" applyNumberFormat="1" applyFont="1" applyFill="1" applyBorder="1" applyProtection="1">
      <protection hidden="1"/>
    </xf>
    <xf numFmtId="164" fontId="10" fillId="0" borderId="100" xfId="0" applyNumberFormat="1" applyFont="1" applyFill="1" applyBorder="1" applyProtection="1">
      <protection locked="0"/>
    </xf>
    <xf numFmtId="164" fontId="10" fillId="3" borderId="101" xfId="0" applyNumberFormat="1" applyFont="1" applyFill="1" applyBorder="1" applyProtection="1">
      <protection hidden="1"/>
    </xf>
    <xf numFmtId="164" fontId="10" fillId="3" borderId="102" xfId="0" applyNumberFormat="1" applyFont="1" applyFill="1" applyBorder="1" applyProtection="1">
      <protection hidden="1"/>
    </xf>
    <xf numFmtId="164" fontId="10" fillId="3" borderId="103" xfId="0" applyNumberFormat="1" applyFont="1" applyFill="1" applyBorder="1" applyProtection="1">
      <protection hidden="1"/>
    </xf>
    <xf numFmtId="164" fontId="10" fillId="4" borderId="103" xfId="0" applyNumberFormat="1" applyFont="1" applyFill="1" applyBorder="1" applyProtection="1">
      <protection locked="0"/>
    </xf>
    <xf numFmtId="164" fontId="10" fillId="0" borderId="97" xfId="40" applyNumberFormat="1" applyFont="1" applyFill="1" applyBorder="1" applyProtection="1">
      <protection locked="0"/>
    </xf>
    <xf numFmtId="164" fontId="10" fillId="4" borderId="103" xfId="40" applyNumberFormat="1" applyFont="1" applyFill="1" applyBorder="1" applyProtection="1">
      <protection locked="0"/>
    </xf>
    <xf numFmtId="164" fontId="10" fillId="4" borderId="97" xfId="40" applyNumberFormat="1" applyFont="1" applyFill="1" applyBorder="1" applyProtection="1">
      <protection locked="0"/>
    </xf>
    <xf numFmtId="164" fontId="10" fillId="0" borderId="103" xfId="0" applyNumberFormat="1" applyFont="1" applyFill="1" applyBorder="1" applyProtection="1">
      <protection locked="0"/>
    </xf>
    <xf numFmtId="164" fontId="10" fillId="0" borderId="104" xfId="0" applyNumberFormat="1" applyFont="1" applyFill="1" applyBorder="1" applyProtection="1">
      <protection locked="0"/>
    </xf>
    <xf numFmtId="164" fontId="10" fillId="4" borderId="98" xfId="0" applyNumberFormat="1" applyFont="1" applyFill="1" applyBorder="1" applyProtection="1">
      <protection locked="0"/>
    </xf>
    <xf numFmtId="164" fontId="10" fillId="4" borderId="104" xfId="0" applyNumberFormat="1" applyFont="1" applyFill="1" applyBorder="1" applyProtection="1">
      <protection locked="0"/>
    </xf>
    <xf numFmtId="164" fontId="10" fillId="0" borderId="98" xfId="0" applyNumberFormat="1" applyFont="1" applyFill="1" applyBorder="1" applyProtection="1">
      <protection locked="0"/>
    </xf>
    <xf numFmtId="164" fontId="10" fillId="3" borderId="71" xfId="0" applyNumberFormat="1" applyFont="1" applyFill="1" applyBorder="1" applyProtection="1">
      <protection hidden="1"/>
    </xf>
    <xf numFmtId="164" fontId="10" fillId="0" borderId="99" xfId="0" applyNumberFormat="1" applyFont="1" applyFill="1" applyBorder="1" applyAlignment="1" applyProtection="1">
      <alignment horizontal="right" vertical="center"/>
      <protection locked="0"/>
    </xf>
    <xf numFmtId="164" fontId="10" fillId="0" borderId="79" xfId="0" applyNumberFormat="1" applyFont="1" applyFill="1" applyBorder="1" applyProtection="1">
      <protection locked="0"/>
    </xf>
    <xf numFmtId="164" fontId="10" fillId="0" borderId="102" xfId="0" applyNumberFormat="1" applyFont="1" applyFill="1" applyBorder="1" applyProtection="1">
      <protection locked="0"/>
    </xf>
    <xf numFmtId="164" fontId="10" fillId="4" borderId="79" xfId="0" applyNumberFormat="1" applyFont="1" applyFill="1" applyBorder="1" applyProtection="1">
      <protection locked="0"/>
    </xf>
    <xf numFmtId="164" fontId="10" fillId="3" borderId="104" xfId="0" applyNumberFormat="1" applyFont="1" applyFill="1" applyBorder="1" applyAlignment="1" applyProtection="1">
      <alignment horizontal="center" vertical="center"/>
      <protection hidden="1"/>
    </xf>
    <xf numFmtId="164" fontId="10" fillId="3" borderId="52" xfId="0" applyNumberFormat="1" applyFont="1" applyFill="1" applyBorder="1" applyProtection="1">
      <protection hidden="1"/>
    </xf>
    <xf numFmtId="164" fontId="10" fillId="3" borderId="31" xfId="0" applyNumberFormat="1" applyFont="1" applyFill="1" applyBorder="1" applyProtection="1">
      <protection hidden="1"/>
    </xf>
    <xf numFmtId="164" fontId="10" fillId="0" borderId="97" xfId="0" applyNumberFormat="1" applyFont="1" applyFill="1" applyBorder="1" applyAlignment="1" applyProtection="1">
      <alignment horizontal="right" vertical="center"/>
      <protection locked="0"/>
    </xf>
    <xf numFmtId="164" fontId="10" fillId="3" borderId="16" xfId="0" applyNumberFormat="1" applyFont="1" applyFill="1" applyBorder="1" applyProtection="1">
      <protection hidden="1"/>
    </xf>
    <xf numFmtId="0" fontId="10" fillId="0" borderId="31" xfId="0" applyFont="1" applyBorder="1" applyProtection="1">
      <protection hidden="1"/>
    </xf>
    <xf numFmtId="164" fontId="10" fillId="3" borderId="2" xfId="0" applyNumberFormat="1" applyFont="1" applyFill="1" applyBorder="1" applyProtection="1">
      <protection hidden="1"/>
    </xf>
    <xf numFmtId="164" fontId="10" fillId="3" borderId="33" xfId="0" applyNumberFormat="1" applyFont="1" applyFill="1" applyBorder="1" applyProtection="1">
      <protection hidden="1"/>
    </xf>
    <xf numFmtId="164" fontId="10" fillId="0" borderId="95" xfId="0" applyNumberFormat="1" applyFont="1" applyFill="1" applyBorder="1" applyProtection="1">
      <protection locked="0"/>
    </xf>
    <xf numFmtId="164" fontId="10" fillId="3" borderId="105" xfId="0" applyNumberFormat="1" applyFont="1" applyFill="1" applyBorder="1" applyProtection="1">
      <protection hidden="1"/>
    </xf>
    <xf numFmtId="164" fontId="10" fillId="3" borderId="106" xfId="0" applyNumberFormat="1" applyFont="1" applyFill="1" applyBorder="1" applyProtection="1">
      <protection hidden="1"/>
    </xf>
    <xf numFmtId="164" fontId="10" fillId="3" borderId="107" xfId="0" applyNumberFormat="1" applyFont="1" applyFill="1" applyBorder="1" applyProtection="1">
      <protection hidden="1"/>
    </xf>
    <xf numFmtId="164" fontId="10" fillId="3" borderId="20" xfId="0" applyNumberFormat="1" applyFont="1" applyFill="1" applyBorder="1" applyProtection="1">
      <protection hidden="1"/>
    </xf>
    <xf numFmtId="164" fontId="16" fillId="4" borderId="103" xfId="0" applyNumberFormat="1" applyFont="1" applyFill="1" applyBorder="1" applyProtection="1">
      <protection locked="0"/>
    </xf>
    <xf numFmtId="164" fontId="10" fillId="4" borderId="108" xfId="0" applyNumberFormat="1" applyFont="1" applyFill="1" applyBorder="1" applyProtection="1">
      <protection locked="0"/>
    </xf>
    <xf numFmtId="164" fontId="10" fillId="3" borderId="104" xfId="0" applyNumberFormat="1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0" fillId="0" borderId="71" xfId="0" applyFont="1" applyFill="1" applyBorder="1" applyAlignment="1" applyProtection="1">
      <alignment vertical="center"/>
      <protection locked="0"/>
    </xf>
    <xf numFmtId="164" fontId="10" fillId="4" borderId="33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73" xfId="0" applyFont="1" applyFill="1" applyBorder="1" applyAlignment="1" applyProtection="1">
      <alignment vertical="center"/>
      <protection locked="0"/>
    </xf>
    <xf numFmtId="0" fontId="3" fillId="3" borderId="7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0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63" xfId="0" applyFont="1" applyFill="1" applyBorder="1" applyAlignment="1" applyProtection="1">
      <alignment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vertical="center"/>
      <protection locked="0"/>
    </xf>
    <xf numFmtId="0" fontId="3" fillId="0" borderId="110" xfId="0" applyFont="1" applyBorder="1" applyAlignment="1" applyProtection="1">
      <alignment vertical="center"/>
      <protection locked="0"/>
    </xf>
    <xf numFmtId="0" fontId="3" fillId="0" borderId="111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112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10" fillId="0" borderId="112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0" fillId="0" borderId="21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112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52" xfId="0" applyFont="1" applyFill="1" applyBorder="1" applyAlignment="1" applyProtection="1">
      <protection locked="0"/>
    </xf>
    <xf numFmtId="0" fontId="10" fillId="0" borderId="65" xfId="0" applyFont="1" applyFill="1" applyBorder="1" applyProtection="1">
      <protection locked="0"/>
    </xf>
    <xf numFmtId="0" fontId="10" fillId="0" borderId="54" xfId="0" applyFont="1" applyFill="1" applyBorder="1" applyAlignment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0" fontId="10" fillId="0" borderId="54" xfId="0" applyFont="1" applyBorder="1" applyAlignment="1" applyProtection="1">
      <protection locked="0"/>
    </xf>
    <xf numFmtId="0" fontId="10" fillId="0" borderId="53" xfId="0" applyFont="1" applyBorder="1" applyAlignment="1" applyProtection="1">
      <protection locked="0"/>
    </xf>
    <xf numFmtId="164" fontId="10" fillId="0" borderId="16" xfId="0" applyNumberFormat="1" applyFont="1" applyFill="1" applyBorder="1" applyProtection="1">
      <protection locked="0"/>
    </xf>
    <xf numFmtId="164" fontId="10" fillId="4" borderId="16" xfId="0" applyNumberFormat="1" applyFont="1" applyFill="1" applyBorder="1" applyProtection="1">
      <protection locked="0"/>
    </xf>
    <xf numFmtId="0" fontId="3" fillId="0" borderId="72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0" fillId="0" borderId="65" xfId="0" applyFont="1" applyBorder="1" applyProtection="1">
      <protection locked="0"/>
    </xf>
    <xf numFmtId="0" fontId="10" fillId="0" borderId="52" xfId="0" applyFont="1" applyBorder="1" applyProtection="1">
      <protection locked="0"/>
    </xf>
    <xf numFmtId="0" fontId="10" fillId="0" borderId="64" xfId="0" applyFont="1" applyBorder="1" applyProtection="1">
      <protection locked="0"/>
    </xf>
    <xf numFmtId="164" fontId="10" fillId="0" borderId="75" xfId="0" applyNumberFormat="1" applyFont="1" applyFill="1" applyBorder="1" applyProtection="1">
      <protection locked="0"/>
    </xf>
    <xf numFmtId="164" fontId="10" fillId="0" borderId="101" xfId="0" applyNumberFormat="1" applyFon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3" fillId="0" borderId="55" xfId="0" applyFont="1" applyBorder="1" applyAlignment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3" fillId="4" borderId="71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47" xfId="0" applyFont="1" applyFill="1" applyBorder="1" applyAlignment="1" applyProtection="1">
      <alignment vertical="center"/>
      <protection locked="0"/>
    </xf>
    <xf numFmtId="164" fontId="10" fillId="0" borderId="3" xfId="0" applyNumberFormat="1" applyFont="1" applyBorder="1" applyProtection="1">
      <protection locked="0"/>
    </xf>
    <xf numFmtId="164" fontId="10" fillId="4" borderId="95" xfId="0" applyNumberFormat="1" applyFont="1" applyFill="1" applyBorder="1" applyProtection="1">
      <protection locked="0"/>
    </xf>
    <xf numFmtId="164" fontId="10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4" borderId="64" xfId="0" applyFont="1" applyFill="1" applyBorder="1" applyProtection="1">
      <protection locked="0"/>
    </xf>
    <xf numFmtId="0" fontId="10" fillId="4" borderId="71" xfId="0" applyFont="1" applyFill="1" applyBorder="1" applyProtection="1">
      <protection locked="0"/>
    </xf>
    <xf numFmtId="0" fontId="10" fillId="4" borderId="47" xfId="0" applyFont="1" applyFill="1" applyBorder="1" applyAlignment="1" applyProtection="1">
      <protection locked="0"/>
    </xf>
    <xf numFmtId="0" fontId="10" fillId="4" borderId="16" xfId="0" applyFont="1" applyFill="1" applyBorder="1" applyAlignment="1" applyProtection="1">
      <protection locked="0"/>
    </xf>
    <xf numFmtId="164" fontId="10" fillId="4" borderId="71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164" fontId="10" fillId="0" borderId="52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4" borderId="55" xfId="0" applyFont="1" applyFill="1" applyBorder="1" applyAlignment="1" applyProtection="1">
      <protection locked="0"/>
    </xf>
    <xf numFmtId="0" fontId="10" fillId="4" borderId="6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10" fillId="4" borderId="0" xfId="0" applyFont="1" applyFill="1" applyBorder="1" applyProtection="1">
      <protection locked="0"/>
    </xf>
    <xf numFmtId="0" fontId="10" fillId="4" borderId="0" xfId="0" applyFont="1" applyFill="1" applyBorder="1" applyAlignment="1" applyProtection="1">
      <protection locked="0"/>
    </xf>
    <xf numFmtId="0" fontId="10" fillId="4" borderId="52" xfId="0" applyFont="1" applyFill="1" applyBorder="1" applyAlignment="1" applyProtection="1">
      <protection locked="0"/>
    </xf>
    <xf numFmtId="0" fontId="10" fillId="4" borderId="52" xfId="0" applyFont="1" applyFill="1" applyBorder="1" applyProtection="1">
      <protection locked="0"/>
    </xf>
    <xf numFmtId="164" fontId="10" fillId="0" borderId="31" xfId="0" applyNumberFormat="1" applyFont="1" applyFill="1" applyBorder="1" applyProtection="1">
      <protection locked="0"/>
    </xf>
    <xf numFmtId="0" fontId="10" fillId="4" borderId="9" xfId="0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47" xfId="0" applyFont="1" applyFill="1" applyBorder="1" applyProtection="1">
      <protection locked="0"/>
    </xf>
    <xf numFmtId="164" fontId="10" fillId="0" borderId="33" xfId="0" applyNumberFormat="1" applyFont="1" applyFill="1" applyBorder="1" applyProtection="1">
      <protection locked="0"/>
    </xf>
    <xf numFmtId="0" fontId="3" fillId="0" borderId="84" xfId="0" applyFont="1" applyBorder="1" applyProtection="1">
      <protection locked="0"/>
    </xf>
    <xf numFmtId="0" fontId="10" fillId="0" borderId="6" xfId="0" applyFont="1" applyFill="1" applyBorder="1" applyProtection="1">
      <protection locked="0"/>
    </xf>
    <xf numFmtId="164" fontId="10" fillId="4" borderId="100" xfId="0" applyNumberFormat="1" applyFont="1" applyFill="1" applyBorder="1" applyProtection="1">
      <protection locked="0"/>
    </xf>
    <xf numFmtId="0" fontId="10" fillId="0" borderId="63" xfId="0" applyFont="1" applyBorder="1" applyProtection="1">
      <protection locked="0"/>
    </xf>
    <xf numFmtId="0" fontId="10" fillId="0" borderId="81" xfId="0" applyFont="1" applyBorder="1" applyProtection="1">
      <protection locked="0"/>
    </xf>
    <xf numFmtId="0" fontId="10" fillId="0" borderId="48" xfId="0" applyFont="1" applyFill="1" applyBorder="1" applyProtection="1">
      <protection locked="0"/>
    </xf>
    <xf numFmtId="0" fontId="10" fillId="0" borderId="35" xfId="0" applyFont="1" applyBorder="1" applyProtection="1">
      <protection locked="0"/>
    </xf>
    <xf numFmtId="0" fontId="10" fillId="0" borderId="48" xfId="0" applyFont="1" applyBorder="1" applyProtection="1">
      <protection locked="0"/>
    </xf>
    <xf numFmtId="164" fontId="10" fillId="4" borderId="35" xfId="0" applyNumberFormat="1" applyFont="1" applyFill="1" applyBorder="1" applyProtection="1">
      <protection locked="0"/>
    </xf>
    <xf numFmtId="164" fontId="10" fillId="4" borderId="81" xfId="0" applyNumberFormat="1" applyFont="1" applyFill="1" applyBorder="1" applyProtection="1">
      <protection locked="0"/>
    </xf>
    <xf numFmtId="164" fontId="10" fillId="4" borderId="113" xfId="0" applyNumberFormat="1" applyFon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55" xfId="0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 applyProtection="1">
      <alignment vertical="center"/>
      <protection locked="0"/>
    </xf>
    <xf numFmtId="0" fontId="3" fillId="3" borderId="69" xfId="0" applyFont="1" applyFill="1" applyBorder="1" applyAlignment="1" applyProtection="1">
      <alignment vertical="center"/>
      <protection locked="0"/>
    </xf>
    <xf numFmtId="0" fontId="3" fillId="3" borderId="85" xfId="0" applyFont="1" applyFill="1" applyBorder="1" applyAlignment="1" applyProtection="1">
      <alignment vertical="center"/>
      <protection locked="0"/>
    </xf>
    <xf numFmtId="0" fontId="3" fillId="3" borderId="114" xfId="0" applyFont="1" applyFill="1" applyBorder="1" applyAlignment="1" applyProtection="1">
      <alignment vertical="center"/>
      <protection locked="0"/>
    </xf>
    <xf numFmtId="0" fontId="3" fillId="3" borderId="115" xfId="0" applyFont="1" applyFill="1" applyBorder="1" applyAlignment="1" applyProtection="1">
      <alignment vertical="center"/>
      <protection locked="0"/>
    </xf>
    <xf numFmtId="0" fontId="3" fillId="3" borderId="78" xfId="0" applyFont="1" applyFill="1" applyBorder="1" applyAlignment="1" applyProtection="1">
      <alignment vertical="center"/>
      <protection locked="0"/>
    </xf>
    <xf numFmtId="164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4" borderId="70" xfId="0" applyFont="1" applyFill="1" applyBorder="1" applyAlignment="1" applyProtection="1">
      <alignment vertical="center"/>
      <protection locked="0"/>
    </xf>
    <xf numFmtId="0" fontId="10" fillId="4" borderId="1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6" xfId="0" applyFont="1" applyFill="1" applyBorder="1" applyAlignment="1" applyProtection="1">
      <alignment horizontal="center" vertical="center"/>
      <protection locked="0"/>
    </xf>
    <xf numFmtId="0" fontId="10" fillId="0" borderId="74" xfId="0" applyFont="1" applyFill="1" applyBorder="1" applyAlignment="1" applyProtection="1">
      <alignment vertical="center"/>
      <protection locked="0"/>
    </xf>
    <xf numFmtId="0" fontId="10" fillId="0" borderId="8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left"/>
    </xf>
    <xf numFmtId="0" fontId="1" fillId="0" borderId="8" xfId="0" applyFont="1" applyBorder="1"/>
    <xf numFmtId="0" fontId="1" fillId="0" borderId="55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52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164" fontId="0" fillId="0" borderId="71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52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52" xfId="40" applyFont="1" applyBorder="1" applyAlignment="1" applyProtection="1">
      <alignment horizontal="left"/>
      <protection locked="0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1" fillId="0" borderId="54" xfId="0" applyFont="1" applyBorder="1" applyAlignment="1">
      <alignment horizontal="center"/>
    </xf>
    <xf numFmtId="164" fontId="4" fillId="0" borderId="65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164" fontId="0" fillId="0" borderId="71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63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63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4" fontId="0" fillId="0" borderId="71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1" fillId="0" borderId="117" xfId="0" applyFont="1" applyBorder="1" applyAlignment="1">
      <alignment horizontal="center" wrapText="1"/>
    </xf>
    <xf numFmtId="0" fontId="11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left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B1" sqref="B1"/>
    </sheetView>
  </sheetViews>
  <sheetFormatPr defaultColWidth="0" defaultRowHeight="15" zeroHeight="1" x14ac:dyDescent="0.2"/>
  <cols>
    <col min="1" max="1" width="10.140625" style="184" customWidth="1"/>
    <col min="2" max="2" width="49.85546875" style="184" customWidth="1"/>
    <col min="3" max="5" width="6.7109375" style="184" customWidth="1"/>
    <col min="6" max="6" width="8" style="184" customWidth="1"/>
    <col min="7" max="7" width="24.7109375" style="184" customWidth="1"/>
    <col min="8" max="8" width="12.5703125" style="94" hidden="1" customWidth="1"/>
    <col min="9" max="16384" width="0" style="94" hidden="1"/>
  </cols>
  <sheetData>
    <row r="1" spans="1:7" ht="19.899999999999999" customHeight="1" x14ac:dyDescent="0.25">
      <c r="A1" s="113"/>
      <c r="B1" s="133" t="s">
        <v>172</v>
      </c>
      <c r="C1" s="134"/>
      <c r="D1" s="134"/>
      <c r="E1" s="134"/>
      <c r="F1" s="134"/>
      <c r="G1" s="135"/>
    </row>
    <row r="2" spans="1:7" ht="19.899999999999999" customHeight="1" x14ac:dyDescent="0.25">
      <c r="A2" s="114"/>
      <c r="B2" s="137" t="s">
        <v>173</v>
      </c>
      <c r="C2" s="138"/>
      <c r="D2" s="138"/>
      <c r="E2" s="138"/>
      <c r="F2" s="138"/>
      <c r="G2" s="90"/>
    </row>
    <row r="3" spans="1:7" ht="24" customHeight="1" thickBot="1" x14ac:dyDescent="0.25">
      <c r="A3" s="111"/>
      <c r="B3" s="140" t="s">
        <v>174</v>
      </c>
      <c r="C3" s="141"/>
      <c r="D3" s="141"/>
      <c r="E3" s="141"/>
      <c r="F3" s="141"/>
      <c r="G3" s="112"/>
    </row>
    <row r="4" spans="1:7" ht="20.100000000000001" customHeight="1" thickBot="1" x14ac:dyDescent="0.25">
      <c r="A4" s="142" t="s">
        <v>8</v>
      </c>
      <c r="B4" s="116" t="s">
        <v>231</v>
      </c>
      <c r="C4" s="143"/>
      <c r="D4" s="143"/>
      <c r="E4" s="143"/>
      <c r="F4" s="144" t="s">
        <v>9</v>
      </c>
      <c r="G4" s="117">
        <v>43265</v>
      </c>
    </row>
    <row r="5" spans="1:7" s="100" customFormat="1" ht="40.15" customHeight="1" x14ac:dyDescent="0.2">
      <c r="A5" s="145" t="s">
        <v>225</v>
      </c>
      <c r="B5" s="146"/>
      <c r="C5" s="147" t="s">
        <v>175</v>
      </c>
      <c r="D5" s="147"/>
      <c r="E5" s="148"/>
      <c r="F5" s="149"/>
      <c r="G5" s="187" t="s">
        <v>55</v>
      </c>
    </row>
    <row r="6" spans="1:7" ht="15" customHeight="1" x14ac:dyDescent="0.25">
      <c r="A6" s="150" t="s">
        <v>103</v>
      </c>
      <c r="B6" s="151"/>
      <c r="C6" s="152" t="s">
        <v>158</v>
      </c>
      <c r="D6" s="153" t="s">
        <v>159</v>
      </c>
      <c r="E6" s="153" t="s">
        <v>98</v>
      </c>
      <c r="F6" s="153" t="s">
        <v>160</v>
      </c>
      <c r="G6" s="154"/>
    </row>
    <row r="7" spans="1:7" ht="15" customHeight="1" x14ac:dyDescent="0.2">
      <c r="A7" s="136">
        <v>1</v>
      </c>
      <c r="B7" s="118" t="s">
        <v>227</v>
      </c>
      <c r="C7" s="119" t="s">
        <v>228</v>
      </c>
      <c r="D7" s="119" t="s">
        <v>228</v>
      </c>
      <c r="E7" s="119" t="s">
        <v>228</v>
      </c>
      <c r="F7" s="119" t="s">
        <v>228</v>
      </c>
      <c r="G7" s="120">
        <v>837110</v>
      </c>
    </row>
    <row r="8" spans="1:7" ht="15" customHeight="1" x14ac:dyDescent="0.2">
      <c r="A8" s="136">
        <v>2</v>
      </c>
      <c r="B8" s="118"/>
      <c r="C8" s="121"/>
      <c r="D8" s="121"/>
      <c r="E8" s="121"/>
      <c r="F8" s="121"/>
      <c r="G8" s="120"/>
    </row>
    <row r="9" spans="1:7" ht="15" customHeight="1" x14ac:dyDescent="0.2">
      <c r="A9" s="136">
        <v>3</v>
      </c>
      <c r="B9" s="118"/>
      <c r="C9" s="121"/>
      <c r="D9" s="121"/>
      <c r="E9" s="121"/>
      <c r="F9" s="121"/>
      <c r="G9" s="120"/>
    </row>
    <row r="10" spans="1:7" ht="15" customHeight="1" x14ac:dyDescent="0.2">
      <c r="A10" s="136">
        <v>4</v>
      </c>
      <c r="B10" s="118"/>
      <c r="C10" s="121"/>
      <c r="D10" s="121"/>
      <c r="E10" s="121"/>
      <c r="F10" s="121"/>
      <c r="G10" s="120"/>
    </row>
    <row r="11" spans="1:7" ht="15" customHeight="1" x14ac:dyDescent="0.2">
      <c r="A11" s="136">
        <v>5</v>
      </c>
      <c r="B11" s="118"/>
      <c r="C11" s="121"/>
      <c r="D11" s="121"/>
      <c r="E11" s="121"/>
      <c r="F11" s="121"/>
      <c r="G11" s="120"/>
    </row>
    <row r="12" spans="1:7" ht="15" customHeight="1" x14ac:dyDescent="0.2">
      <c r="A12" s="136">
        <v>6</v>
      </c>
      <c r="B12" s="122"/>
      <c r="C12" s="121"/>
      <c r="D12" s="121"/>
      <c r="E12" s="121"/>
      <c r="F12" s="121"/>
      <c r="G12" s="120"/>
    </row>
    <row r="13" spans="1:7" ht="15" customHeight="1" x14ac:dyDescent="0.2">
      <c r="A13" s="136">
        <v>7</v>
      </c>
      <c r="B13" s="122"/>
      <c r="C13" s="121"/>
      <c r="D13" s="121"/>
      <c r="E13" s="121"/>
      <c r="F13" s="121"/>
      <c r="G13" s="120"/>
    </row>
    <row r="14" spans="1:7" ht="15" customHeight="1" x14ac:dyDescent="0.2">
      <c r="A14" s="136">
        <v>8</v>
      </c>
      <c r="B14" s="122"/>
      <c r="C14" s="121"/>
      <c r="D14" s="121"/>
      <c r="E14" s="121"/>
      <c r="F14" s="121"/>
      <c r="G14" s="120"/>
    </row>
    <row r="15" spans="1:7" ht="15" customHeight="1" x14ac:dyDescent="0.2">
      <c r="A15" s="136">
        <v>9</v>
      </c>
      <c r="B15" s="122"/>
      <c r="C15" s="121"/>
      <c r="D15" s="121"/>
      <c r="E15" s="121"/>
      <c r="F15" s="121"/>
      <c r="G15" s="120"/>
    </row>
    <row r="16" spans="1:7" ht="15" customHeight="1" x14ac:dyDescent="0.2">
      <c r="A16" s="136">
        <v>10</v>
      </c>
      <c r="B16" s="122"/>
      <c r="C16" s="121"/>
      <c r="D16" s="121"/>
      <c r="E16" s="121"/>
      <c r="F16" s="121"/>
      <c r="G16" s="120"/>
    </row>
    <row r="17" spans="1:7" ht="15" customHeight="1" x14ac:dyDescent="0.2">
      <c r="A17" s="136">
        <v>11</v>
      </c>
      <c r="B17" s="122"/>
      <c r="C17" s="121"/>
      <c r="D17" s="121"/>
      <c r="E17" s="121"/>
      <c r="F17" s="121"/>
      <c r="G17" s="120"/>
    </row>
    <row r="18" spans="1:7" ht="15" customHeight="1" x14ac:dyDescent="0.2">
      <c r="A18" s="136">
        <v>12</v>
      </c>
      <c r="B18" s="122"/>
      <c r="C18" s="121"/>
      <c r="D18" s="121"/>
      <c r="E18" s="121"/>
      <c r="F18" s="121"/>
      <c r="G18" s="120"/>
    </row>
    <row r="19" spans="1:7" ht="15" customHeight="1" x14ac:dyDescent="0.2">
      <c r="A19" s="136">
        <v>13</v>
      </c>
      <c r="B19" s="122"/>
      <c r="C19" s="121"/>
      <c r="D19" s="121"/>
      <c r="E19" s="121"/>
      <c r="F19" s="121"/>
      <c r="G19" s="120"/>
    </row>
    <row r="20" spans="1:7" ht="15" customHeight="1" x14ac:dyDescent="0.2">
      <c r="A20" s="136">
        <v>14</v>
      </c>
      <c r="B20" s="122"/>
      <c r="C20" s="121"/>
      <c r="D20" s="121"/>
      <c r="E20" s="121"/>
      <c r="F20" s="121"/>
      <c r="G20" s="120"/>
    </row>
    <row r="21" spans="1:7" ht="15" customHeight="1" x14ac:dyDescent="0.2">
      <c r="A21" s="136">
        <v>15</v>
      </c>
      <c r="B21" s="122"/>
      <c r="C21" s="121"/>
      <c r="D21" s="121"/>
      <c r="E21" s="121"/>
      <c r="F21" s="121"/>
      <c r="G21" s="120"/>
    </row>
    <row r="22" spans="1:7" ht="15" customHeight="1" x14ac:dyDescent="0.2">
      <c r="A22" s="136">
        <v>16</v>
      </c>
      <c r="B22" s="122"/>
      <c r="C22" s="121"/>
      <c r="D22" s="121"/>
      <c r="E22" s="121"/>
      <c r="F22" s="121"/>
      <c r="G22" s="120"/>
    </row>
    <row r="23" spans="1:7" ht="15" customHeight="1" x14ac:dyDescent="0.2">
      <c r="A23" s="136">
        <v>17</v>
      </c>
      <c r="B23" s="122"/>
      <c r="C23" s="121"/>
      <c r="D23" s="121"/>
      <c r="E23" s="121"/>
      <c r="F23" s="121"/>
      <c r="G23" s="120"/>
    </row>
    <row r="24" spans="1:7" ht="15" customHeight="1" x14ac:dyDescent="0.2">
      <c r="A24" s="136">
        <v>18</v>
      </c>
      <c r="B24" s="122"/>
      <c r="C24" s="121"/>
      <c r="D24" s="121"/>
      <c r="E24" s="121"/>
      <c r="F24" s="121"/>
      <c r="G24" s="120"/>
    </row>
    <row r="25" spans="1:7" ht="15" customHeight="1" x14ac:dyDescent="0.2">
      <c r="A25" s="136">
        <v>16</v>
      </c>
      <c r="B25" s="122"/>
      <c r="C25" s="121"/>
      <c r="D25" s="121"/>
      <c r="E25" s="121"/>
      <c r="F25" s="121"/>
      <c r="G25" s="120"/>
    </row>
    <row r="26" spans="1:7" ht="15" customHeight="1" x14ac:dyDescent="0.2">
      <c r="A26" s="136">
        <v>20</v>
      </c>
      <c r="B26" s="123"/>
      <c r="C26" s="121"/>
      <c r="D26" s="121"/>
      <c r="E26" s="121"/>
      <c r="F26" s="121"/>
      <c r="G26" s="120"/>
    </row>
    <row r="27" spans="1:7" ht="15" customHeight="1" x14ac:dyDescent="0.2">
      <c r="A27" s="136">
        <v>21</v>
      </c>
      <c r="B27" s="122"/>
      <c r="C27" s="121"/>
      <c r="D27" s="121"/>
      <c r="E27" s="121"/>
      <c r="F27" s="121"/>
      <c r="G27" s="120"/>
    </row>
    <row r="28" spans="1:7" ht="15" customHeight="1" x14ac:dyDescent="0.2">
      <c r="A28" s="136">
        <v>22</v>
      </c>
      <c r="B28" s="122"/>
      <c r="C28" s="121"/>
      <c r="D28" s="121"/>
      <c r="E28" s="121"/>
      <c r="F28" s="121"/>
      <c r="G28" s="120"/>
    </row>
    <row r="29" spans="1:7" ht="15" customHeight="1" x14ac:dyDescent="0.2">
      <c r="A29" s="136">
        <v>23</v>
      </c>
      <c r="B29" s="122"/>
      <c r="C29" s="121"/>
      <c r="D29" s="121"/>
      <c r="E29" s="121"/>
      <c r="F29" s="121"/>
      <c r="G29" s="120"/>
    </row>
    <row r="30" spans="1:7" ht="15" customHeight="1" x14ac:dyDescent="0.2">
      <c r="A30" s="136">
        <v>24</v>
      </c>
      <c r="B30" s="122"/>
      <c r="C30" s="121"/>
      <c r="D30" s="121"/>
      <c r="E30" s="121"/>
      <c r="F30" s="121"/>
      <c r="G30" s="120"/>
    </row>
    <row r="31" spans="1:7" s="101" customFormat="1" ht="15" customHeight="1" x14ac:dyDescent="0.2">
      <c r="A31" s="136">
        <v>25</v>
      </c>
      <c r="B31" s="124"/>
      <c r="C31" s="121"/>
      <c r="D31" s="121"/>
      <c r="E31" s="121"/>
      <c r="F31" s="121"/>
      <c r="G31" s="120"/>
    </row>
    <row r="32" spans="1:7" s="101" customFormat="1" ht="15" customHeight="1" x14ac:dyDescent="0.2">
      <c r="A32" s="155" t="s">
        <v>177</v>
      </c>
      <c r="B32" s="156" t="s">
        <v>178</v>
      </c>
      <c r="C32" s="156"/>
      <c r="D32" s="156"/>
      <c r="E32" s="156"/>
      <c r="F32" s="157"/>
      <c r="G32" s="158">
        <f>SUM(G7:G31)</f>
        <v>837110</v>
      </c>
    </row>
    <row r="33" spans="1:7" s="101" customFormat="1" ht="15" customHeight="1" x14ac:dyDescent="0.25">
      <c r="A33" s="159" t="s">
        <v>104</v>
      </c>
      <c r="B33" s="160"/>
      <c r="C33" s="153" t="s">
        <v>158</v>
      </c>
      <c r="D33" s="153" t="s">
        <v>159</v>
      </c>
      <c r="E33" s="153" t="s">
        <v>98</v>
      </c>
      <c r="F33" s="153" t="s">
        <v>160</v>
      </c>
      <c r="G33" s="161"/>
    </row>
    <row r="34" spans="1:7" s="101" customFormat="1" ht="15" customHeight="1" x14ac:dyDescent="0.2">
      <c r="A34" s="136">
        <v>1</v>
      </c>
      <c r="B34" s="125" t="s">
        <v>229</v>
      </c>
      <c r="C34" s="119" t="s">
        <v>228</v>
      </c>
      <c r="D34" s="119" t="s">
        <v>228</v>
      </c>
      <c r="E34" s="119" t="s">
        <v>228</v>
      </c>
      <c r="F34" s="119" t="s">
        <v>228</v>
      </c>
      <c r="G34" s="126">
        <v>416217</v>
      </c>
    </row>
    <row r="35" spans="1:7" s="101" customFormat="1" ht="15" customHeight="1" x14ac:dyDescent="0.2">
      <c r="A35" s="136">
        <v>2</v>
      </c>
      <c r="B35" s="118" t="s">
        <v>230</v>
      </c>
      <c r="C35" s="121" t="s">
        <v>228</v>
      </c>
      <c r="D35" s="121" t="s">
        <v>228</v>
      </c>
      <c r="E35" s="121" t="s">
        <v>228</v>
      </c>
      <c r="F35" s="121" t="s">
        <v>228</v>
      </c>
      <c r="G35" s="126">
        <v>74367</v>
      </c>
    </row>
    <row r="36" spans="1:7" s="101" customFormat="1" ht="15" customHeight="1" x14ac:dyDescent="0.2">
      <c r="A36" s="136">
        <v>3</v>
      </c>
      <c r="B36" s="118"/>
      <c r="C36" s="121"/>
      <c r="D36" s="121"/>
      <c r="E36" s="121"/>
      <c r="F36" s="121"/>
      <c r="G36" s="126"/>
    </row>
    <row r="37" spans="1:7" s="101" customFormat="1" ht="15" customHeight="1" x14ac:dyDescent="0.2">
      <c r="A37" s="136">
        <v>4</v>
      </c>
      <c r="B37" s="122"/>
      <c r="C37" s="121"/>
      <c r="D37" s="121"/>
      <c r="E37" s="121"/>
      <c r="F37" s="121"/>
      <c r="G37" s="126"/>
    </row>
    <row r="38" spans="1:7" s="101" customFormat="1" ht="15" customHeight="1" x14ac:dyDescent="0.2">
      <c r="A38" s="136">
        <v>5</v>
      </c>
      <c r="B38" s="122"/>
      <c r="C38" s="121"/>
      <c r="D38" s="121"/>
      <c r="E38" s="121"/>
      <c r="F38" s="121"/>
      <c r="G38" s="126"/>
    </row>
    <row r="39" spans="1:7" s="101" customFormat="1" ht="15" customHeight="1" x14ac:dyDescent="0.2">
      <c r="A39" s="136">
        <v>6</v>
      </c>
      <c r="B39" s="122"/>
      <c r="C39" s="121"/>
      <c r="D39" s="121"/>
      <c r="E39" s="121"/>
      <c r="F39" s="121"/>
      <c r="G39" s="126"/>
    </row>
    <row r="40" spans="1:7" s="101" customFormat="1" ht="15" customHeight="1" x14ac:dyDescent="0.2">
      <c r="A40" s="136">
        <v>7</v>
      </c>
      <c r="B40" s="118"/>
      <c r="C40" s="121"/>
      <c r="D40" s="121"/>
      <c r="E40" s="121"/>
      <c r="F40" s="121"/>
      <c r="G40" s="126"/>
    </row>
    <row r="41" spans="1:7" s="101" customFormat="1" ht="15" customHeight="1" x14ac:dyDescent="0.2">
      <c r="A41" s="136">
        <v>8</v>
      </c>
      <c r="B41" s="118"/>
      <c r="C41" s="121"/>
      <c r="D41" s="121"/>
      <c r="E41" s="121"/>
      <c r="F41" s="121"/>
      <c r="G41" s="126"/>
    </row>
    <row r="42" spans="1:7" s="101" customFormat="1" ht="15" customHeight="1" x14ac:dyDescent="0.2">
      <c r="A42" s="136">
        <v>9</v>
      </c>
      <c r="B42" s="118"/>
      <c r="C42" s="121"/>
      <c r="D42" s="121"/>
      <c r="E42" s="121"/>
      <c r="F42" s="121"/>
      <c r="G42" s="126"/>
    </row>
    <row r="43" spans="1:7" s="101" customFormat="1" ht="15" customHeight="1" x14ac:dyDescent="0.2">
      <c r="A43" s="136">
        <v>10</v>
      </c>
      <c r="B43" s="127"/>
      <c r="C43" s="121"/>
      <c r="D43" s="121"/>
      <c r="E43" s="121"/>
      <c r="F43" s="121"/>
      <c r="G43" s="126"/>
    </row>
    <row r="44" spans="1:7" s="101" customFormat="1" ht="15" customHeight="1" x14ac:dyDescent="0.2">
      <c r="A44" s="136">
        <v>11</v>
      </c>
      <c r="B44" s="127"/>
      <c r="C44" s="121"/>
      <c r="D44" s="121"/>
      <c r="E44" s="121"/>
      <c r="F44" s="121"/>
      <c r="G44" s="126"/>
    </row>
    <row r="45" spans="1:7" s="101" customFormat="1" ht="15" customHeight="1" x14ac:dyDescent="0.2">
      <c r="A45" s="136">
        <v>12</v>
      </c>
      <c r="B45" s="122"/>
      <c r="C45" s="121"/>
      <c r="D45" s="121"/>
      <c r="E45" s="121"/>
      <c r="F45" s="121"/>
      <c r="G45" s="126"/>
    </row>
    <row r="46" spans="1:7" s="101" customFormat="1" ht="15" customHeight="1" x14ac:dyDescent="0.2">
      <c r="A46" s="136">
        <v>13</v>
      </c>
      <c r="B46" s="122"/>
      <c r="C46" s="121"/>
      <c r="D46" s="121"/>
      <c r="E46" s="121"/>
      <c r="F46" s="121"/>
      <c r="G46" s="126"/>
    </row>
    <row r="47" spans="1:7" s="101" customFormat="1" ht="15" customHeight="1" x14ac:dyDescent="0.2">
      <c r="A47" s="136">
        <v>14</v>
      </c>
      <c r="B47" s="122"/>
      <c r="C47" s="121"/>
      <c r="D47" s="121"/>
      <c r="E47" s="121"/>
      <c r="F47" s="121"/>
      <c r="G47" s="126"/>
    </row>
    <row r="48" spans="1:7" s="101" customFormat="1" ht="15" customHeight="1" thickBot="1" x14ac:dyDescent="0.25">
      <c r="A48" s="136">
        <v>15</v>
      </c>
      <c r="B48" s="128"/>
      <c r="C48" s="129"/>
      <c r="D48" s="129"/>
      <c r="E48" s="129"/>
      <c r="F48" s="129"/>
      <c r="G48" s="126"/>
    </row>
    <row r="49" spans="1:7" s="101" customFormat="1" ht="15" customHeight="1" thickBot="1" x14ac:dyDescent="0.25">
      <c r="A49" s="162"/>
      <c r="B49" s="163" t="s">
        <v>179</v>
      </c>
      <c r="C49" s="164"/>
      <c r="D49" s="164"/>
      <c r="E49" s="164"/>
      <c r="F49" s="165"/>
      <c r="G49" s="166">
        <f>SUM(G34:G48)</f>
        <v>490584</v>
      </c>
    </row>
    <row r="50" spans="1:7" s="101" customFormat="1" ht="15" customHeight="1" x14ac:dyDescent="0.25">
      <c r="A50" s="167" t="s">
        <v>105</v>
      </c>
      <c r="B50" s="168"/>
      <c r="C50" s="169"/>
      <c r="D50" s="169"/>
      <c r="E50" s="169"/>
      <c r="F50" s="170"/>
      <c r="G50" s="171">
        <f>G32+G49</f>
        <v>1327694</v>
      </c>
    </row>
    <row r="51" spans="1:7" s="101" customFormat="1" ht="15" customHeight="1" x14ac:dyDescent="0.25">
      <c r="A51" s="172" t="s">
        <v>50</v>
      </c>
      <c r="B51" s="173"/>
      <c r="C51" s="174"/>
      <c r="D51" s="174"/>
      <c r="E51" s="174"/>
      <c r="F51" s="175"/>
      <c r="G51" s="130"/>
    </row>
    <row r="52" spans="1:7" s="101" customFormat="1" ht="15" customHeight="1" x14ac:dyDescent="0.25">
      <c r="A52" s="172" t="s">
        <v>17</v>
      </c>
      <c r="B52" s="173"/>
      <c r="C52" s="174"/>
      <c r="D52" s="174"/>
      <c r="E52" s="174"/>
      <c r="F52" s="175"/>
      <c r="G52" s="130">
        <v>304635</v>
      </c>
    </row>
    <row r="53" spans="1:7" s="101" customFormat="1" ht="15" customHeight="1" thickBot="1" x14ac:dyDescent="0.3">
      <c r="A53" s="176" t="s">
        <v>37</v>
      </c>
      <c r="B53" s="177"/>
      <c r="C53" s="178"/>
      <c r="D53" s="178"/>
      <c r="E53" s="178"/>
      <c r="F53" s="179"/>
      <c r="G53" s="131"/>
    </row>
    <row r="54" spans="1:7" ht="20.100000000000001" customHeight="1" thickBot="1" x14ac:dyDescent="0.25">
      <c r="A54" s="142" t="s">
        <v>20</v>
      </c>
      <c r="B54" s="180"/>
      <c r="C54" s="181"/>
      <c r="D54" s="181"/>
      <c r="E54" s="181"/>
      <c r="F54" s="182"/>
      <c r="G54" s="183">
        <f>SUM(G50:G53)</f>
        <v>1632329</v>
      </c>
    </row>
    <row r="55" spans="1:7" x14ac:dyDescent="0.2">
      <c r="A55" s="93"/>
      <c r="B55" s="93"/>
      <c r="C55" s="93"/>
      <c r="D55" s="93"/>
      <c r="E55" s="93"/>
      <c r="F55" s="93"/>
      <c r="G55" s="93"/>
    </row>
    <row r="56" spans="1:7" ht="28.5" customHeight="1" x14ac:dyDescent="0.25">
      <c r="A56" s="188" t="s">
        <v>219</v>
      </c>
      <c r="B56" s="185"/>
      <c r="C56" s="185"/>
      <c r="D56" s="185"/>
      <c r="E56" s="185"/>
      <c r="F56" s="185"/>
      <c r="G56" s="79"/>
    </row>
    <row r="57" spans="1:7" ht="15.75" hidden="1" x14ac:dyDescent="0.25">
      <c r="A57" s="185"/>
      <c r="B57" s="186"/>
      <c r="C57" s="186"/>
      <c r="D57" s="186"/>
      <c r="E57" s="186"/>
      <c r="F57" s="186"/>
      <c r="G57" s="186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H5" sqref="H5"/>
    </sheetView>
  </sheetViews>
  <sheetFormatPr defaultColWidth="0" defaultRowHeight="15" zeroHeight="1" x14ac:dyDescent="0.2"/>
  <cols>
    <col min="1" max="1" width="11.42578125" style="184" customWidth="1"/>
    <col min="2" max="2" width="55.7109375" style="184" customWidth="1"/>
    <col min="3" max="6" width="6.7109375" style="184" customWidth="1"/>
    <col min="7" max="7" width="30.7109375" style="184" customWidth="1"/>
    <col min="8" max="8" width="17.7109375" style="184" customWidth="1"/>
    <col min="9" max="16384" width="0" style="184" hidden="1"/>
  </cols>
  <sheetData>
    <row r="1" spans="1:8" ht="19.899999999999999" customHeight="1" x14ac:dyDescent="0.2">
      <c r="A1" s="108" t="s">
        <v>176</v>
      </c>
      <c r="B1" s="205" t="s">
        <v>180</v>
      </c>
      <c r="C1" s="205"/>
      <c r="D1" s="205"/>
      <c r="E1" s="205"/>
      <c r="F1" s="205"/>
      <c r="G1" s="205"/>
      <c r="H1" s="189"/>
    </row>
    <row r="2" spans="1:8" ht="19.899999999999999" customHeight="1" x14ac:dyDescent="0.2">
      <c r="A2" s="109"/>
      <c r="B2" s="207" t="s">
        <v>181</v>
      </c>
      <c r="C2" s="207"/>
      <c r="D2" s="207"/>
      <c r="E2" s="207"/>
      <c r="F2" s="110"/>
      <c r="G2" s="110"/>
      <c r="H2" s="190"/>
    </row>
    <row r="3" spans="1:8" ht="24" customHeight="1" thickBot="1" x14ac:dyDescent="0.25">
      <c r="A3" s="109"/>
      <c r="B3" s="207" t="s">
        <v>182</v>
      </c>
      <c r="C3" s="207"/>
      <c r="D3" s="207"/>
      <c r="E3" s="207"/>
      <c r="F3" s="207"/>
      <c r="G3" s="207"/>
      <c r="H3" s="190"/>
    </row>
    <row r="4" spans="1:8" ht="20.100000000000001" customHeight="1" thickBot="1" x14ac:dyDescent="0.3">
      <c r="A4" s="208" t="s">
        <v>8</v>
      </c>
      <c r="B4" s="209" t="str">
        <f>'CSS '!B4</f>
        <v>Lake</v>
      </c>
      <c r="C4" s="210"/>
      <c r="D4" s="210"/>
      <c r="E4" s="210"/>
      <c r="F4" s="211" t="s">
        <v>9</v>
      </c>
      <c r="G4" s="212">
        <f>'CSS '!G4</f>
        <v>43265</v>
      </c>
      <c r="H4" s="191"/>
    </row>
    <row r="5" spans="1:8" s="218" customFormat="1" ht="40.15" customHeight="1" x14ac:dyDescent="0.25">
      <c r="A5" s="204" t="s">
        <v>224</v>
      </c>
      <c r="B5" s="213"/>
      <c r="C5" s="214" t="s">
        <v>186</v>
      </c>
      <c r="D5" s="215"/>
      <c r="E5" s="215"/>
      <c r="F5" s="216"/>
      <c r="G5" s="217" t="s">
        <v>214</v>
      </c>
      <c r="H5" s="250" t="s">
        <v>141</v>
      </c>
    </row>
    <row r="6" spans="1:8" ht="15" customHeight="1" x14ac:dyDescent="0.25">
      <c r="A6" s="219" t="s">
        <v>109</v>
      </c>
      <c r="B6" s="220"/>
      <c r="C6" s="221" t="s">
        <v>158</v>
      </c>
      <c r="D6" s="221" t="s">
        <v>159</v>
      </c>
      <c r="E6" s="221" t="s">
        <v>98</v>
      </c>
      <c r="F6" s="221" t="s">
        <v>160</v>
      </c>
      <c r="G6" s="220"/>
      <c r="H6" s="222"/>
    </row>
    <row r="7" spans="1:8" ht="15" customHeight="1" x14ac:dyDescent="0.2">
      <c r="A7" s="136">
        <v>1</v>
      </c>
      <c r="B7" s="192" t="s">
        <v>232</v>
      </c>
      <c r="C7" s="119" t="s">
        <v>228</v>
      </c>
      <c r="D7" s="119" t="s">
        <v>228</v>
      </c>
      <c r="E7" s="119" t="s">
        <v>228</v>
      </c>
      <c r="F7" s="119" t="s">
        <v>228</v>
      </c>
      <c r="G7" s="193">
        <v>125257</v>
      </c>
      <c r="H7" s="223">
        <f>IF(G7=0,0,G7/$G$22)</f>
        <v>0.99922619142588187</v>
      </c>
    </row>
    <row r="8" spans="1:8" ht="15" customHeight="1" x14ac:dyDescent="0.2">
      <c r="A8" s="136">
        <v>2</v>
      </c>
      <c r="B8" s="192" t="s">
        <v>233</v>
      </c>
      <c r="C8" s="121" t="s">
        <v>228</v>
      </c>
      <c r="D8" s="121" t="s">
        <v>228</v>
      </c>
      <c r="E8" s="121" t="s">
        <v>228</v>
      </c>
      <c r="F8" s="121" t="s">
        <v>228</v>
      </c>
      <c r="G8" s="193">
        <v>97</v>
      </c>
      <c r="H8" s="223">
        <f t="shared" ref="H8:H21" si="0">IF(G8=0,0,G8/$G$22)</f>
        <v>7.7380857411809753E-4</v>
      </c>
    </row>
    <row r="9" spans="1:8" ht="15" customHeight="1" x14ac:dyDescent="0.2">
      <c r="A9" s="136">
        <v>3</v>
      </c>
      <c r="B9" s="192"/>
      <c r="C9" s="121"/>
      <c r="D9" s="121"/>
      <c r="E9" s="121"/>
      <c r="F9" s="121"/>
      <c r="G9" s="193"/>
      <c r="H9" s="223">
        <f t="shared" si="0"/>
        <v>0</v>
      </c>
    </row>
    <row r="10" spans="1:8" ht="15" customHeight="1" x14ac:dyDescent="0.2">
      <c r="A10" s="136">
        <v>4</v>
      </c>
      <c r="B10" s="192"/>
      <c r="C10" s="121"/>
      <c r="D10" s="121"/>
      <c r="E10" s="121"/>
      <c r="F10" s="121"/>
      <c r="G10" s="193"/>
      <c r="H10" s="223">
        <f t="shared" si="0"/>
        <v>0</v>
      </c>
    </row>
    <row r="11" spans="1:8" ht="15" customHeight="1" x14ac:dyDescent="0.2">
      <c r="A11" s="136">
        <v>5</v>
      </c>
      <c r="B11" s="192"/>
      <c r="C11" s="121"/>
      <c r="D11" s="121"/>
      <c r="E11" s="121"/>
      <c r="F11" s="121"/>
      <c r="G11" s="193"/>
      <c r="H11" s="223">
        <f t="shared" si="0"/>
        <v>0</v>
      </c>
    </row>
    <row r="12" spans="1:8" ht="15" customHeight="1" x14ac:dyDescent="0.2">
      <c r="A12" s="136">
        <v>6</v>
      </c>
      <c r="B12" s="138"/>
      <c r="C12" s="121"/>
      <c r="D12" s="121"/>
      <c r="E12" s="121"/>
      <c r="F12" s="121"/>
      <c r="G12" s="193"/>
      <c r="H12" s="223">
        <f t="shared" si="0"/>
        <v>0</v>
      </c>
    </row>
    <row r="13" spans="1:8" ht="15" customHeight="1" x14ac:dyDescent="0.2">
      <c r="A13" s="136">
        <v>7</v>
      </c>
      <c r="B13" s="138"/>
      <c r="C13" s="121"/>
      <c r="D13" s="121"/>
      <c r="E13" s="121"/>
      <c r="F13" s="121"/>
      <c r="G13" s="193"/>
      <c r="H13" s="223">
        <f t="shared" si="0"/>
        <v>0</v>
      </c>
    </row>
    <row r="14" spans="1:8" ht="15" customHeight="1" x14ac:dyDescent="0.2">
      <c r="A14" s="136">
        <v>8</v>
      </c>
      <c r="B14" s="138"/>
      <c r="C14" s="121"/>
      <c r="D14" s="121"/>
      <c r="E14" s="121"/>
      <c r="F14" s="121"/>
      <c r="G14" s="193"/>
      <c r="H14" s="223">
        <f t="shared" si="0"/>
        <v>0</v>
      </c>
    </row>
    <row r="15" spans="1:8" ht="15" customHeight="1" x14ac:dyDescent="0.2">
      <c r="A15" s="136">
        <v>9</v>
      </c>
      <c r="B15" s="138"/>
      <c r="C15" s="121"/>
      <c r="D15" s="121"/>
      <c r="E15" s="121"/>
      <c r="F15" s="121"/>
      <c r="G15" s="193"/>
      <c r="H15" s="223">
        <f t="shared" si="0"/>
        <v>0</v>
      </c>
    </row>
    <row r="16" spans="1:8" ht="15" customHeight="1" x14ac:dyDescent="0.2">
      <c r="A16" s="136">
        <v>10</v>
      </c>
      <c r="B16" s="138"/>
      <c r="C16" s="121"/>
      <c r="D16" s="121"/>
      <c r="E16" s="121"/>
      <c r="F16" s="121"/>
      <c r="G16" s="193"/>
      <c r="H16" s="223">
        <f t="shared" si="0"/>
        <v>0</v>
      </c>
    </row>
    <row r="17" spans="1:8" ht="15" customHeight="1" x14ac:dyDescent="0.2">
      <c r="A17" s="136">
        <v>11</v>
      </c>
      <c r="B17" s="138"/>
      <c r="C17" s="121"/>
      <c r="D17" s="121"/>
      <c r="E17" s="121"/>
      <c r="F17" s="121"/>
      <c r="G17" s="193"/>
      <c r="H17" s="223">
        <f t="shared" si="0"/>
        <v>0</v>
      </c>
    </row>
    <row r="18" spans="1:8" ht="15" customHeight="1" x14ac:dyDescent="0.2">
      <c r="A18" s="136">
        <v>12</v>
      </c>
      <c r="B18" s="138"/>
      <c r="C18" s="121"/>
      <c r="D18" s="121"/>
      <c r="E18" s="121"/>
      <c r="F18" s="121"/>
      <c r="G18" s="193"/>
      <c r="H18" s="223">
        <f t="shared" si="0"/>
        <v>0</v>
      </c>
    </row>
    <row r="19" spans="1:8" ht="15" customHeight="1" x14ac:dyDescent="0.2">
      <c r="A19" s="136">
        <v>13</v>
      </c>
      <c r="B19" s="138"/>
      <c r="C19" s="121"/>
      <c r="D19" s="121"/>
      <c r="E19" s="121"/>
      <c r="F19" s="121"/>
      <c r="G19" s="193"/>
      <c r="H19" s="223">
        <f t="shared" si="0"/>
        <v>0</v>
      </c>
    </row>
    <row r="20" spans="1:8" ht="15" customHeight="1" x14ac:dyDescent="0.2">
      <c r="A20" s="136">
        <v>14</v>
      </c>
      <c r="B20" s="138"/>
      <c r="C20" s="121"/>
      <c r="D20" s="121"/>
      <c r="E20" s="121"/>
      <c r="F20" s="121"/>
      <c r="G20" s="193"/>
      <c r="H20" s="223">
        <f t="shared" si="0"/>
        <v>0</v>
      </c>
    </row>
    <row r="21" spans="1:8" ht="15" customHeight="1" x14ac:dyDescent="0.2">
      <c r="A21" s="136">
        <v>15</v>
      </c>
      <c r="B21" s="194"/>
      <c r="C21" s="121"/>
      <c r="D21" s="121"/>
      <c r="E21" s="121"/>
      <c r="F21" s="121"/>
      <c r="G21" s="193"/>
      <c r="H21" s="223">
        <f t="shared" si="0"/>
        <v>0</v>
      </c>
    </row>
    <row r="22" spans="1:8" s="138" customFormat="1" ht="15" customHeight="1" x14ac:dyDescent="0.2">
      <c r="A22" s="224"/>
      <c r="B22" s="225" t="s">
        <v>110</v>
      </c>
      <c r="C22" s="156"/>
      <c r="D22" s="156"/>
      <c r="E22" s="156"/>
      <c r="F22" s="157"/>
      <c r="G22" s="202">
        <f>SUM(G7:G21)</f>
        <v>125354</v>
      </c>
      <c r="H22" s="226">
        <f>SUM(H7:H21)</f>
        <v>1</v>
      </c>
    </row>
    <row r="23" spans="1:8" ht="15" customHeight="1" x14ac:dyDescent="0.25">
      <c r="A23" s="219" t="s">
        <v>108</v>
      </c>
      <c r="B23" s="227"/>
      <c r="C23" s="221" t="s">
        <v>158</v>
      </c>
      <c r="D23" s="221" t="s">
        <v>159</v>
      </c>
      <c r="E23" s="221" t="s">
        <v>98</v>
      </c>
      <c r="F23" s="221" t="s">
        <v>160</v>
      </c>
      <c r="G23" s="228"/>
      <c r="H23" s="229"/>
    </row>
    <row r="24" spans="1:8" ht="15" customHeight="1" x14ac:dyDescent="0.2">
      <c r="A24" s="136">
        <v>1</v>
      </c>
      <c r="B24" s="197" t="s">
        <v>234</v>
      </c>
      <c r="C24" s="119"/>
      <c r="D24" s="119"/>
      <c r="E24" s="119"/>
      <c r="F24" s="119" t="s">
        <v>228</v>
      </c>
      <c r="G24" s="198">
        <v>27564</v>
      </c>
      <c r="H24" s="230">
        <f>IF(G24=0,0,G24/$G$39)</f>
        <v>1</v>
      </c>
    </row>
    <row r="25" spans="1:8" ht="15" customHeight="1" x14ac:dyDescent="0.2">
      <c r="A25" s="136">
        <v>2</v>
      </c>
      <c r="B25" s="197"/>
      <c r="C25" s="121"/>
      <c r="D25" s="121"/>
      <c r="E25" s="121"/>
      <c r="F25" s="121"/>
      <c r="G25" s="198"/>
      <c r="H25" s="230">
        <f t="shared" ref="H25:H38" si="1">IF(G25=0,0,G25/$G$39)</f>
        <v>0</v>
      </c>
    </row>
    <row r="26" spans="1:8" ht="15" customHeight="1" x14ac:dyDescent="0.2">
      <c r="A26" s="136">
        <v>3</v>
      </c>
      <c r="B26" s="197"/>
      <c r="C26" s="121"/>
      <c r="D26" s="121"/>
      <c r="E26" s="121"/>
      <c r="F26" s="121"/>
      <c r="G26" s="198"/>
      <c r="H26" s="230">
        <f t="shared" si="1"/>
        <v>0</v>
      </c>
    </row>
    <row r="27" spans="1:8" ht="15" customHeight="1" x14ac:dyDescent="0.2">
      <c r="A27" s="136">
        <v>4</v>
      </c>
      <c r="B27" s="197"/>
      <c r="C27" s="121"/>
      <c r="D27" s="121"/>
      <c r="E27" s="121"/>
      <c r="F27" s="121"/>
      <c r="G27" s="198"/>
      <c r="H27" s="230">
        <f t="shared" si="1"/>
        <v>0</v>
      </c>
    </row>
    <row r="28" spans="1:8" ht="15" customHeight="1" x14ac:dyDescent="0.2">
      <c r="A28" s="136">
        <v>5</v>
      </c>
      <c r="B28" s="199"/>
      <c r="C28" s="121"/>
      <c r="D28" s="121"/>
      <c r="E28" s="121"/>
      <c r="F28" s="121"/>
      <c r="G28" s="198"/>
      <c r="H28" s="230">
        <f t="shared" si="1"/>
        <v>0</v>
      </c>
    </row>
    <row r="29" spans="1:8" ht="15" customHeight="1" x14ac:dyDescent="0.2">
      <c r="A29" s="136">
        <v>6</v>
      </c>
      <c r="B29" s="199"/>
      <c r="C29" s="121"/>
      <c r="D29" s="121"/>
      <c r="E29" s="121"/>
      <c r="F29" s="121"/>
      <c r="G29" s="198"/>
      <c r="H29" s="230">
        <f t="shared" si="1"/>
        <v>0</v>
      </c>
    </row>
    <row r="30" spans="1:8" ht="15" customHeight="1" x14ac:dyDescent="0.2">
      <c r="A30" s="136">
        <v>7</v>
      </c>
      <c r="B30" s="199"/>
      <c r="C30" s="121"/>
      <c r="D30" s="121"/>
      <c r="E30" s="121"/>
      <c r="F30" s="121"/>
      <c r="G30" s="198"/>
      <c r="H30" s="230">
        <f t="shared" si="1"/>
        <v>0</v>
      </c>
    </row>
    <row r="31" spans="1:8" ht="15" customHeight="1" x14ac:dyDescent="0.2">
      <c r="A31" s="136">
        <v>8</v>
      </c>
      <c r="B31" s="199"/>
      <c r="C31" s="121"/>
      <c r="D31" s="121"/>
      <c r="E31" s="121"/>
      <c r="F31" s="121"/>
      <c r="G31" s="198"/>
      <c r="H31" s="230">
        <f t="shared" si="1"/>
        <v>0</v>
      </c>
    </row>
    <row r="32" spans="1:8" ht="15" customHeight="1" x14ac:dyDescent="0.2">
      <c r="A32" s="136">
        <v>9</v>
      </c>
      <c r="B32" s="199"/>
      <c r="C32" s="121"/>
      <c r="D32" s="121"/>
      <c r="E32" s="121"/>
      <c r="F32" s="121"/>
      <c r="G32" s="198"/>
      <c r="H32" s="230">
        <f t="shared" si="1"/>
        <v>0</v>
      </c>
    </row>
    <row r="33" spans="1:8" ht="15" customHeight="1" x14ac:dyDescent="0.2">
      <c r="A33" s="136">
        <v>10</v>
      </c>
      <c r="B33" s="199"/>
      <c r="C33" s="121"/>
      <c r="D33" s="121"/>
      <c r="E33" s="121"/>
      <c r="F33" s="121"/>
      <c r="G33" s="198"/>
      <c r="H33" s="230">
        <f t="shared" si="1"/>
        <v>0</v>
      </c>
    </row>
    <row r="34" spans="1:8" ht="15" customHeight="1" x14ac:dyDescent="0.2">
      <c r="A34" s="136">
        <v>11</v>
      </c>
      <c r="B34" s="199"/>
      <c r="C34" s="121"/>
      <c r="D34" s="121"/>
      <c r="E34" s="121"/>
      <c r="F34" s="121"/>
      <c r="G34" s="198"/>
      <c r="H34" s="230">
        <f t="shared" si="1"/>
        <v>0</v>
      </c>
    </row>
    <row r="35" spans="1:8" ht="15" customHeight="1" x14ac:dyDescent="0.2">
      <c r="A35" s="136">
        <v>12</v>
      </c>
      <c r="B35" s="199"/>
      <c r="C35" s="121"/>
      <c r="D35" s="121"/>
      <c r="E35" s="121"/>
      <c r="F35" s="121"/>
      <c r="G35" s="198"/>
      <c r="H35" s="230">
        <f t="shared" si="1"/>
        <v>0</v>
      </c>
    </row>
    <row r="36" spans="1:8" ht="15" customHeight="1" x14ac:dyDescent="0.2">
      <c r="A36" s="136">
        <v>13</v>
      </c>
      <c r="B36" s="199"/>
      <c r="C36" s="121"/>
      <c r="D36" s="121"/>
      <c r="E36" s="121"/>
      <c r="F36" s="121"/>
      <c r="G36" s="198"/>
      <c r="H36" s="230">
        <f t="shared" si="1"/>
        <v>0</v>
      </c>
    </row>
    <row r="37" spans="1:8" ht="15" customHeight="1" x14ac:dyDescent="0.2">
      <c r="A37" s="136">
        <v>14</v>
      </c>
      <c r="B37" s="199"/>
      <c r="C37" s="121"/>
      <c r="D37" s="121"/>
      <c r="E37" s="121"/>
      <c r="F37" s="121"/>
      <c r="G37" s="198"/>
      <c r="H37" s="230">
        <f t="shared" si="1"/>
        <v>0</v>
      </c>
    </row>
    <row r="38" spans="1:8" ht="15" customHeight="1" x14ac:dyDescent="0.2">
      <c r="A38" s="136">
        <v>15</v>
      </c>
      <c r="B38" s="199"/>
      <c r="C38" s="121"/>
      <c r="D38" s="121"/>
      <c r="E38" s="121"/>
      <c r="F38" s="121"/>
      <c r="G38" s="200"/>
      <c r="H38" s="230">
        <f t="shared" si="1"/>
        <v>0</v>
      </c>
    </row>
    <row r="39" spans="1:8" s="138" customFormat="1" ht="15" customHeight="1" x14ac:dyDescent="0.2">
      <c r="A39" s="195"/>
      <c r="B39" s="225" t="s">
        <v>161</v>
      </c>
      <c r="C39" s="156"/>
      <c r="D39" s="156"/>
      <c r="E39" s="156"/>
      <c r="F39" s="157"/>
      <c r="G39" s="202">
        <f>SUM(G24:G38)</f>
        <v>27564</v>
      </c>
      <c r="H39" s="231">
        <f>SUM(H24:H38)</f>
        <v>1</v>
      </c>
    </row>
    <row r="40" spans="1:8" ht="15" customHeight="1" x14ac:dyDescent="0.25">
      <c r="A40" s="219" t="s">
        <v>114</v>
      </c>
      <c r="B40" s="227"/>
      <c r="C40" s="221" t="s">
        <v>158</v>
      </c>
      <c r="D40" s="221" t="s">
        <v>159</v>
      </c>
      <c r="E40" s="221" t="s">
        <v>98</v>
      </c>
      <c r="F40" s="221" t="s">
        <v>160</v>
      </c>
      <c r="G40" s="228"/>
      <c r="H40" s="229"/>
    </row>
    <row r="41" spans="1:8" ht="15" customHeight="1" x14ac:dyDescent="0.2">
      <c r="A41" s="136">
        <v>1</v>
      </c>
      <c r="B41" s="199"/>
      <c r="C41" s="119"/>
      <c r="D41" s="119"/>
      <c r="E41" s="119"/>
      <c r="F41" s="119"/>
      <c r="G41" s="198"/>
      <c r="H41" s="230">
        <f>IF(G41=0,0,G41/$G$46)</f>
        <v>0</v>
      </c>
    </row>
    <row r="42" spans="1:8" ht="15" customHeight="1" x14ac:dyDescent="0.2">
      <c r="A42" s="136">
        <v>2</v>
      </c>
      <c r="B42" s="199"/>
      <c r="C42" s="121"/>
      <c r="D42" s="121"/>
      <c r="E42" s="121"/>
      <c r="F42" s="121"/>
      <c r="G42" s="198"/>
      <c r="H42" s="230">
        <f>IF(G42=0,0,G42/$G$46)</f>
        <v>0</v>
      </c>
    </row>
    <row r="43" spans="1:8" ht="15" customHeight="1" x14ac:dyDescent="0.2">
      <c r="A43" s="136">
        <v>3</v>
      </c>
      <c r="B43" s="199"/>
      <c r="C43" s="121"/>
      <c r="D43" s="121"/>
      <c r="E43" s="121"/>
      <c r="F43" s="121"/>
      <c r="G43" s="198"/>
      <c r="H43" s="230">
        <f>IF(G43=0,0,G43/$G$46)</f>
        <v>0</v>
      </c>
    </row>
    <row r="44" spans="1:8" ht="15" customHeight="1" x14ac:dyDescent="0.2">
      <c r="A44" s="136">
        <v>4</v>
      </c>
      <c r="B44" s="199"/>
      <c r="C44" s="121"/>
      <c r="D44" s="121"/>
      <c r="E44" s="121"/>
      <c r="F44" s="121"/>
      <c r="G44" s="198"/>
      <c r="H44" s="230">
        <f>IF(G44=0,0,G44/$G$46)</f>
        <v>0</v>
      </c>
    </row>
    <row r="45" spans="1:8" ht="15" customHeight="1" x14ac:dyDescent="0.2">
      <c r="A45" s="136">
        <v>5</v>
      </c>
      <c r="B45" s="199"/>
      <c r="C45" s="121"/>
      <c r="D45" s="121"/>
      <c r="E45" s="121"/>
      <c r="F45" s="121"/>
      <c r="G45" s="200"/>
      <c r="H45" s="230">
        <f>IF(G45=0,0,G45/$G$46)</f>
        <v>0</v>
      </c>
    </row>
    <row r="46" spans="1:8" s="138" customFormat="1" ht="15" customHeight="1" x14ac:dyDescent="0.2">
      <c r="A46" s="195"/>
      <c r="B46" s="225" t="s">
        <v>111</v>
      </c>
      <c r="C46" s="156"/>
      <c r="D46" s="156"/>
      <c r="E46" s="156"/>
      <c r="F46" s="157"/>
      <c r="G46" s="202">
        <f>SUM(G41:G45)</f>
        <v>0</v>
      </c>
      <c r="H46" s="231">
        <f>SUM(H41:H45)</f>
        <v>0</v>
      </c>
    </row>
    <row r="47" spans="1:8" ht="15" customHeight="1" x14ac:dyDescent="0.25">
      <c r="A47" s="232" t="s">
        <v>112</v>
      </c>
      <c r="B47" s="156"/>
      <c r="C47" s="174"/>
      <c r="D47" s="174"/>
      <c r="E47" s="174"/>
      <c r="F47" s="175"/>
      <c r="G47" s="233">
        <f>G22+G39+G46</f>
        <v>152918</v>
      </c>
      <c r="H47" s="234"/>
    </row>
    <row r="48" spans="1:8" s="138" customFormat="1" ht="15" customHeight="1" x14ac:dyDescent="0.25">
      <c r="A48" s="232" t="s">
        <v>52</v>
      </c>
      <c r="B48" s="235"/>
      <c r="C48" s="174"/>
      <c r="D48" s="174"/>
      <c r="E48" s="174"/>
      <c r="F48" s="175"/>
      <c r="G48" s="202"/>
      <c r="H48" s="236"/>
    </row>
    <row r="49" spans="1:9" s="138" customFormat="1" ht="15" customHeight="1" x14ac:dyDescent="0.25">
      <c r="A49" s="232" t="s">
        <v>18</v>
      </c>
      <c r="B49" s="235"/>
      <c r="C49" s="237"/>
      <c r="D49" s="237"/>
      <c r="E49" s="237"/>
      <c r="F49" s="238"/>
      <c r="G49" s="202">
        <v>0</v>
      </c>
      <c r="H49" s="236"/>
    </row>
    <row r="50" spans="1:9" s="138" customFormat="1" ht="15" customHeight="1" thickBot="1" x14ac:dyDescent="0.3">
      <c r="A50" s="239" t="s">
        <v>170</v>
      </c>
      <c r="B50" s="240"/>
      <c r="C50" s="241"/>
      <c r="D50" s="241"/>
      <c r="E50" s="241"/>
      <c r="F50" s="242"/>
      <c r="G50" s="203"/>
      <c r="H50" s="236"/>
    </row>
    <row r="51" spans="1:9" ht="15" customHeight="1" thickBot="1" x14ac:dyDescent="0.3">
      <c r="A51" s="243" t="s">
        <v>19</v>
      </c>
      <c r="B51" s="244"/>
      <c r="C51" s="245"/>
      <c r="D51" s="245"/>
      <c r="E51" s="245"/>
      <c r="F51" s="246"/>
      <c r="G51" s="247">
        <f>SUM(G47:G50)</f>
        <v>152918</v>
      </c>
      <c r="H51" s="248"/>
    </row>
    <row r="52" spans="1:9" s="93" customFormat="1" x14ac:dyDescent="0.2"/>
    <row r="53" spans="1:9" ht="15.75" x14ac:dyDescent="0.25">
      <c r="A53" s="188" t="s">
        <v>157</v>
      </c>
      <c r="B53" s="185"/>
      <c r="C53" s="185"/>
      <c r="D53" s="185"/>
      <c r="E53" s="185"/>
      <c r="F53" s="185"/>
      <c r="G53" s="185"/>
      <c r="H53" s="93"/>
    </row>
    <row r="54" spans="1:9" ht="33" customHeight="1" x14ac:dyDescent="0.25">
      <c r="A54" s="188" t="s">
        <v>220</v>
      </c>
      <c r="B54" s="185"/>
      <c r="C54" s="185"/>
      <c r="D54" s="185"/>
      <c r="E54" s="185"/>
      <c r="F54" s="185"/>
      <c r="G54" s="79"/>
      <c r="H54" s="79"/>
      <c r="I54" s="185"/>
    </row>
    <row r="55" spans="1:9" ht="15.75" hidden="1" x14ac:dyDescent="0.25">
      <c r="A55" s="249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39" t="s">
        <v>143</v>
      </c>
      <c r="B1" s="639"/>
      <c r="C1" s="639"/>
      <c r="D1" s="639"/>
      <c r="E1" s="639"/>
      <c r="F1" s="639"/>
      <c r="G1" s="639"/>
      <c r="H1" s="639"/>
    </row>
    <row r="2" spans="1:8" ht="20.100000000000001" customHeight="1" x14ac:dyDescent="0.2">
      <c r="A2" s="579" t="s">
        <v>8</v>
      </c>
      <c r="B2" s="579"/>
      <c r="C2" s="579"/>
      <c r="D2" s="580" t="str">
        <f>'CSS '!B4:B4</f>
        <v>Lake</v>
      </c>
      <c r="E2" s="580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581"/>
      <c r="E3" s="581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582" t="s">
        <v>51</v>
      </c>
      <c r="B5" s="583"/>
      <c r="C5" s="583"/>
      <c r="D5" s="583"/>
      <c r="E5" s="584"/>
      <c r="F5" s="588" t="s">
        <v>0</v>
      </c>
      <c r="G5" s="589"/>
      <c r="H5" s="637" t="s">
        <v>140</v>
      </c>
    </row>
    <row r="6" spans="1:8" s="1" customFormat="1" ht="34.5" customHeight="1" thickBot="1" x14ac:dyDescent="0.25">
      <c r="A6" s="585"/>
      <c r="B6" s="586"/>
      <c r="C6" s="586"/>
      <c r="D6" s="586"/>
      <c r="E6" s="587"/>
      <c r="F6" s="590" t="s">
        <v>55</v>
      </c>
      <c r="G6" s="591"/>
      <c r="H6" s="638"/>
    </row>
    <row r="7" spans="1:8" ht="15" customHeight="1" x14ac:dyDescent="0.2">
      <c r="A7" s="592" t="s">
        <v>133</v>
      </c>
      <c r="B7" s="593"/>
      <c r="C7" s="593"/>
      <c r="D7" s="593"/>
      <c r="E7" s="594"/>
      <c r="F7" s="595"/>
      <c r="G7" s="596"/>
      <c r="H7" s="15"/>
    </row>
    <row r="8" spans="1:8" ht="15" customHeight="1" x14ac:dyDescent="0.2">
      <c r="A8" s="9">
        <v>1</v>
      </c>
      <c r="B8" s="597"/>
      <c r="C8" s="598"/>
      <c r="D8" s="598"/>
      <c r="E8" s="599"/>
      <c r="F8" s="600"/>
      <c r="G8" s="601"/>
      <c r="H8" s="15"/>
    </row>
    <row r="9" spans="1:8" ht="15" customHeight="1" x14ac:dyDescent="0.2">
      <c r="A9" s="9">
        <v>2</v>
      </c>
      <c r="B9" s="597"/>
      <c r="C9" s="598"/>
      <c r="D9" s="598"/>
      <c r="E9" s="599"/>
      <c r="F9" s="600"/>
      <c r="G9" s="601"/>
      <c r="H9" s="15"/>
    </row>
    <row r="10" spans="1:8" ht="15" customHeight="1" x14ac:dyDescent="0.2">
      <c r="A10" s="9">
        <v>3</v>
      </c>
      <c r="B10" s="597"/>
      <c r="C10" s="598"/>
      <c r="D10" s="598"/>
      <c r="E10" s="599"/>
      <c r="F10" s="600"/>
      <c r="G10" s="601"/>
      <c r="H10" s="15"/>
    </row>
    <row r="11" spans="1:8" ht="15" customHeight="1" x14ac:dyDescent="0.2">
      <c r="A11" s="9">
        <v>4</v>
      </c>
      <c r="B11" s="597"/>
      <c r="C11" s="598"/>
      <c r="D11" s="598"/>
      <c r="E11" s="599"/>
      <c r="F11" s="600"/>
      <c r="G11" s="601"/>
      <c r="H11" s="15"/>
    </row>
    <row r="12" spans="1:8" ht="15" customHeight="1" x14ac:dyDescent="0.2">
      <c r="A12" s="9">
        <v>5</v>
      </c>
      <c r="B12" s="597"/>
      <c r="C12" s="598"/>
      <c r="D12" s="598"/>
      <c r="E12" s="599"/>
      <c r="F12" s="600"/>
      <c r="G12" s="601"/>
      <c r="H12" s="15"/>
    </row>
    <row r="13" spans="1:8" ht="15" customHeight="1" x14ac:dyDescent="0.2">
      <c r="A13" s="9">
        <v>6</v>
      </c>
      <c r="B13" s="597"/>
      <c r="C13" s="598"/>
      <c r="D13" s="598"/>
      <c r="E13" s="599"/>
      <c r="F13" s="600"/>
      <c r="G13" s="601"/>
      <c r="H13" s="15"/>
    </row>
    <row r="14" spans="1:8" ht="15" customHeight="1" x14ac:dyDescent="0.2">
      <c r="A14" s="9">
        <v>7</v>
      </c>
      <c r="B14" s="597"/>
      <c r="C14" s="598"/>
      <c r="D14" s="598"/>
      <c r="E14" s="599"/>
      <c r="F14" s="600"/>
      <c r="G14" s="601"/>
      <c r="H14" s="15"/>
    </row>
    <row r="15" spans="1:8" ht="15" customHeight="1" x14ac:dyDescent="0.2">
      <c r="A15" s="9">
        <v>8</v>
      </c>
      <c r="B15" s="602"/>
      <c r="C15" s="603"/>
      <c r="D15" s="603"/>
      <c r="E15" s="604"/>
      <c r="F15" s="600"/>
      <c r="G15" s="601"/>
      <c r="H15" s="15"/>
    </row>
    <row r="16" spans="1:8" ht="15" customHeight="1" x14ac:dyDescent="0.2">
      <c r="A16" s="9">
        <v>9</v>
      </c>
      <c r="B16" s="602"/>
      <c r="C16" s="603"/>
      <c r="D16" s="603"/>
      <c r="E16" s="604"/>
      <c r="F16" s="600"/>
      <c r="G16" s="601"/>
      <c r="H16" s="15"/>
    </row>
    <row r="17" spans="1:8" ht="15" customHeight="1" x14ac:dyDescent="0.2">
      <c r="A17" s="9">
        <v>10</v>
      </c>
      <c r="B17" s="602"/>
      <c r="C17" s="602"/>
      <c r="D17" s="602"/>
      <c r="E17" s="614"/>
      <c r="F17" s="615"/>
      <c r="G17" s="616"/>
      <c r="H17" s="15"/>
    </row>
    <row r="18" spans="1:8" s="4" customFormat="1" ht="15" customHeight="1" x14ac:dyDescent="0.2">
      <c r="A18" s="10"/>
      <c r="B18" s="605" t="s">
        <v>110</v>
      </c>
      <c r="C18" s="605"/>
      <c r="D18" s="605"/>
      <c r="E18" s="606"/>
      <c r="F18" s="607">
        <f>SUM(F8:G17)</f>
        <v>0</v>
      </c>
      <c r="G18" s="608"/>
      <c r="H18" s="17"/>
    </row>
    <row r="19" spans="1:8" ht="15" customHeight="1" x14ac:dyDescent="0.2">
      <c r="A19" s="609" t="s">
        <v>134</v>
      </c>
      <c r="B19" s="610"/>
      <c r="C19" s="610"/>
      <c r="D19" s="610"/>
      <c r="E19" s="611"/>
      <c r="F19" s="612"/>
      <c r="G19" s="613"/>
      <c r="H19" s="15"/>
    </row>
    <row r="20" spans="1:8" ht="15" customHeight="1" x14ac:dyDescent="0.2">
      <c r="A20" s="9">
        <v>1</v>
      </c>
      <c r="B20" s="597"/>
      <c r="C20" s="597"/>
      <c r="D20" s="597"/>
      <c r="E20" s="617"/>
      <c r="F20" s="600"/>
      <c r="G20" s="601"/>
      <c r="H20" s="15"/>
    </row>
    <row r="21" spans="1:8" ht="15" customHeight="1" x14ac:dyDescent="0.2">
      <c r="A21" s="9">
        <v>2</v>
      </c>
      <c r="B21" s="597"/>
      <c r="C21" s="597"/>
      <c r="D21" s="597"/>
      <c r="E21" s="617"/>
      <c r="F21" s="600"/>
      <c r="G21" s="601"/>
      <c r="H21" s="15"/>
    </row>
    <row r="22" spans="1:8" ht="15" customHeight="1" x14ac:dyDescent="0.2">
      <c r="A22" s="9">
        <v>3</v>
      </c>
      <c r="B22" s="597"/>
      <c r="C22" s="597"/>
      <c r="D22" s="597"/>
      <c r="E22" s="617"/>
      <c r="F22" s="600"/>
      <c r="G22" s="601"/>
      <c r="H22" s="15"/>
    </row>
    <row r="23" spans="1:8" ht="15" customHeight="1" x14ac:dyDescent="0.2">
      <c r="A23" s="9">
        <v>4</v>
      </c>
      <c r="B23" s="597"/>
      <c r="C23" s="597"/>
      <c r="D23" s="597"/>
      <c r="E23" s="617"/>
      <c r="F23" s="600"/>
      <c r="G23" s="601"/>
      <c r="H23" s="15"/>
    </row>
    <row r="24" spans="1:8" ht="15" customHeight="1" x14ac:dyDescent="0.2">
      <c r="A24" s="9">
        <v>5</v>
      </c>
      <c r="B24" s="602"/>
      <c r="C24" s="602"/>
      <c r="D24" s="602"/>
      <c r="E24" s="614"/>
      <c r="F24" s="600"/>
      <c r="G24" s="601"/>
      <c r="H24" s="15"/>
    </row>
    <row r="25" spans="1:8" ht="15" customHeight="1" x14ac:dyDescent="0.2">
      <c r="A25" s="9">
        <v>6</v>
      </c>
      <c r="B25" s="602"/>
      <c r="C25" s="602"/>
      <c r="D25" s="602"/>
      <c r="E25" s="614"/>
      <c r="F25" s="600"/>
      <c r="G25" s="601"/>
      <c r="H25" s="15"/>
    </row>
    <row r="26" spans="1:8" ht="15" customHeight="1" x14ac:dyDescent="0.2">
      <c r="A26" s="9">
        <v>7</v>
      </c>
      <c r="B26" s="602"/>
      <c r="C26" s="602"/>
      <c r="D26" s="602"/>
      <c r="E26" s="614"/>
      <c r="F26" s="600"/>
      <c r="G26" s="601"/>
      <c r="H26" s="15"/>
    </row>
    <row r="27" spans="1:8" ht="15" customHeight="1" x14ac:dyDescent="0.2">
      <c r="A27" s="9">
        <v>8</v>
      </c>
      <c r="B27" s="602"/>
      <c r="C27" s="602"/>
      <c r="D27" s="602"/>
      <c r="E27" s="614"/>
      <c r="F27" s="600"/>
      <c r="G27" s="601"/>
      <c r="H27" s="15"/>
    </row>
    <row r="28" spans="1:8" ht="15" customHeight="1" x14ac:dyDescent="0.2">
      <c r="A28" s="9">
        <v>9</v>
      </c>
      <c r="B28" s="602"/>
      <c r="C28" s="602"/>
      <c r="D28" s="602"/>
      <c r="E28" s="614"/>
      <c r="F28" s="600"/>
      <c r="G28" s="601"/>
      <c r="H28" s="15"/>
    </row>
    <row r="29" spans="1:8" ht="15" customHeight="1" x14ac:dyDescent="0.2">
      <c r="A29" s="9">
        <v>10</v>
      </c>
      <c r="B29" s="602"/>
      <c r="C29" s="602"/>
      <c r="D29" s="602"/>
      <c r="E29" s="614"/>
      <c r="F29" s="600"/>
      <c r="G29" s="601"/>
      <c r="H29" s="15"/>
    </row>
    <row r="30" spans="1:8" s="4" customFormat="1" ht="15" customHeight="1" x14ac:dyDescent="0.2">
      <c r="A30" s="10"/>
      <c r="B30" s="605" t="s">
        <v>119</v>
      </c>
      <c r="C30" s="605"/>
      <c r="D30" s="605"/>
      <c r="E30" s="606"/>
      <c r="F30" s="623">
        <f>SUM(F20:G29)</f>
        <v>0</v>
      </c>
      <c r="G30" s="624"/>
      <c r="H30" s="17"/>
    </row>
    <row r="31" spans="1:8" ht="17.100000000000001" customHeight="1" x14ac:dyDescent="0.2">
      <c r="A31" s="592" t="s">
        <v>136</v>
      </c>
      <c r="B31" s="630"/>
      <c r="C31" s="630"/>
      <c r="D31" s="630"/>
      <c r="E31" s="631"/>
      <c r="F31" s="618"/>
      <c r="G31" s="619"/>
      <c r="H31" s="15"/>
    </row>
    <row r="32" spans="1:8" ht="15" customHeight="1" x14ac:dyDescent="0.2">
      <c r="A32" s="14">
        <v>1</v>
      </c>
      <c r="B32" s="579"/>
      <c r="C32" s="579"/>
      <c r="D32" s="579"/>
      <c r="E32" s="620"/>
      <c r="F32" s="621"/>
      <c r="G32" s="622"/>
      <c r="H32" s="15"/>
    </row>
    <row r="33" spans="1:8" ht="15" customHeight="1" x14ac:dyDescent="0.2">
      <c r="A33" s="592" t="s">
        <v>137</v>
      </c>
      <c r="B33" s="630"/>
      <c r="C33" s="630"/>
      <c r="D33" s="630"/>
      <c r="E33" s="631"/>
      <c r="F33" s="618"/>
      <c r="G33" s="619"/>
      <c r="H33" s="18"/>
    </row>
    <row r="34" spans="1:8" ht="15" customHeight="1" x14ac:dyDescent="0.2">
      <c r="A34" s="14">
        <v>1</v>
      </c>
      <c r="B34" s="579"/>
      <c r="C34" s="579"/>
      <c r="D34" s="579"/>
      <c r="E34" s="620"/>
      <c r="F34" s="621"/>
      <c r="G34" s="622"/>
      <c r="H34" s="21"/>
    </row>
    <row r="35" spans="1:8" ht="15" customHeight="1" x14ac:dyDescent="0.2">
      <c r="A35" s="592" t="s">
        <v>135</v>
      </c>
      <c r="B35" s="630"/>
      <c r="C35" s="630"/>
      <c r="D35" s="630"/>
      <c r="E35" s="631"/>
      <c r="F35" s="618"/>
      <c r="G35" s="619"/>
      <c r="H35" s="15"/>
    </row>
    <row r="36" spans="1:8" ht="15" customHeight="1" x14ac:dyDescent="0.2">
      <c r="A36" s="14">
        <v>1</v>
      </c>
      <c r="B36" s="579"/>
      <c r="C36" s="579"/>
      <c r="D36" s="579"/>
      <c r="E36" s="620"/>
      <c r="F36" s="621"/>
      <c r="G36" s="622"/>
      <c r="H36" s="15"/>
    </row>
    <row r="37" spans="1:8" ht="15" customHeight="1" x14ac:dyDescent="0.2">
      <c r="A37" s="592" t="s">
        <v>138</v>
      </c>
      <c r="B37" s="630"/>
      <c r="C37" s="630"/>
      <c r="D37" s="630"/>
      <c r="E37" s="631"/>
      <c r="F37" s="618"/>
      <c r="G37" s="619"/>
      <c r="H37" s="18"/>
    </row>
    <row r="38" spans="1:8" ht="15" customHeight="1" x14ac:dyDescent="0.2">
      <c r="A38" s="14">
        <v>1</v>
      </c>
      <c r="B38" s="579"/>
      <c r="C38" s="579"/>
      <c r="D38" s="579"/>
      <c r="E38" s="620"/>
      <c r="F38" s="621"/>
      <c r="G38" s="622"/>
      <c r="H38" s="21"/>
    </row>
    <row r="39" spans="1:8" ht="15" customHeight="1" x14ac:dyDescent="0.2">
      <c r="A39" s="592" t="s">
        <v>139</v>
      </c>
      <c r="B39" s="630"/>
      <c r="C39" s="630"/>
      <c r="D39" s="630"/>
      <c r="E39" s="631"/>
      <c r="F39" s="618"/>
      <c r="G39" s="619"/>
      <c r="H39" s="15"/>
    </row>
    <row r="40" spans="1:8" ht="15" customHeight="1" x14ac:dyDescent="0.2">
      <c r="A40" s="14">
        <v>1</v>
      </c>
      <c r="B40" s="579"/>
      <c r="C40" s="579"/>
      <c r="D40" s="579"/>
      <c r="E40" s="620"/>
      <c r="F40" s="621"/>
      <c r="G40" s="622"/>
      <c r="H40" s="15"/>
    </row>
    <row r="41" spans="1:8" s="4" customFormat="1" ht="15" customHeight="1" x14ac:dyDescent="0.2">
      <c r="A41" s="10"/>
      <c r="B41" s="605" t="s">
        <v>111</v>
      </c>
      <c r="C41" s="605"/>
      <c r="D41" s="605"/>
      <c r="E41" s="606"/>
      <c r="F41" s="623">
        <f>SUM(F32:G40)</f>
        <v>0</v>
      </c>
      <c r="G41" s="624"/>
      <c r="H41" s="20"/>
    </row>
    <row r="42" spans="1:8" ht="15" customHeight="1" x14ac:dyDescent="0.2">
      <c r="A42" s="632" t="s">
        <v>112</v>
      </c>
      <c r="B42" s="633"/>
      <c r="C42" s="633"/>
      <c r="D42" s="633"/>
      <c r="E42" s="634"/>
      <c r="F42" s="635">
        <f>F18+F30+F41</f>
        <v>0</v>
      </c>
      <c r="G42" s="636"/>
      <c r="H42" s="19"/>
    </row>
    <row r="43" spans="1:8" s="4" customFormat="1" ht="15" customHeight="1" x14ac:dyDescent="0.2">
      <c r="A43" s="609" t="s">
        <v>52</v>
      </c>
      <c r="B43" s="610"/>
      <c r="C43" s="610"/>
      <c r="D43" s="610"/>
      <c r="E43" s="611"/>
      <c r="F43" s="600"/>
      <c r="G43" s="601"/>
      <c r="H43" s="16"/>
    </row>
    <row r="44" spans="1:8" s="4" customFormat="1" ht="15" customHeight="1" thickBot="1" x14ac:dyDescent="0.25">
      <c r="A44" s="609" t="s">
        <v>18</v>
      </c>
      <c r="B44" s="610"/>
      <c r="C44" s="610"/>
      <c r="D44" s="610"/>
      <c r="E44" s="611"/>
      <c r="F44" s="600"/>
      <c r="G44" s="601"/>
      <c r="H44" s="16"/>
    </row>
    <row r="45" spans="1:8" ht="15" customHeight="1" thickBot="1" x14ac:dyDescent="0.25">
      <c r="A45" s="625" t="s">
        <v>19</v>
      </c>
      <c r="B45" s="626"/>
      <c r="C45" s="626"/>
      <c r="D45" s="626"/>
      <c r="E45" s="627"/>
      <c r="F45" s="628">
        <f>SUM(F42:G44)</f>
        <v>0</v>
      </c>
      <c r="G45" s="629"/>
      <c r="H45" s="22">
        <v>1</v>
      </c>
    </row>
    <row r="47" spans="1:8" s="23" customFormat="1" x14ac:dyDescent="0.2">
      <c r="A47" s="24" t="s">
        <v>142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H5:H6"/>
    <mergeCell ref="A1:H1"/>
    <mergeCell ref="B30:E30"/>
    <mergeCell ref="F30:G30"/>
    <mergeCell ref="A31:E31"/>
    <mergeCell ref="F31:G31"/>
    <mergeCell ref="B32:E32"/>
    <mergeCell ref="F32:G32"/>
    <mergeCell ref="F33:G33"/>
    <mergeCell ref="B34:E34"/>
    <mergeCell ref="A43:E43"/>
    <mergeCell ref="F43:G43"/>
    <mergeCell ref="B36:E36"/>
    <mergeCell ref="F36:G36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9:G39"/>
    <mergeCell ref="F38:G38"/>
    <mergeCell ref="A42:E42"/>
    <mergeCell ref="F42:G42"/>
    <mergeCell ref="F44:G44"/>
    <mergeCell ref="F37:G37"/>
    <mergeCell ref="B40:E40"/>
    <mergeCell ref="F40:G40"/>
    <mergeCell ref="B41:E41"/>
    <mergeCell ref="F41:G41"/>
    <mergeCell ref="B29:E29"/>
    <mergeCell ref="F29:G29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39" t="s">
        <v>143</v>
      </c>
      <c r="F1" s="639"/>
      <c r="G1" s="639"/>
      <c r="H1" s="639"/>
      <c r="I1" s="639"/>
      <c r="J1" s="26"/>
      <c r="K1" s="26"/>
      <c r="L1" s="26"/>
      <c r="M1" s="26"/>
    </row>
    <row r="2" spans="1:13" ht="20.100000000000001" customHeight="1" x14ac:dyDescent="0.2">
      <c r="A2" s="579" t="s">
        <v>8</v>
      </c>
      <c r="B2" s="579"/>
      <c r="C2" s="579"/>
      <c r="D2" s="580" t="str">
        <f>'CSS '!B4:B4</f>
        <v>Lake</v>
      </c>
      <c r="E2" s="580"/>
      <c r="F2" s="12" t="s">
        <v>9</v>
      </c>
      <c r="G2" s="12"/>
      <c r="H2" s="12"/>
      <c r="I2" s="12"/>
      <c r="J2" s="12"/>
      <c r="K2" s="640">
        <f>'CSS '!E4</f>
        <v>0</v>
      </c>
      <c r="L2" s="640"/>
    </row>
    <row r="3" spans="1:13" ht="15" customHeight="1" x14ac:dyDescent="0.2">
      <c r="A3" s="5"/>
      <c r="B3" s="13"/>
      <c r="C3" s="13"/>
      <c r="D3" s="581"/>
      <c r="E3" s="581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582" t="s">
        <v>51</v>
      </c>
      <c r="B5" s="583"/>
      <c r="C5" s="583"/>
      <c r="D5" s="583"/>
      <c r="E5" s="584"/>
      <c r="F5" s="588" t="s">
        <v>0</v>
      </c>
      <c r="G5" s="589"/>
      <c r="H5" s="589"/>
      <c r="I5" s="589"/>
      <c r="J5" s="589"/>
      <c r="K5" s="589"/>
      <c r="L5" s="58" t="s">
        <v>140</v>
      </c>
    </row>
    <row r="6" spans="1:13" s="1" customFormat="1" ht="43.15" customHeight="1" thickBot="1" x14ac:dyDescent="0.25">
      <c r="A6" s="642"/>
      <c r="B6" s="643"/>
      <c r="C6" s="643"/>
      <c r="D6" s="643"/>
      <c r="E6" s="643"/>
      <c r="F6" s="68" t="s">
        <v>55</v>
      </c>
      <c r="G6" s="68" t="s">
        <v>144</v>
      </c>
      <c r="H6" s="68" t="s">
        <v>145</v>
      </c>
      <c r="I6" s="68" t="s">
        <v>90</v>
      </c>
      <c r="J6" s="68" t="s">
        <v>91</v>
      </c>
      <c r="K6" s="69" t="s">
        <v>146</v>
      </c>
      <c r="L6" s="77" t="s">
        <v>140</v>
      </c>
    </row>
    <row r="7" spans="1:13" ht="15" customHeight="1" thickTop="1" x14ac:dyDescent="0.2">
      <c r="A7" s="609" t="s">
        <v>133</v>
      </c>
      <c r="B7" s="641"/>
      <c r="C7" s="641"/>
      <c r="D7" s="641"/>
      <c r="E7" s="641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597"/>
      <c r="C8" s="598"/>
      <c r="D8" s="598"/>
      <c r="E8" s="598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597"/>
      <c r="C9" s="598"/>
      <c r="D9" s="598"/>
      <c r="E9" s="598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597"/>
      <c r="C10" s="598"/>
      <c r="D10" s="598"/>
      <c r="E10" s="598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597"/>
      <c r="C11" s="598"/>
      <c r="D11" s="598"/>
      <c r="E11" s="598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597"/>
      <c r="C12" s="598"/>
      <c r="D12" s="598"/>
      <c r="E12" s="598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597"/>
      <c r="C13" s="598"/>
      <c r="D13" s="598"/>
      <c r="E13" s="598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597"/>
      <c r="C14" s="598"/>
      <c r="D14" s="598"/>
      <c r="E14" s="598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602"/>
      <c r="C15" s="603"/>
      <c r="D15" s="603"/>
      <c r="E15" s="603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602"/>
      <c r="C16" s="603"/>
      <c r="D16" s="603"/>
      <c r="E16" s="603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602"/>
      <c r="C17" s="602"/>
      <c r="D17" s="602"/>
      <c r="E17" s="602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605" t="s">
        <v>110</v>
      </c>
      <c r="C18" s="605"/>
      <c r="D18" s="605"/>
      <c r="E18" s="605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609" t="s">
        <v>134</v>
      </c>
      <c r="B19" s="610"/>
      <c r="C19" s="610"/>
      <c r="D19" s="610"/>
      <c r="E19" s="610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597"/>
      <c r="C20" s="597"/>
      <c r="D20" s="597"/>
      <c r="E20" s="597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597"/>
      <c r="C21" s="597"/>
      <c r="D21" s="597"/>
      <c r="E21" s="597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597"/>
      <c r="C22" s="597"/>
      <c r="D22" s="597"/>
      <c r="E22" s="597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597"/>
      <c r="C23" s="597"/>
      <c r="D23" s="597"/>
      <c r="E23" s="597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602"/>
      <c r="C24" s="602"/>
      <c r="D24" s="602"/>
      <c r="E24" s="602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602"/>
      <c r="C25" s="602"/>
      <c r="D25" s="602"/>
      <c r="E25" s="602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602"/>
      <c r="C26" s="602"/>
      <c r="D26" s="602"/>
      <c r="E26" s="602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602"/>
      <c r="C27" s="602"/>
      <c r="D27" s="602"/>
      <c r="E27" s="602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602"/>
      <c r="C28" s="602"/>
      <c r="D28" s="602"/>
      <c r="E28" s="602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602"/>
      <c r="C29" s="602"/>
      <c r="D29" s="602"/>
      <c r="E29" s="602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605" t="s">
        <v>119</v>
      </c>
      <c r="C30" s="605"/>
      <c r="D30" s="605"/>
      <c r="E30" s="605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592" t="s">
        <v>136</v>
      </c>
      <c r="B31" s="630"/>
      <c r="C31" s="630"/>
      <c r="D31" s="630"/>
      <c r="E31" s="630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579"/>
      <c r="C32" s="579"/>
      <c r="D32" s="579"/>
      <c r="E32" s="579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592" t="s">
        <v>137</v>
      </c>
      <c r="B33" s="630"/>
      <c r="C33" s="630"/>
      <c r="D33" s="630"/>
      <c r="E33" s="630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579"/>
      <c r="C34" s="579"/>
      <c r="D34" s="579"/>
      <c r="E34" s="579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592" t="s">
        <v>135</v>
      </c>
      <c r="B35" s="630"/>
      <c r="C35" s="630"/>
      <c r="D35" s="630"/>
      <c r="E35" s="630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579"/>
      <c r="C36" s="579"/>
      <c r="D36" s="579"/>
      <c r="E36" s="579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592" t="s">
        <v>138</v>
      </c>
      <c r="B37" s="630"/>
      <c r="C37" s="630"/>
      <c r="D37" s="630"/>
      <c r="E37" s="630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579"/>
      <c r="C38" s="579"/>
      <c r="D38" s="579"/>
      <c r="E38" s="579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592" t="s">
        <v>139</v>
      </c>
      <c r="B39" s="630"/>
      <c r="C39" s="630"/>
      <c r="D39" s="630"/>
      <c r="E39" s="630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579"/>
      <c r="C40" s="579"/>
      <c r="D40" s="579"/>
      <c r="E40" s="579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605" t="s">
        <v>111</v>
      </c>
      <c r="C41" s="605"/>
      <c r="D41" s="605"/>
      <c r="E41" s="605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32" t="s">
        <v>112</v>
      </c>
      <c r="B42" s="633"/>
      <c r="C42" s="633"/>
      <c r="D42" s="633"/>
      <c r="E42" s="633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609" t="s">
        <v>52</v>
      </c>
      <c r="B43" s="610"/>
      <c r="C43" s="610"/>
      <c r="D43" s="610"/>
      <c r="E43" s="610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609" t="s">
        <v>18</v>
      </c>
      <c r="B44" s="610"/>
      <c r="C44" s="610"/>
      <c r="D44" s="610"/>
      <c r="E44" s="610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25" t="s">
        <v>19</v>
      </c>
      <c r="B45" s="626"/>
      <c r="C45" s="626"/>
      <c r="D45" s="626"/>
      <c r="E45" s="626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/>
  </sheetViews>
  <sheetFormatPr defaultColWidth="0" defaultRowHeight="15" zeroHeight="1" x14ac:dyDescent="0.2"/>
  <cols>
    <col min="1" max="1" width="11.42578125" style="184" customWidth="1"/>
    <col min="2" max="2" width="33.42578125" style="184" customWidth="1"/>
    <col min="3" max="5" width="6.7109375" style="184" customWidth="1"/>
    <col min="6" max="6" width="12.140625" style="184" customWidth="1"/>
    <col min="7" max="7" width="30.85546875" style="184" customWidth="1"/>
    <col min="8" max="8" width="19.42578125" style="94" hidden="1" customWidth="1"/>
    <col min="9" max="9" width="20.28515625" style="94" hidden="1" customWidth="1"/>
    <col min="10" max="10" width="12.42578125" style="94" hidden="1" customWidth="1"/>
    <col min="11" max="16384" width="0" style="94" hidden="1"/>
  </cols>
  <sheetData>
    <row r="1" spans="1:9" ht="28.5" customHeight="1" x14ac:dyDescent="0.25">
      <c r="A1" s="281" t="s">
        <v>183</v>
      </c>
      <c r="B1" s="255"/>
      <c r="C1" s="255"/>
      <c r="D1" s="255"/>
      <c r="E1" s="255"/>
      <c r="F1" s="255"/>
      <c r="G1" s="256"/>
      <c r="H1" s="104"/>
      <c r="I1" s="104"/>
    </row>
    <row r="2" spans="1:9" ht="19.899999999999999" customHeight="1" x14ac:dyDescent="0.25">
      <c r="A2" s="206" t="s">
        <v>184</v>
      </c>
      <c r="B2" s="207"/>
      <c r="C2" s="257"/>
      <c r="D2" s="102"/>
      <c r="E2" s="102"/>
      <c r="F2" s="102"/>
      <c r="G2" s="103"/>
      <c r="H2" s="104"/>
      <c r="I2" s="104"/>
    </row>
    <row r="3" spans="1:9" ht="19.899999999999999" customHeight="1" thickBot="1" x14ac:dyDescent="0.3">
      <c r="A3" s="206" t="s">
        <v>185</v>
      </c>
      <c r="B3" s="257"/>
      <c r="C3" s="257"/>
      <c r="D3" s="257"/>
      <c r="E3" s="102"/>
      <c r="F3" s="102"/>
      <c r="G3" s="103"/>
      <c r="H3" s="104"/>
      <c r="I3" s="104"/>
    </row>
    <row r="4" spans="1:9" ht="20.100000000000001" customHeight="1" thickBot="1" x14ac:dyDescent="0.3">
      <c r="A4" s="208" t="s">
        <v>8</v>
      </c>
      <c r="B4" s="259" t="str">
        <f>'CSS '!B4</f>
        <v>Lake</v>
      </c>
      <c r="C4" s="210"/>
      <c r="D4" s="210"/>
      <c r="E4" s="210"/>
      <c r="F4" s="260" t="s">
        <v>9</v>
      </c>
      <c r="G4" s="261">
        <f>'CSS '!G4</f>
        <v>43265</v>
      </c>
    </row>
    <row r="5" spans="1:9" s="100" customFormat="1" ht="40.15" customHeight="1" thickBot="1" x14ac:dyDescent="0.25">
      <c r="A5" s="262" t="s">
        <v>223</v>
      </c>
      <c r="B5" s="263"/>
      <c r="C5" s="264" t="s">
        <v>187</v>
      </c>
      <c r="D5" s="143"/>
      <c r="E5" s="143"/>
      <c r="F5" s="265"/>
      <c r="G5" s="277" t="s">
        <v>55</v>
      </c>
      <c r="H5" s="105"/>
      <c r="I5" s="105"/>
    </row>
    <row r="6" spans="1:9" ht="15" customHeight="1" x14ac:dyDescent="0.25">
      <c r="A6" s="159" t="s">
        <v>31</v>
      </c>
      <c r="B6" s="160"/>
      <c r="C6" s="266" t="s">
        <v>158</v>
      </c>
      <c r="D6" s="266" t="s">
        <v>159</v>
      </c>
      <c r="E6" s="266" t="s">
        <v>98</v>
      </c>
      <c r="F6" s="266" t="s">
        <v>160</v>
      </c>
      <c r="G6" s="267"/>
      <c r="H6" s="106"/>
      <c r="I6" s="106"/>
    </row>
    <row r="7" spans="1:9" ht="15" customHeight="1" x14ac:dyDescent="0.2">
      <c r="A7" s="136">
        <v>1</v>
      </c>
      <c r="B7" s="138" t="s">
        <v>235</v>
      </c>
      <c r="C7" s="251" t="s">
        <v>228</v>
      </c>
      <c r="D7" s="251" t="s">
        <v>228</v>
      </c>
      <c r="E7" s="251" t="s">
        <v>228</v>
      </c>
      <c r="F7" s="251" t="s">
        <v>228</v>
      </c>
      <c r="G7" s="252">
        <v>49000</v>
      </c>
      <c r="H7" s="106"/>
      <c r="I7" s="106"/>
    </row>
    <row r="8" spans="1:9" ht="15" customHeight="1" x14ac:dyDescent="0.2">
      <c r="A8" s="136">
        <v>2</v>
      </c>
      <c r="B8" s="138"/>
      <c r="C8" s="251"/>
      <c r="D8" s="251"/>
      <c r="E8" s="251"/>
      <c r="F8" s="251"/>
      <c r="G8" s="252"/>
      <c r="H8" s="106"/>
      <c r="I8" s="106"/>
    </row>
    <row r="9" spans="1:9" ht="15" customHeight="1" x14ac:dyDescent="0.2">
      <c r="A9" s="136">
        <v>3</v>
      </c>
      <c r="B9" s="138"/>
      <c r="C9" s="251"/>
      <c r="D9" s="251"/>
      <c r="E9" s="251"/>
      <c r="F9" s="251"/>
      <c r="G9" s="252"/>
      <c r="H9" s="106"/>
      <c r="I9" s="106"/>
    </row>
    <row r="10" spans="1:9" ht="15" customHeight="1" x14ac:dyDescent="0.2">
      <c r="A10" s="136">
        <v>4</v>
      </c>
      <c r="B10" s="138"/>
      <c r="C10" s="251"/>
      <c r="D10" s="251"/>
      <c r="E10" s="251"/>
      <c r="F10" s="251"/>
      <c r="G10" s="252"/>
      <c r="H10" s="106"/>
      <c r="I10" s="106"/>
    </row>
    <row r="11" spans="1:9" ht="15" customHeight="1" x14ac:dyDescent="0.2">
      <c r="A11" s="136">
        <v>5</v>
      </c>
      <c r="B11" s="138"/>
      <c r="C11" s="251"/>
      <c r="D11" s="251"/>
      <c r="E11" s="251"/>
      <c r="F11" s="251"/>
      <c r="G11" s="252"/>
      <c r="H11" s="106"/>
      <c r="I11" s="106"/>
    </row>
    <row r="12" spans="1:9" ht="15" customHeight="1" x14ac:dyDescent="0.2">
      <c r="A12" s="136">
        <v>6</v>
      </c>
      <c r="B12" s="138"/>
      <c r="C12" s="251"/>
      <c r="D12" s="251"/>
      <c r="E12" s="251"/>
      <c r="F12" s="251"/>
      <c r="G12" s="252"/>
      <c r="H12" s="106"/>
      <c r="I12" s="106"/>
    </row>
    <row r="13" spans="1:9" ht="15" customHeight="1" x14ac:dyDescent="0.2">
      <c r="A13" s="136">
        <v>7</v>
      </c>
      <c r="B13" s="138"/>
      <c r="C13" s="251"/>
      <c r="D13" s="251"/>
      <c r="E13" s="251"/>
      <c r="F13" s="251"/>
      <c r="G13" s="252"/>
      <c r="H13" s="106"/>
      <c r="I13" s="106"/>
    </row>
    <row r="14" spans="1:9" ht="15" customHeight="1" x14ac:dyDescent="0.2">
      <c r="A14" s="136">
        <v>8</v>
      </c>
      <c r="B14" s="138"/>
      <c r="C14" s="251"/>
      <c r="D14" s="251"/>
      <c r="E14" s="251"/>
      <c r="F14" s="251"/>
      <c r="G14" s="252"/>
      <c r="H14" s="106"/>
      <c r="I14" s="106"/>
    </row>
    <row r="15" spans="1:9" ht="15" customHeight="1" x14ac:dyDescent="0.2">
      <c r="A15" s="136">
        <v>9</v>
      </c>
      <c r="B15" s="138"/>
      <c r="C15" s="251"/>
      <c r="D15" s="251"/>
      <c r="E15" s="251"/>
      <c r="F15" s="251"/>
      <c r="G15" s="252"/>
      <c r="H15" s="106"/>
      <c r="I15" s="106"/>
    </row>
    <row r="16" spans="1:9" ht="15" customHeight="1" x14ac:dyDescent="0.2">
      <c r="A16" s="136">
        <v>10</v>
      </c>
      <c r="B16" s="138"/>
      <c r="C16" s="251"/>
      <c r="D16" s="251"/>
      <c r="E16" s="251"/>
      <c r="F16" s="251"/>
      <c r="G16" s="252"/>
      <c r="H16" s="106"/>
      <c r="I16" s="106"/>
    </row>
    <row r="17" spans="1:9" ht="15" customHeight="1" x14ac:dyDescent="0.2">
      <c r="A17" s="136">
        <v>11</v>
      </c>
      <c r="B17" s="138"/>
      <c r="C17" s="251"/>
      <c r="D17" s="251"/>
      <c r="E17" s="251"/>
      <c r="F17" s="251"/>
      <c r="G17" s="252"/>
      <c r="H17" s="106"/>
      <c r="I17" s="106"/>
    </row>
    <row r="18" spans="1:9" ht="15" customHeight="1" x14ac:dyDescent="0.2">
      <c r="A18" s="136">
        <v>12</v>
      </c>
      <c r="B18" s="138"/>
      <c r="C18" s="251"/>
      <c r="D18" s="251"/>
      <c r="E18" s="251"/>
      <c r="F18" s="251"/>
      <c r="G18" s="252"/>
      <c r="H18" s="106"/>
      <c r="I18" s="106"/>
    </row>
    <row r="19" spans="1:9" ht="15" customHeight="1" x14ac:dyDescent="0.2">
      <c r="A19" s="136">
        <v>13</v>
      </c>
      <c r="B19" s="138"/>
      <c r="C19" s="251"/>
      <c r="D19" s="251"/>
      <c r="E19" s="251"/>
      <c r="F19" s="251"/>
      <c r="G19" s="252"/>
      <c r="H19" s="106"/>
      <c r="I19" s="106"/>
    </row>
    <row r="20" spans="1:9" ht="15" customHeight="1" x14ac:dyDescent="0.2">
      <c r="A20" s="136">
        <v>14</v>
      </c>
      <c r="B20" s="138"/>
      <c r="C20" s="251"/>
      <c r="D20" s="251"/>
      <c r="E20" s="251"/>
      <c r="F20" s="251"/>
      <c r="G20" s="252"/>
      <c r="H20" s="106"/>
      <c r="I20" s="106"/>
    </row>
    <row r="21" spans="1:9" ht="15" customHeight="1" x14ac:dyDescent="0.2">
      <c r="A21" s="136">
        <v>15</v>
      </c>
      <c r="B21" s="138"/>
      <c r="C21" s="251"/>
      <c r="D21" s="251"/>
      <c r="E21" s="251"/>
      <c r="F21" s="251"/>
      <c r="G21" s="252"/>
      <c r="H21" s="106"/>
      <c r="I21" s="106"/>
    </row>
    <row r="22" spans="1:9" ht="15" customHeight="1" x14ac:dyDescent="0.2">
      <c r="A22" s="136">
        <v>16</v>
      </c>
      <c r="B22" s="138"/>
      <c r="C22" s="251"/>
      <c r="D22" s="251"/>
      <c r="E22" s="251"/>
      <c r="F22" s="251"/>
      <c r="G22" s="252"/>
      <c r="H22" s="106"/>
      <c r="I22" s="106"/>
    </row>
    <row r="23" spans="1:9" ht="15" customHeight="1" x14ac:dyDescent="0.2">
      <c r="A23" s="136">
        <v>17</v>
      </c>
      <c r="B23" s="138"/>
      <c r="C23" s="251"/>
      <c r="D23" s="251"/>
      <c r="E23" s="251"/>
      <c r="F23" s="251"/>
      <c r="G23" s="252"/>
      <c r="H23" s="106"/>
      <c r="I23" s="106"/>
    </row>
    <row r="24" spans="1:9" ht="15" customHeight="1" x14ac:dyDescent="0.2">
      <c r="A24" s="136">
        <v>18</v>
      </c>
      <c r="B24" s="138"/>
      <c r="C24" s="251"/>
      <c r="D24" s="251"/>
      <c r="E24" s="251"/>
      <c r="F24" s="251"/>
      <c r="G24" s="252"/>
      <c r="H24" s="106"/>
      <c r="I24" s="106"/>
    </row>
    <row r="25" spans="1:9" ht="15" customHeight="1" x14ac:dyDescent="0.2">
      <c r="A25" s="136">
        <v>19</v>
      </c>
      <c r="B25" s="138"/>
      <c r="C25" s="251"/>
      <c r="D25" s="251"/>
      <c r="E25" s="251"/>
      <c r="F25" s="251"/>
      <c r="G25" s="252"/>
      <c r="H25" s="106"/>
      <c r="I25" s="106"/>
    </row>
    <row r="26" spans="1:9" ht="15" customHeight="1" x14ac:dyDescent="0.2">
      <c r="A26" s="136">
        <v>20</v>
      </c>
      <c r="B26" s="138"/>
      <c r="C26" s="251"/>
      <c r="D26" s="251"/>
      <c r="E26" s="251"/>
      <c r="F26" s="251"/>
      <c r="G26" s="252"/>
      <c r="H26" s="106"/>
      <c r="I26" s="106"/>
    </row>
    <row r="27" spans="1:9" ht="15" customHeight="1" x14ac:dyDescent="0.2">
      <c r="A27" s="136">
        <v>21</v>
      </c>
      <c r="B27" s="138"/>
      <c r="C27" s="251"/>
      <c r="D27" s="251"/>
      <c r="E27" s="251"/>
      <c r="F27" s="251"/>
      <c r="G27" s="252"/>
      <c r="H27" s="106"/>
      <c r="I27" s="106"/>
    </row>
    <row r="28" spans="1:9" ht="15" customHeight="1" x14ac:dyDescent="0.2">
      <c r="A28" s="136">
        <v>22</v>
      </c>
      <c r="B28" s="138"/>
      <c r="C28" s="251"/>
      <c r="D28" s="251"/>
      <c r="E28" s="251"/>
      <c r="F28" s="251"/>
      <c r="G28" s="252"/>
      <c r="H28" s="106"/>
      <c r="I28" s="106"/>
    </row>
    <row r="29" spans="1:9" ht="15" customHeight="1" x14ac:dyDescent="0.2">
      <c r="A29" s="136">
        <v>23</v>
      </c>
      <c r="B29" s="138"/>
      <c r="C29" s="251"/>
      <c r="D29" s="251"/>
      <c r="E29" s="251"/>
      <c r="F29" s="251"/>
      <c r="G29" s="252"/>
      <c r="H29" s="106"/>
      <c r="I29" s="106"/>
    </row>
    <row r="30" spans="1:9" ht="15" customHeight="1" x14ac:dyDescent="0.2">
      <c r="A30" s="136">
        <v>24</v>
      </c>
      <c r="B30" s="138"/>
      <c r="C30" s="251"/>
      <c r="D30" s="251"/>
      <c r="E30" s="251"/>
      <c r="F30" s="251"/>
      <c r="G30" s="252"/>
      <c r="H30" s="106"/>
      <c r="I30" s="106"/>
    </row>
    <row r="31" spans="1:9" s="101" customFormat="1" ht="15" customHeight="1" x14ac:dyDescent="0.2">
      <c r="A31" s="136">
        <v>25</v>
      </c>
      <c r="B31" s="138"/>
      <c r="C31" s="119"/>
      <c r="D31" s="119"/>
      <c r="E31" s="119"/>
      <c r="F31" s="119"/>
      <c r="G31" s="252"/>
      <c r="H31" s="107"/>
      <c r="I31" s="107"/>
    </row>
    <row r="32" spans="1:9" s="101" customFormat="1" ht="15" customHeight="1" x14ac:dyDescent="0.25">
      <c r="A32" s="232" t="s">
        <v>113</v>
      </c>
      <c r="B32" s="235"/>
      <c r="C32" s="268"/>
      <c r="D32" s="268"/>
      <c r="E32" s="268"/>
      <c r="F32" s="269"/>
      <c r="G32" s="253">
        <f>SUM(G7:G31)</f>
        <v>49000</v>
      </c>
      <c r="H32" s="107"/>
      <c r="I32" s="107"/>
    </row>
    <row r="33" spans="1:11" s="101" customFormat="1" ht="15" customHeight="1" x14ac:dyDescent="0.25">
      <c r="A33" s="232" t="s">
        <v>118</v>
      </c>
      <c r="B33" s="235"/>
      <c r="C33" s="268"/>
      <c r="D33" s="268"/>
      <c r="E33" s="268"/>
      <c r="F33" s="269"/>
      <c r="G33" s="253"/>
      <c r="H33" s="107"/>
      <c r="I33" s="107"/>
    </row>
    <row r="34" spans="1:11" s="101" customFormat="1" ht="15" customHeight="1" thickBot="1" x14ac:dyDescent="0.3">
      <c r="A34" s="270" t="s">
        <v>23</v>
      </c>
      <c r="B34" s="271"/>
      <c r="C34" s="272"/>
      <c r="D34" s="272"/>
      <c r="E34" s="272"/>
      <c r="F34" s="273"/>
      <c r="G34" s="254">
        <v>26552</v>
      </c>
    </row>
    <row r="35" spans="1:11" ht="15" customHeight="1" thickBot="1" x14ac:dyDescent="0.3">
      <c r="A35" s="243" t="s">
        <v>24</v>
      </c>
      <c r="B35" s="244"/>
      <c r="C35" s="274"/>
      <c r="D35" s="274"/>
      <c r="E35" s="274"/>
      <c r="F35" s="275"/>
      <c r="G35" s="276">
        <f>SUM(G32:G34)</f>
        <v>75552</v>
      </c>
      <c r="H35" s="97"/>
      <c r="I35" s="97"/>
      <c r="J35" s="97"/>
      <c r="K35" s="97"/>
    </row>
    <row r="36" spans="1:11" x14ac:dyDescent="0.2">
      <c r="A36" s="93"/>
      <c r="B36" s="93"/>
      <c r="C36" s="93"/>
      <c r="D36" s="93"/>
      <c r="E36" s="93"/>
      <c r="F36" s="93"/>
      <c r="G36" s="93"/>
      <c r="H36" s="97"/>
      <c r="I36" s="97"/>
      <c r="J36" s="97"/>
      <c r="K36" s="97"/>
    </row>
    <row r="37" spans="1:11" s="279" customFormat="1" ht="30" customHeight="1" x14ac:dyDescent="0.2">
      <c r="A37" s="188" t="s">
        <v>218</v>
      </c>
      <c r="B37" s="188"/>
      <c r="C37" s="188"/>
      <c r="D37" s="188"/>
      <c r="E37" s="188"/>
      <c r="F37" s="188"/>
      <c r="G37" s="280"/>
      <c r="H37" s="278"/>
      <c r="I37" s="278"/>
    </row>
    <row r="38" spans="1:11" ht="15.75" hidden="1" x14ac:dyDescent="0.25">
      <c r="A38" s="249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39" t="s">
        <v>147</v>
      </c>
      <c r="F1" s="639"/>
      <c r="G1" s="639"/>
      <c r="H1" s="639"/>
      <c r="I1" s="26"/>
      <c r="J1" s="26"/>
      <c r="K1" s="26"/>
      <c r="L1" s="26"/>
    </row>
    <row r="2" spans="1:12" ht="20.100000000000001" customHeight="1" x14ac:dyDescent="0.2">
      <c r="A2" s="579" t="s">
        <v>8</v>
      </c>
      <c r="B2" s="579"/>
      <c r="C2" s="579"/>
      <c r="D2" s="580" t="str">
        <f>'CSS '!B4:B4</f>
        <v>Lake</v>
      </c>
      <c r="E2" s="580"/>
      <c r="F2" s="12" t="s">
        <v>9</v>
      </c>
      <c r="G2" s="12"/>
      <c r="H2" s="12"/>
      <c r="I2" s="12"/>
      <c r="J2" s="640">
        <f>'CSS '!E4</f>
        <v>0</v>
      </c>
      <c r="K2" s="640"/>
    </row>
    <row r="3" spans="1:12" ht="15" customHeight="1" x14ac:dyDescent="0.2">
      <c r="A3" s="5"/>
      <c r="B3" s="13"/>
      <c r="C3" s="13"/>
      <c r="D3" s="581"/>
      <c r="E3" s="581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582" t="s">
        <v>53</v>
      </c>
      <c r="B5" s="583"/>
      <c r="C5" s="583"/>
      <c r="D5" s="583"/>
      <c r="E5" s="584"/>
      <c r="F5" s="588" t="s">
        <v>0</v>
      </c>
      <c r="G5" s="589"/>
      <c r="H5" s="589"/>
      <c r="I5" s="589"/>
      <c r="J5" s="589"/>
      <c r="K5" s="58" t="s">
        <v>140</v>
      </c>
    </row>
    <row r="6" spans="1:12" s="1" customFormat="1" ht="43.15" customHeight="1" thickBot="1" x14ac:dyDescent="0.25">
      <c r="A6" s="642"/>
      <c r="B6" s="643"/>
      <c r="C6" s="643"/>
      <c r="D6" s="643"/>
      <c r="E6" s="643"/>
      <c r="F6" s="68" t="s">
        <v>148</v>
      </c>
      <c r="G6" s="68" t="s">
        <v>145</v>
      </c>
      <c r="H6" s="68" t="s">
        <v>90</v>
      </c>
      <c r="I6" s="68" t="s">
        <v>91</v>
      </c>
      <c r="J6" s="69" t="s">
        <v>146</v>
      </c>
      <c r="K6" s="77" t="s">
        <v>140</v>
      </c>
    </row>
    <row r="7" spans="1:12" ht="15" customHeight="1" thickTop="1" x14ac:dyDescent="0.2">
      <c r="A7" s="609" t="s">
        <v>153</v>
      </c>
      <c r="B7" s="641"/>
      <c r="C7" s="641"/>
      <c r="D7" s="641"/>
      <c r="E7" s="641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597"/>
      <c r="C8" s="598"/>
      <c r="D8" s="598"/>
      <c r="E8" s="598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597"/>
      <c r="C9" s="598"/>
      <c r="D9" s="598"/>
      <c r="E9" s="598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597"/>
      <c r="C10" s="598"/>
      <c r="D10" s="598"/>
      <c r="E10" s="598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597"/>
      <c r="C11" s="598"/>
      <c r="D11" s="598"/>
      <c r="E11" s="598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597"/>
      <c r="C12" s="598"/>
      <c r="D12" s="598"/>
      <c r="E12" s="598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597"/>
      <c r="C13" s="598"/>
      <c r="D13" s="598"/>
      <c r="E13" s="598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597"/>
      <c r="C14" s="598"/>
      <c r="D14" s="598"/>
      <c r="E14" s="598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602"/>
      <c r="C15" s="603"/>
      <c r="D15" s="603"/>
      <c r="E15" s="603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602"/>
      <c r="C16" s="603"/>
      <c r="D16" s="603"/>
      <c r="E16" s="603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602"/>
      <c r="C17" s="602"/>
      <c r="D17" s="602"/>
      <c r="E17" s="602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605" t="s">
        <v>149</v>
      </c>
      <c r="C18" s="605"/>
      <c r="D18" s="605"/>
      <c r="E18" s="605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609" t="s">
        <v>152</v>
      </c>
      <c r="B19" s="610"/>
      <c r="C19" s="610"/>
      <c r="D19" s="610"/>
      <c r="E19" s="610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597"/>
      <c r="C20" s="597"/>
      <c r="D20" s="597"/>
      <c r="E20" s="597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597"/>
      <c r="C21" s="597"/>
      <c r="D21" s="597"/>
      <c r="E21" s="597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597"/>
      <c r="C22" s="597"/>
      <c r="D22" s="597"/>
      <c r="E22" s="597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597"/>
      <c r="C23" s="597"/>
      <c r="D23" s="597"/>
      <c r="E23" s="597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602"/>
      <c r="C24" s="602"/>
      <c r="D24" s="602"/>
      <c r="E24" s="602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602"/>
      <c r="C25" s="602"/>
      <c r="D25" s="602"/>
      <c r="E25" s="602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602"/>
      <c r="C26" s="602"/>
      <c r="D26" s="602"/>
      <c r="E26" s="602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602"/>
      <c r="C27" s="602"/>
      <c r="D27" s="602"/>
      <c r="E27" s="602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602"/>
      <c r="C28" s="602"/>
      <c r="D28" s="602"/>
      <c r="E28" s="602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602"/>
      <c r="C29" s="602"/>
      <c r="D29" s="602"/>
      <c r="E29" s="602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605" t="s">
        <v>150</v>
      </c>
      <c r="C30" s="605"/>
      <c r="D30" s="605"/>
      <c r="E30" s="605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592" t="s">
        <v>151</v>
      </c>
      <c r="B31" s="630"/>
      <c r="C31" s="630"/>
      <c r="D31" s="630"/>
      <c r="E31" s="630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597"/>
      <c r="C32" s="597"/>
      <c r="D32" s="597"/>
      <c r="E32" s="597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597"/>
      <c r="C33" s="597"/>
      <c r="D33" s="597"/>
      <c r="E33" s="597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597"/>
      <c r="C34" s="597"/>
      <c r="D34" s="597"/>
      <c r="E34" s="597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597"/>
      <c r="C35" s="597"/>
      <c r="D35" s="597"/>
      <c r="E35" s="597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602"/>
      <c r="C36" s="602"/>
      <c r="D36" s="602"/>
      <c r="E36" s="602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602"/>
      <c r="C37" s="602"/>
      <c r="D37" s="602"/>
      <c r="E37" s="602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602"/>
      <c r="C38" s="602"/>
      <c r="D38" s="602"/>
      <c r="E38" s="602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602"/>
      <c r="C39" s="602"/>
      <c r="D39" s="602"/>
      <c r="E39" s="602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602"/>
      <c r="C40" s="602"/>
      <c r="D40" s="602"/>
      <c r="E40" s="602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602"/>
      <c r="C41" s="602"/>
      <c r="D41" s="602"/>
      <c r="E41" s="602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44" t="s">
        <v>154</v>
      </c>
      <c r="C42" s="644"/>
      <c r="D42" s="644"/>
      <c r="E42" s="645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25" t="s">
        <v>155</v>
      </c>
      <c r="B43" s="626"/>
      <c r="C43" s="626"/>
      <c r="D43" s="626"/>
      <c r="E43" s="626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5"/>
  <sheetViews>
    <sheetView zoomScaleNormal="100" zoomScaleSheetLayoutView="100" workbookViewId="0"/>
  </sheetViews>
  <sheetFormatPr defaultColWidth="0" defaultRowHeight="12.75" zeroHeight="1" x14ac:dyDescent="0.2"/>
  <cols>
    <col min="1" max="1" width="3.5703125" style="94" customWidth="1"/>
    <col min="2" max="2" width="8.42578125" style="94" customWidth="1"/>
    <col min="3" max="3" width="27" style="94" customWidth="1"/>
    <col min="4" max="4" width="15.42578125" style="94" customWidth="1"/>
    <col min="5" max="5" width="30.5703125" style="94" customWidth="1"/>
    <col min="6" max="16384" width="0" style="94" hidden="1"/>
  </cols>
  <sheetData>
    <row r="1" spans="1:5" ht="19.899999999999999" customHeight="1" x14ac:dyDescent="0.25">
      <c r="A1" s="288" t="s">
        <v>188</v>
      </c>
      <c r="B1" s="288"/>
      <c r="C1" s="205"/>
      <c r="D1" s="289"/>
      <c r="E1" s="290"/>
    </row>
    <row r="2" spans="1:5" ht="19.899999999999999" customHeight="1" x14ac:dyDescent="0.25">
      <c r="A2" s="206" t="s">
        <v>189</v>
      </c>
      <c r="B2" s="257"/>
      <c r="C2" s="207"/>
      <c r="D2" s="257"/>
      <c r="E2" s="258"/>
    </row>
    <row r="3" spans="1:5" ht="24" customHeight="1" thickBot="1" x14ac:dyDescent="0.3">
      <c r="A3" s="206" t="s">
        <v>190</v>
      </c>
      <c r="B3" s="257"/>
      <c r="C3" s="257"/>
      <c r="D3" s="207"/>
      <c r="E3" s="258"/>
    </row>
    <row r="4" spans="1:5" ht="20.100000000000001" customHeight="1" thickBot="1" x14ac:dyDescent="0.3">
      <c r="A4" s="208" t="s">
        <v>8</v>
      </c>
      <c r="B4" s="244"/>
      <c r="C4" s="259" t="str">
        <f>'CSS '!B4</f>
        <v>Lake</v>
      </c>
      <c r="D4" s="260" t="s">
        <v>9</v>
      </c>
      <c r="E4" s="261">
        <f>'CSS '!G4</f>
        <v>43265</v>
      </c>
    </row>
    <row r="5" spans="1:5" s="100" customFormat="1" ht="40.15" customHeight="1" thickBot="1" x14ac:dyDescent="0.25">
      <c r="A5" s="204" t="s">
        <v>54</v>
      </c>
      <c r="B5" s="205"/>
      <c r="C5" s="205"/>
      <c r="D5" s="213"/>
      <c r="E5" s="305" t="s">
        <v>193</v>
      </c>
    </row>
    <row r="6" spans="1:5" ht="15" customHeight="1" x14ac:dyDescent="0.25">
      <c r="A6" s="291" t="s">
        <v>36</v>
      </c>
      <c r="B6" s="292"/>
      <c r="C6" s="292"/>
      <c r="D6" s="293"/>
      <c r="E6" s="282"/>
    </row>
    <row r="7" spans="1:5" ht="15" customHeight="1" x14ac:dyDescent="0.2">
      <c r="A7" s="114"/>
      <c r="B7" s="295" t="s">
        <v>10</v>
      </c>
      <c r="C7" s="295"/>
      <c r="D7" s="296"/>
      <c r="E7" s="284">
        <v>16</v>
      </c>
    </row>
    <row r="8" spans="1:5" ht="15" customHeight="1" x14ac:dyDescent="0.2">
      <c r="A8" s="114"/>
      <c r="B8" s="295" t="s">
        <v>11</v>
      </c>
      <c r="C8" s="295"/>
      <c r="D8" s="296"/>
      <c r="E8" s="252">
        <v>31069</v>
      </c>
    </row>
    <row r="9" spans="1:5" ht="15" customHeight="1" x14ac:dyDescent="0.2">
      <c r="A9" s="114"/>
      <c r="B9" s="295" t="s">
        <v>12</v>
      </c>
      <c r="C9" s="295"/>
      <c r="D9" s="296"/>
      <c r="E9" s="252"/>
    </row>
    <row r="10" spans="1:5" ht="15" customHeight="1" x14ac:dyDescent="0.2">
      <c r="A10" s="114"/>
      <c r="B10" s="295" t="s">
        <v>13</v>
      </c>
      <c r="C10" s="295"/>
      <c r="D10" s="296"/>
      <c r="E10" s="252"/>
    </row>
    <row r="11" spans="1:5" ht="15" customHeight="1" thickBot="1" x14ac:dyDescent="0.25">
      <c r="A11" s="285"/>
      <c r="B11" s="297" t="s">
        <v>14</v>
      </c>
      <c r="C11" s="297"/>
      <c r="D11" s="298"/>
      <c r="E11" s="286"/>
    </row>
    <row r="12" spans="1:5" ht="19.149999999999999" customHeight="1" x14ac:dyDescent="0.2">
      <c r="A12" s="299" t="s">
        <v>58</v>
      </c>
      <c r="B12" s="300"/>
      <c r="C12" s="300"/>
      <c r="D12" s="301"/>
      <c r="E12" s="294">
        <f>SUM(E7:E11)</f>
        <v>31085</v>
      </c>
    </row>
    <row r="13" spans="1:5" s="101" customFormat="1" ht="19.5" customHeight="1" x14ac:dyDescent="0.2">
      <c r="A13" s="299" t="s">
        <v>21</v>
      </c>
      <c r="B13" s="300"/>
      <c r="C13" s="300"/>
      <c r="D13" s="301"/>
      <c r="E13" s="287">
        <v>52265</v>
      </c>
    </row>
    <row r="14" spans="1:5" s="101" customFormat="1" ht="19.5" customHeight="1" thickBot="1" x14ac:dyDescent="0.25">
      <c r="A14" s="302" t="s">
        <v>162</v>
      </c>
      <c r="B14" s="303"/>
      <c r="C14" s="303"/>
      <c r="D14" s="304"/>
      <c r="E14" s="254"/>
    </row>
    <row r="15" spans="1:5" ht="21.6" customHeight="1" thickBot="1" x14ac:dyDescent="0.25">
      <c r="A15" s="142" t="s">
        <v>22</v>
      </c>
      <c r="B15" s="180"/>
      <c r="C15" s="180"/>
      <c r="D15" s="263"/>
      <c r="E15" s="276">
        <f>SUM(E12:E14)</f>
        <v>83350</v>
      </c>
    </row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zoomScaleNormal="100" workbookViewId="0">
      <selection activeCell="C5" sqref="C5:D5"/>
    </sheetView>
  </sheetViews>
  <sheetFormatPr defaultColWidth="0" defaultRowHeight="15" zeroHeight="1" x14ac:dyDescent="0.2"/>
  <cols>
    <col min="1" max="1" width="10.85546875" style="184" customWidth="1"/>
    <col min="2" max="2" width="42.85546875" style="184" customWidth="1"/>
    <col min="3" max="3" width="8.28515625" style="184" customWidth="1"/>
    <col min="4" max="4" width="21.85546875" style="184" customWidth="1"/>
    <col min="5" max="16384" width="0" style="94" hidden="1"/>
  </cols>
  <sheetData>
    <row r="1" spans="1:4" ht="19.899999999999999" customHeight="1" x14ac:dyDescent="0.25">
      <c r="A1" s="328" t="s">
        <v>194</v>
      </c>
      <c r="B1" s="289"/>
      <c r="C1" s="289"/>
      <c r="D1" s="290"/>
    </row>
    <row r="2" spans="1:4" ht="19.899999999999999" customHeight="1" x14ac:dyDescent="0.25">
      <c r="A2" s="329" t="s">
        <v>191</v>
      </c>
      <c r="B2" s="310"/>
      <c r="C2" s="310"/>
      <c r="D2" s="311"/>
    </row>
    <row r="3" spans="1:4" ht="27" customHeight="1" thickBot="1" x14ac:dyDescent="0.3">
      <c r="A3" s="329" t="s">
        <v>192</v>
      </c>
      <c r="B3" s="310"/>
      <c r="C3" s="310"/>
      <c r="D3" s="311"/>
    </row>
    <row r="4" spans="1:4" ht="20.100000000000001" customHeight="1" thickBot="1" x14ac:dyDescent="0.3">
      <c r="A4" s="243" t="s">
        <v>8</v>
      </c>
      <c r="B4" s="259" t="str">
        <f>'CSS '!B4</f>
        <v>Lake</v>
      </c>
      <c r="C4" s="260" t="s">
        <v>9</v>
      </c>
      <c r="D4" s="261">
        <f>'CSS '!G4</f>
        <v>43265</v>
      </c>
    </row>
    <row r="5" spans="1:4" s="100" customFormat="1" ht="40.15" customHeight="1" x14ac:dyDescent="0.2">
      <c r="A5" s="281" t="s">
        <v>226</v>
      </c>
      <c r="B5" s="312"/>
      <c r="C5" s="646" t="s">
        <v>240</v>
      </c>
      <c r="D5" s="647"/>
    </row>
    <row r="6" spans="1:4" ht="15" customHeight="1" x14ac:dyDescent="0.25">
      <c r="A6" s="232" t="s">
        <v>32</v>
      </c>
      <c r="B6" s="235"/>
      <c r="C6" s="201"/>
      <c r="D6" s="306"/>
    </row>
    <row r="7" spans="1:4" ht="15" customHeight="1" x14ac:dyDescent="0.2">
      <c r="A7" s="136">
        <v>1</v>
      </c>
      <c r="B7" s="296"/>
      <c r="C7" s="295"/>
      <c r="D7" s="252"/>
    </row>
    <row r="8" spans="1:4" ht="15" customHeight="1" x14ac:dyDescent="0.2">
      <c r="A8" s="136">
        <v>2</v>
      </c>
      <c r="B8" s="296"/>
      <c r="C8" s="295"/>
      <c r="D8" s="252"/>
    </row>
    <row r="9" spans="1:4" ht="15" customHeight="1" x14ac:dyDescent="0.2">
      <c r="A9" s="136">
        <v>3</v>
      </c>
      <c r="B9" s="296"/>
      <c r="C9" s="295"/>
      <c r="D9" s="252"/>
    </row>
    <row r="10" spans="1:4" ht="15" customHeight="1" x14ac:dyDescent="0.2">
      <c r="A10" s="136">
        <v>4</v>
      </c>
      <c r="B10" s="296"/>
      <c r="C10" s="295"/>
      <c r="D10" s="252"/>
    </row>
    <row r="11" spans="1:4" ht="15" customHeight="1" x14ac:dyDescent="0.2">
      <c r="A11" s="136">
        <v>5</v>
      </c>
      <c r="B11" s="296"/>
      <c r="C11" s="295"/>
      <c r="D11" s="252"/>
    </row>
    <row r="12" spans="1:4" ht="15" customHeight="1" x14ac:dyDescent="0.2">
      <c r="A12" s="136">
        <v>6</v>
      </c>
      <c r="B12" s="296"/>
      <c r="C12" s="295"/>
      <c r="D12" s="252"/>
    </row>
    <row r="13" spans="1:4" ht="15" customHeight="1" x14ac:dyDescent="0.2">
      <c r="A13" s="136">
        <v>7</v>
      </c>
      <c r="B13" s="296"/>
      <c r="C13" s="295"/>
      <c r="D13" s="252"/>
    </row>
    <row r="14" spans="1:4" ht="15" customHeight="1" x14ac:dyDescent="0.2">
      <c r="A14" s="136">
        <v>8</v>
      </c>
      <c r="B14" s="296"/>
      <c r="C14" s="295"/>
      <c r="D14" s="252"/>
    </row>
    <row r="15" spans="1:4" ht="15" customHeight="1" x14ac:dyDescent="0.2">
      <c r="A15" s="136">
        <v>9</v>
      </c>
      <c r="B15" s="296"/>
      <c r="C15" s="295"/>
      <c r="D15" s="252"/>
    </row>
    <row r="16" spans="1:4" ht="15" customHeight="1" x14ac:dyDescent="0.2">
      <c r="A16" s="136">
        <v>10</v>
      </c>
      <c r="B16" s="296"/>
      <c r="C16" s="295"/>
      <c r="D16" s="252"/>
    </row>
    <row r="17" spans="1:4" ht="15" customHeight="1" x14ac:dyDescent="0.2">
      <c r="A17" s="136">
        <v>11</v>
      </c>
      <c r="B17" s="296"/>
      <c r="C17" s="295"/>
      <c r="D17" s="252"/>
    </row>
    <row r="18" spans="1:4" ht="15" customHeight="1" x14ac:dyDescent="0.2">
      <c r="A18" s="136">
        <v>12</v>
      </c>
      <c r="B18" s="296"/>
      <c r="C18" s="295"/>
      <c r="D18" s="252"/>
    </row>
    <row r="19" spans="1:4" ht="15" customHeight="1" x14ac:dyDescent="0.25">
      <c r="A19" s="232" t="s">
        <v>59</v>
      </c>
      <c r="B19" s="313"/>
      <c r="C19" s="235"/>
      <c r="D19" s="253">
        <f>SUM(D7:D18)</f>
        <v>0</v>
      </c>
    </row>
    <row r="20" spans="1:4" ht="15" customHeight="1" x14ac:dyDescent="0.25">
      <c r="A20" s="232" t="s">
        <v>29</v>
      </c>
      <c r="B20" s="313"/>
      <c r="C20" s="235"/>
      <c r="D20" s="253"/>
    </row>
    <row r="21" spans="1:4" ht="15" customHeight="1" x14ac:dyDescent="0.25">
      <c r="A21" s="314" t="s">
        <v>164</v>
      </c>
      <c r="B21" s="315"/>
      <c r="C21" s="316"/>
      <c r="D21" s="253"/>
    </row>
    <row r="22" spans="1:4" ht="15" customHeight="1" x14ac:dyDescent="0.25">
      <c r="A22" s="317" t="s">
        <v>30</v>
      </c>
      <c r="B22" s="313"/>
      <c r="C22" s="235"/>
      <c r="D22" s="253">
        <f>SUM(D19:D21)</f>
        <v>0</v>
      </c>
    </row>
    <row r="23" spans="1:4" ht="15" customHeight="1" x14ac:dyDescent="0.25">
      <c r="A23" s="318" t="s">
        <v>26</v>
      </c>
      <c r="B23" s="156"/>
      <c r="C23" s="319"/>
      <c r="D23" s="253"/>
    </row>
    <row r="24" spans="1:4" ht="15" customHeight="1" x14ac:dyDescent="0.2">
      <c r="A24" s="136">
        <v>1</v>
      </c>
      <c r="B24" s="307"/>
      <c r="C24" s="320"/>
      <c r="D24" s="308"/>
    </row>
    <row r="25" spans="1:4" ht="15" customHeight="1" x14ac:dyDescent="0.2">
      <c r="A25" s="136">
        <v>2</v>
      </c>
      <c r="B25" s="307"/>
      <c r="C25" s="320"/>
      <c r="D25" s="308"/>
    </row>
    <row r="26" spans="1:4" ht="15" customHeight="1" x14ac:dyDescent="0.2">
      <c r="A26" s="136">
        <v>3</v>
      </c>
      <c r="B26" s="307"/>
      <c r="C26" s="320"/>
      <c r="D26" s="308"/>
    </row>
    <row r="27" spans="1:4" ht="15" customHeight="1" x14ac:dyDescent="0.2">
      <c r="A27" s="136">
        <v>4</v>
      </c>
      <c r="B27" s="307"/>
      <c r="C27" s="320"/>
      <c r="D27" s="308"/>
    </row>
    <row r="28" spans="1:4" ht="15" customHeight="1" x14ac:dyDescent="0.2">
      <c r="A28" s="136">
        <v>5</v>
      </c>
      <c r="B28" s="307"/>
      <c r="C28" s="320"/>
      <c r="D28" s="308"/>
    </row>
    <row r="29" spans="1:4" ht="15" customHeight="1" x14ac:dyDescent="0.2">
      <c r="A29" s="136">
        <v>6</v>
      </c>
      <c r="B29" s="307"/>
      <c r="C29" s="320"/>
      <c r="D29" s="308"/>
    </row>
    <row r="30" spans="1:4" ht="15" customHeight="1" x14ac:dyDescent="0.2">
      <c r="A30" s="136">
        <v>7</v>
      </c>
      <c r="B30" s="296"/>
      <c r="C30" s="295"/>
      <c r="D30" s="308"/>
    </row>
    <row r="31" spans="1:4" ht="15" customHeight="1" x14ac:dyDescent="0.2">
      <c r="A31" s="136">
        <v>8</v>
      </c>
      <c r="B31" s="296"/>
      <c r="C31" s="295"/>
      <c r="D31" s="308"/>
    </row>
    <row r="32" spans="1:4" ht="15" customHeight="1" x14ac:dyDescent="0.2">
      <c r="A32" s="136">
        <v>9</v>
      </c>
      <c r="B32" s="296"/>
      <c r="C32" s="295"/>
      <c r="D32" s="308"/>
    </row>
    <row r="33" spans="1:4" ht="15" customHeight="1" x14ac:dyDescent="0.2">
      <c r="A33" s="136">
        <v>10</v>
      </c>
      <c r="B33" s="296"/>
      <c r="C33" s="295"/>
      <c r="D33" s="308"/>
    </row>
    <row r="34" spans="1:4" ht="15" customHeight="1" x14ac:dyDescent="0.2">
      <c r="A34" s="136">
        <v>11</v>
      </c>
      <c r="B34" s="296"/>
      <c r="C34" s="295"/>
      <c r="D34" s="308"/>
    </row>
    <row r="35" spans="1:4" s="101" customFormat="1" ht="15" customHeight="1" x14ac:dyDescent="0.2">
      <c r="A35" s="136">
        <v>12</v>
      </c>
      <c r="B35" s="296"/>
      <c r="C35" s="295"/>
      <c r="D35" s="308"/>
    </row>
    <row r="36" spans="1:4" s="101" customFormat="1" ht="15" customHeight="1" x14ac:dyDescent="0.2">
      <c r="A36" s="136">
        <v>13</v>
      </c>
      <c r="B36" s="296"/>
      <c r="C36" s="295"/>
      <c r="D36" s="308"/>
    </row>
    <row r="37" spans="1:4" s="101" customFormat="1" ht="15" customHeight="1" x14ac:dyDescent="0.25">
      <c r="A37" s="172" t="s">
        <v>60</v>
      </c>
      <c r="B37" s="321"/>
      <c r="C37" s="235"/>
      <c r="D37" s="253">
        <f>SUM(D24:D36)</f>
        <v>0</v>
      </c>
    </row>
    <row r="38" spans="1:4" ht="15" customHeight="1" x14ac:dyDescent="0.25">
      <c r="A38" s="172" t="s">
        <v>33</v>
      </c>
      <c r="B38" s="321"/>
      <c r="C38" s="235"/>
      <c r="D38" s="253"/>
    </row>
    <row r="39" spans="1:4" ht="15" customHeight="1" x14ac:dyDescent="0.25">
      <c r="A39" s="322" t="s">
        <v>163</v>
      </c>
      <c r="B39" s="323"/>
      <c r="C39" s="324"/>
      <c r="D39" s="253"/>
    </row>
    <row r="40" spans="1:4" ht="15" customHeight="1" x14ac:dyDescent="0.25">
      <c r="A40" s="172" t="s">
        <v>34</v>
      </c>
      <c r="B40" s="321"/>
      <c r="C40" s="235"/>
      <c r="D40" s="253">
        <f>SUM(D37:D39)</f>
        <v>0</v>
      </c>
    </row>
    <row r="41" spans="1:4" ht="16.5" thickBot="1" x14ac:dyDescent="0.3">
      <c r="A41" s="325" t="s">
        <v>25</v>
      </c>
      <c r="B41" s="326"/>
      <c r="C41" s="327"/>
      <c r="D41" s="286">
        <f>D22+D40</f>
        <v>0</v>
      </c>
    </row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mergeCells count="1">
    <mergeCell ref="C5:D5"/>
  </mergeCell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/>
  </sheetViews>
  <sheetFormatPr defaultColWidth="0" defaultRowHeight="12.75" zeroHeight="1" x14ac:dyDescent="0.2"/>
  <cols>
    <col min="1" max="1" width="11.85546875" style="94" customWidth="1"/>
    <col min="2" max="2" width="20" style="94" customWidth="1"/>
    <col min="3" max="3" width="31.5703125" style="94" customWidth="1"/>
    <col min="4" max="4" width="22.5703125" style="94" customWidth="1"/>
    <col min="5" max="16384" width="0" style="94" hidden="1"/>
  </cols>
  <sheetData>
    <row r="1" spans="1:5" ht="19.899999999999999" customHeight="1" x14ac:dyDescent="0.25">
      <c r="A1" s="288" t="s">
        <v>195</v>
      </c>
      <c r="B1" s="289"/>
      <c r="C1" s="289"/>
      <c r="D1" s="290"/>
    </row>
    <row r="2" spans="1:5" ht="19.899999999999999" customHeight="1" x14ac:dyDescent="0.25">
      <c r="A2" s="309" t="s">
        <v>196</v>
      </c>
      <c r="B2" s="310"/>
      <c r="C2" s="310"/>
      <c r="D2" s="340"/>
    </row>
    <row r="3" spans="1:5" ht="19.899999999999999" customHeight="1" thickBot="1" x14ac:dyDescent="0.3">
      <c r="A3" s="309" t="s">
        <v>197</v>
      </c>
      <c r="B3" s="310"/>
      <c r="C3" s="310"/>
      <c r="D3" s="340"/>
    </row>
    <row r="4" spans="1:5" ht="15" customHeight="1" thickBot="1" x14ac:dyDescent="0.3">
      <c r="A4" s="243" t="s">
        <v>8</v>
      </c>
      <c r="B4" s="259" t="str">
        <f>'CSS '!B4:B4</f>
        <v>Lake</v>
      </c>
      <c r="C4" s="260" t="s">
        <v>9</v>
      </c>
      <c r="D4" s="261">
        <f>'CSS '!E4</f>
        <v>0</v>
      </c>
    </row>
    <row r="5" spans="1:5" s="95" customFormat="1" ht="42.75" customHeight="1" x14ac:dyDescent="0.25">
      <c r="A5" s="109"/>
      <c r="B5" s="330"/>
      <c r="C5" s="331"/>
      <c r="D5" s="347" t="s">
        <v>215</v>
      </c>
    </row>
    <row r="6" spans="1:5" s="95" customFormat="1" ht="15.75" x14ac:dyDescent="0.25">
      <c r="A6" s="78"/>
      <c r="B6" s="196"/>
      <c r="C6" s="196"/>
      <c r="D6" s="332"/>
    </row>
    <row r="7" spans="1:5" ht="27" customHeight="1" x14ac:dyDescent="0.2">
      <c r="A7" s="350" t="s">
        <v>216</v>
      </c>
      <c r="B7" s="341"/>
      <c r="C7" s="342"/>
      <c r="D7" s="333"/>
    </row>
    <row r="8" spans="1:5" ht="15" x14ac:dyDescent="0.2">
      <c r="A8" s="348"/>
      <c r="B8" s="334"/>
      <c r="C8" s="334"/>
      <c r="D8" s="335"/>
    </row>
    <row r="9" spans="1:5" ht="26.65" customHeight="1" x14ac:dyDescent="0.2">
      <c r="A9" s="351" t="s">
        <v>129</v>
      </c>
      <c r="B9" s="343"/>
      <c r="C9" s="344"/>
      <c r="D9" s="336"/>
    </row>
    <row r="10" spans="1:5" ht="15" x14ac:dyDescent="0.2">
      <c r="A10" s="349"/>
      <c r="B10" s="337"/>
      <c r="C10" s="337"/>
      <c r="D10" s="338"/>
    </row>
    <row r="11" spans="1:5" ht="25.15" customHeight="1" thickBot="1" x14ac:dyDescent="0.25">
      <c r="A11" s="352" t="s">
        <v>130</v>
      </c>
      <c r="B11" s="345"/>
      <c r="C11" s="346"/>
      <c r="D11" s="339"/>
    </row>
    <row r="12" spans="1:5" hidden="1" x14ac:dyDescent="0.2">
      <c r="A12" s="96"/>
      <c r="B12" s="96"/>
      <c r="C12" s="96"/>
      <c r="D12" s="96"/>
      <c r="E12" s="97"/>
    </row>
    <row r="13" spans="1:5" hidden="1" x14ac:dyDescent="0.2">
      <c r="A13" s="98"/>
      <c r="B13" s="98"/>
      <c r="C13" s="98"/>
      <c r="D13" s="99"/>
      <c r="E13" s="97"/>
    </row>
    <row r="14" spans="1:5" hidden="1" x14ac:dyDescent="0.2">
      <c r="A14" s="96"/>
      <c r="B14" s="96"/>
      <c r="C14" s="96"/>
      <c r="D14" s="96"/>
      <c r="E14" s="97"/>
    </row>
    <row r="15" spans="1:5" hidden="1" x14ac:dyDescent="0.2">
      <c r="A15" s="98"/>
      <c r="B15" s="98"/>
      <c r="C15" s="98"/>
      <c r="D15" s="99"/>
      <c r="E15" s="97"/>
    </row>
    <row r="16" spans="1:5" hidden="1" x14ac:dyDescent="0.2">
      <c r="A16" s="96"/>
      <c r="B16" s="96"/>
      <c r="C16" s="96"/>
      <c r="D16" s="96"/>
      <c r="E16" s="97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7"/>
  <sheetViews>
    <sheetView zoomScale="110" zoomScaleNormal="110" workbookViewId="0">
      <selection activeCell="D1" sqref="D1"/>
    </sheetView>
  </sheetViews>
  <sheetFormatPr defaultColWidth="0" defaultRowHeight="12.75" zeroHeight="1" x14ac:dyDescent="0.2"/>
  <cols>
    <col min="1" max="1" width="11.7109375" style="94" customWidth="1"/>
    <col min="2" max="2" width="26.7109375" style="94" customWidth="1"/>
    <col min="3" max="3" width="13.28515625" style="94" customWidth="1"/>
    <col min="4" max="4" width="31.140625" style="94" customWidth="1"/>
    <col min="5" max="16384" width="0" style="94" hidden="1"/>
  </cols>
  <sheetData>
    <row r="1" spans="1:4" ht="19.899999999999999" customHeight="1" x14ac:dyDescent="0.2">
      <c r="A1" s="204" t="s">
        <v>198</v>
      </c>
      <c r="B1" s="356"/>
      <c r="C1" s="356"/>
      <c r="D1" s="357"/>
    </row>
    <row r="2" spans="1:4" ht="19.899999999999999" customHeight="1" x14ac:dyDescent="0.25">
      <c r="A2" s="329" t="s">
        <v>199</v>
      </c>
      <c r="B2" s="364"/>
      <c r="C2" s="310"/>
      <c r="D2" s="340"/>
    </row>
    <row r="3" spans="1:4" ht="24" customHeight="1" thickBot="1" x14ac:dyDescent="0.3">
      <c r="A3" s="329" t="s">
        <v>200</v>
      </c>
      <c r="B3" s="310"/>
      <c r="C3" s="310"/>
      <c r="D3" s="340"/>
    </row>
    <row r="4" spans="1:4" ht="15" customHeight="1" thickBot="1" x14ac:dyDescent="0.3">
      <c r="A4" s="243" t="s">
        <v>8</v>
      </c>
      <c r="B4" s="259" t="str">
        <f>'CSS '!B4:B4</f>
        <v>Lake</v>
      </c>
      <c r="C4" s="260" t="s">
        <v>9</v>
      </c>
      <c r="D4" s="261">
        <f>'CSS '!G4</f>
        <v>43265</v>
      </c>
    </row>
    <row r="5" spans="1:4" s="95" customFormat="1" ht="30" customHeight="1" x14ac:dyDescent="0.25">
      <c r="A5" s="299"/>
      <c r="B5" s="358"/>
      <c r="C5" s="359"/>
      <c r="D5" s="363" t="s">
        <v>215</v>
      </c>
    </row>
    <row r="6" spans="1:4" ht="26.1" customHeight="1" x14ac:dyDescent="0.2">
      <c r="A6" s="360" t="s">
        <v>156</v>
      </c>
      <c r="B6" s="361"/>
      <c r="C6" s="362"/>
      <c r="D6" s="336">
        <v>0</v>
      </c>
    </row>
    <row r="7" spans="1:4" ht="15.75" thickBot="1" x14ac:dyDescent="0.25">
      <c r="A7" s="353"/>
      <c r="B7" s="354"/>
      <c r="C7" s="354"/>
      <c r="D7" s="355"/>
    </row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9" zoomScale="60" zoomScaleNormal="60" zoomScaleSheetLayoutView="100" zoomScalePageLayoutView="70" workbookViewId="0">
      <selection activeCell="A50" sqref="A50"/>
    </sheetView>
  </sheetViews>
  <sheetFormatPr defaultColWidth="0" defaultRowHeight="15" zeroHeight="1" x14ac:dyDescent="0.2"/>
  <cols>
    <col min="1" max="1" width="3.42578125" style="184" customWidth="1"/>
    <col min="2" max="5" width="3.5703125" style="184" customWidth="1"/>
    <col min="6" max="6" width="55" style="184" customWidth="1"/>
    <col min="7" max="7" width="17.42578125" style="184" customWidth="1"/>
    <col min="8" max="8" width="17.140625" style="184" customWidth="1"/>
    <col min="9" max="9" width="14.5703125" style="184" customWidth="1"/>
    <col min="10" max="10" width="18" style="184" customWidth="1"/>
    <col min="11" max="11" width="18.28515625" style="184" customWidth="1"/>
    <col min="12" max="12" width="14.5703125" style="184" customWidth="1"/>
    <col min="13" max="13" width="17.42578125" style="184" customWidth="1"/>
    <col min="14" max="14" width="17.5703125" style="184" customWidth="1"/>
    <col min="15" max="15" width="21.140625" style="184" customWidth="1"/>
    <col min="16" max="16" width="17" style="184" customWidth="1"/>
    <col min="17" max="17" width="14.5703125" style="184" customWidth="1"/>
    <col min="18" max="18" width="17.85546875" style="184" customWidth="1"/>
    <col min="19" max="19" width="13" style="184" hidden="1" customWidth="1"/>
    <col min="20" max="16384" width="0" style="184" hidden="1"/>
  </cols>
  <sheetData>
    <row r="1" spans="1:18" ht="15.75" x14ac:dyDescent="0.25">
      <c r="A1" s="185" t="s">
        <v>206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5.75" x14ac:dyDescent="0.25">
      <c r="A2" s="185" t="s">
        <v>207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.75" x14ac:dyDescent="0.25">
      <c r="A3" s="474" t="s">
        <v>107</v>
      </c>
      <c r="B3" s="81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s="476" customFormat="1" ht="15.75" x14ac:dyDescent="0.25">
      <c r="A4" s="407"/>
      <c r="B4" s="84"/>
      <c r="C4" s="84"/>
      <c r="D4" s="84"/>
      <c r="E4" s="84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x14ac:dyDescent="0.25">
      <c r="A5" s="477" t="s">
        <v>106</v>
      </c>
      <c r="B5" s="408"/>
      <c r="C5" s="408"/>
      <c r="D5" s="478" t="str">
        <f>'CSS '!B4</f>
        <v>Lake</v>
      </c>
      <c r="E5" s="408"/>
      <c r="F5" s="408"/>
      <c r="G5" s="93"/>
      <c r="H5" s="93"/>
      <c r="I5" s="93"/>
      <c r="J5" s="93"/>
      <c r="K5" s="409"/>
      <c r="L5" s="93"/>
      <c r="M5" s="93"/>
      <c r="N5" s="93"/>
      <c r="O5" s="93"/>
      <c r="P5" s="479" t="s">
        <v>73</v>
      </c>
      <c r="Q5" s="479">
        <f>'CSS '!G4</f>
        <v>43265</v>
      </c>
      <c r="R5" s="410"/>
    </row>
    <row r="6" spans="1:18" ht="15" customHeight="1" thickBot="1" x14ac:dyDescent="0.3">
      <c r="A6" s="102"/>
      <c r="B6" s="102"/>
      <c r="C6" s="102"/>
      <c r="D6" s="102"/>
      <c r="E6" s="102"/>
      <c r="F6" s="102"/>
      <c r="G6" s="132"/>
      <c r="H6" s="132"/>
      <c r="I6" s="132"/>
      <c r="J6" s="132"/>
      <c r="K6" s="132"/>
      <c r="L6" s="132"/>
      <c r="M6" s="132"/>
      <c r="N6" s="89"/>
      <c r="O6" s="89"/>
      <c r="P6" s="411"/>
      <c r="Q6" s="411"/>
      <c r="R6" s="411"/>
    </row>
    <row r="7" spans="1:18" ht="31.5" customHeight="1" thickBot="1" x14ac:dyDescent="0.25">
      <c r="A7" s="480" t="s">
        <v>208</v>
      </c>
      <c r="B7" s="86"/>
      <c r="C7" s="86"/>
      <c r="D7" s="86"/>
      <c r="E7" s="86"/>
      <c r="F7" s="87"/>
      <c r="G7" s="412" t="s">
        <v>132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 ht="15" customHeight="1" thickBot="1" x14ac:dyDescent="0.25">
      <c r="A8" s="283"/>
      <c r="B8" s="283"/>
      <c r="C8" s="283"/>
      <c r="D8" s="283"/>
      <c r="E8" s="283"/>
      <c r="F8" s="28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 s="218" customFormat="1" ht="15" customHeight="1" x14ac:dyDescent="0.25">
      <c r="A9" s="204"/>
      <c r="B9" s="205"/>
      <c r="C9" s="205"/>
      <c r="D9" s="205"/>
      <c r="E9" s="205"/>
      <c r="F9" s="213"/>
      <c r="G9" s="481" t="s">
        <v>0</v>
      </c>
      <c r="H9" s="481" t="s">
        <v>1</v>
      </c>
      <c r="I9" s="481" t="s">
        <v>7</v>
      </c>
      <c r="J9" s="481" t="s">
        <v>2</v>
      </c>
      <c r="K9" s="481" t="s">
        <v>3</v>
      </c>
      <c r="L9" s="481" t="s">
        <v>4</v>
      </c>
      <c r="M9" s="481" t="s">
        <v>5</v>
      </c>
      <c r="N9" s="481" t="s">
        <v>6</v>
      </c>
      <c r="O9" s="481" t="s">
        <v>38</v>
      </c>
      <c r="P9" s="482" t="s">
        <v>101</v>
      </c>
      <c r="Q9" s="482" t="s">
        <v>56</v>
      </c>
      <c r="R9" s="483" t="s">
        <v>167</v>
      </c>
    </row>
    <row r="10" spans="1:18" s="218" customFormat="1" ht="68.25" customHeight="1" thickBot="1" x14ac:dyDescent="0.3">
      <c r="A10" s="484"/>
      <c r="B10" s="485"/>
      <c r="C10" s="485"/>
      <c r="D10" s="485"/>
      <c r="E10" s="485"/>
      <c r="F10" s="486" t="s">
        <v>128</v>
      </c>
      <c r="G10" s="487" t="s">
        <v>210</v>
      </c>
      <c r="H10" s="487" t="s">
        <v>211</v>
      </c>
      <c r="I10" s="487" t="s">
        <v>35</v>
      </c>
      <c r="J10" s="487" t="s">
        <v>212</v>
      </c>
      <c r="K10" s="487" t="s">
        <v>15</v>
      </c>
      <c r="L10" s="487" t="s">
        <v>27</v>
      </c>
      <c r="M10" s="487" t="s">
        <v>28</v>
      </c>
      <c r="N10" s="487" t="s">
        <v>63</v>
      </c>
      <c r="O10" s="488" t="s">
        <v>156</v>
      </c>
      <c r="P10" s="489" t="s">
        <v>49</v>
      </c>
      <c r="Q10" s="487" t="s">
        <v>76</v>
      </c>
      <c r="R10" s="490" t="s">
        <v>16</v>
      </c>
    </row>
    <row r="11" spans="1:18" ht="25.15" customHeight="1" thickTop="1" x14ac:dyDescent="0.25">
      <c r="A11" s="491">
        <v>1</v>
      </c>
      <c r="B11" s="492" t="s">
        <v>241</v>
      </c>
      <c r="C11" s="257"/>
      <c r="D11" s="257"/>
      <c r="E11" s="257"/>
      <c r="F11" s="493"/>
      <c r="G11" s="413"/>
      <c r="H11" s="413"/>
      <c r="I11" s="413"/>
      <c r="J11" s="413"/>
      <c r="K11" s="413"/>
      <c r="L11" s="413"/>
      <c r="M11" s="413"/>
      <c r="N11" s="413"/>
      <c r="O11" s="413"/>
      <c r="P11" s="414"/>
      <c r="Q11" s="414"/>
      <c r="R11" s="415"/>
    </row>
    <row r="12" spans="1:18" ht="25.15" customHeight="1" x14ac:dyDescent="0.25">
      <c r="A12" s="494"/>
      <c r="B12" s="495"/>
      <c r="C12" s="138" t="s">
        <v>39</v>
      </c>
      <c r="D12" s="295" t="s">
        <v>61</v>
      </c>
      <c r="E12" s="295"/>
      <c r="F12" s="296"/>
      <c r="G12" s="413"/>
      <c r="H12" s="413"/>
      <c r="I12" s="413"/>
      <c r="J12" s="413"/>
      <c r="K12" s="413"/>
      <c r="L12" s="413"/>
      <c r="M12" s="413"/>
      <c r="N12" s="413"/>
      <c r="O12" s="413"/>
      <c r="P12" s="416">
        <v>1145839</v>
      </c>
      <c r="Q12" s="417"/>
      <c r="R12" s="496">
        <f>P12</f>
        <v>1145839</v>
      </c>
    </row>
    <row r="13" spans="1:18" ht="25.15" customHeight="1" x14ac:dyDescent="0.25">
      <c r="A13" s="494"/>
      <c r="B13" s="495"/>
      <c r="C13" s="138" t="s">
        <v>40</v>
      </c>
      <c r="D13" s="295" t="s">
        <v>74</v>
      </c>
      <c r="E13" s="295"/>
      <c r="F13" s="296"/>
      <c r="G13" s="413"/>
      <c r="H13" s="413"/>
      <c r="I13" s="413"/>
      <c r="J13" s="418">
        <v>0</v>
      </c>
      <c r="K13" s="413"/>
      <c r="L13" s="413"/>
      <c r="M13" s="413"/>
      <c r="N13" s="413"/>
      <c r="O13" s="413"/>
      <c r="P13" s="414"/>
      <c r="Q13" s="414"/>
      <c r="R13" s="496">
        <f>J13</f>
        <v>0</v>
      </c>
    </row>
    <row r="14" spans="1:18" ht="25.15" customHeight="1" x14ac:dyDescent="0.25">
      <c r="A14" s="494"/>
      <c r="B14" s="495"/>
      <c r="C14" s="497" t="s">
        <v>41</v>
      </c>
      <c r="D14" s="295" t="s">
        <v>64</v>
      </c>
      <c r="E14" s="295"/>
      <c r="F14" s="296"/>
      <c r="G14" s="413"/>
      <c r="H14" s="413"/>
      <c r="I14" s="413"/>
      <c r="J14" s="418">
        <v>0</v>
      </c>
      <c r="K14" s="418">
        <v>0</v>
      </c>
      <c r="L14" s="413"/>
      <c r="M14" s="413"/>
      <c r="N14" s="413"/>
      <c r="O14" s="413"/>
      <c r="P14" s="414"/>
      <c r="Q14" s="414"/>
      <c r="R14" s="496">
        <f>SUM(J14:K14)</f>
        <v>0</v>
      </c>
    </row>
    <row r="15" spans="1:18" s="476" customFormat="1" ht="25.15" customHeight="1" x14ac:dyDescent="0.2">
      <c r="A15" s="498"/>
      <c r="B15" s="499"/>
      <c r="C15" s="497" t="s">
        <v>42</v>
      </c>
      <c r="D15" s="500" t="s">
        <v>65</v>
      </c>
      <c r="E15" s="500"/>
      <c r="F15" s="501"/>
      <c r="G15" s="420">
        <v>0</v>
      </c>
      <c r="H15" s="420">
        <v>0</v>
      </c>
      <c r="I15" s="420">
        <v>0</v>
      </c>
      <c r="J15" s="420">
        <v>0</v>
      </c>
      <c r="K15" s="420">
        <v>0</v>
      </c>
      <c r="L15" s="420">
        <v>0</v>
      </c>
      <c r="M15" s="420">
        <v>0</v>
      </c>
      <c r="N15" s="420">
        <v>0</v>
      </c>
      <c r="O15" s="413"/>
      <c r="P15" s="417"/>
      <c r="Q15" s="417"/>
      <c r="R15" s="496">
        <f>SUM(G15:N15)</f>
        <v>0</v>
      </c>
    </row>
    <row r="16" spans="1:18" s="476" customFormat="1" ht="25.15" customHeight="1" x14ac:dyDescent="0.2">
      <c r="A16" s="498"/>
      <c r="B16" s="499"/>
      <c r="C16" s="497" t="s">
        <v>43</v>
      </c>
      <c r="D16" s="500" t="s">
        <v>66</v>
      </c>
      <c r="E16" s="500"/>
      <c r="F16" s="501"/>
      <c r="G16" s="418">
        <v>0</v>
      </c>
      <c r="H16" s="418">
        <v>0</v>
      </c>
      <c r="I16" s="418">
        <v>0</v>
      </c>
      <c r="J16" s="418">
        <v>0</v>
      </c>
      <c r="K16" s="418">
        <v>0</v>
      </c>
      <c r="L16" s="418">
        <v>0</v>
      </c>
      <c r="M16" s="418">
        <v>0</v>
      </c>
      <c r="N16" s="418">
        <v>0</v>
      </c>
      <c r="O16" s="413"/>
      <c r="P16" s="417"/>
      <c r="Q16" s="417"/>
      <c r="R16" s="496">
        <f>SUM(G16:N16)</f>
        <v>0</v>
      </c>
    </row>
    <row r="17" spans="1:21" s="476" customFormat="1" ht="25.15" customHeight="1" x14ac:dyDescent="0.2">
      <c r="A17" s="498"/>
      <c r="B17" s="499"/>
      <c r="C17" s="497" t="s">
        <v>44</v>
      </c>
      <c r="D17" s="500" t="s">
        <v>67</v>
      </c>
      <c r="E17" s="500"/>
      <c r="F17" s="501"/>
      <c r="G17" s="418">
        <v>0</v>
      </c>
      <c r="H17" s="418">
        <v>0</v>
      </c>
      <c r="I17" s="418">
        <v>0</v>
      </c>
      <c r="J17" s="418">
        <v>293419</v>
      </c>
      <c r="K17" s="418">
        <v>450275</v>
      </c>
      <c r="L17" s="418">
        <v>0</v>
      </c>
      <c r="M17" s="418">
        <v>0</v>
      </c>
      <c r="N17" s="418">
        <v>0</v>
      </c>
      <c r="O17" s="421"/>
      <c r="P17" s="417"/>
      <c r="Q17" s="417"/>
      <c r="R17" s="496">
        <f>SUM(G17:N17)</f>
        <v>743694</v>
      </c>
    </row>
    <row r="18" spans="1:21" s="476" customFormat="1" ht="25.15" customHeight="1" x14ac:dyDescent="0.2">
      <c r="A18" s="498"/>
      <c r="B18" s="499"/>
      <c r="C18" s="497" t="s">
        <v>45</v>
      </c>
      <c r="D18" s="500" t="s">
        <v>68</v>
      </c>
      <c r="E18" s="500"/>
      <c r="F18" s="501"/>
      <c r="G18" s="418">
        <v>0</v>
      </c>
      <c r="H18" s="418">
        <v>0</v>
      </c>
      <c r="I18" s="418">
        <v>0</v>
      </c>
      <c r="J18" s="418">
        <v>4578</v>
      </c>
      <c r="K18" s="418">
        <v>5947</v>
      </c>
      <c r="L18" s="418">
        <v>-8900</v>
      </c>
      <c r="M18" s="418">
        <v>0</v>
      </c>
      <c r="N18" s="418">
        <v>-27028</v>
      </c>
      <c r="O18" s="421"/>
      <c r="P18" s="417"/>
      <c r="Q18" s="417"/>
      <c r="R18" s="496">
        <f>SUM(G18:N18)</f>
        <v>-25403</v>
      </c>
    </row>
    <row r="19" spans="1:21" s="476" customFormat="1" ht="25.15" customHeight="1" x14ac:dyDescent="0.2">
      <c r="A19" s="498"/>
      <c r="B19" s="499"/>
      <c r="C19" s="497" t="s">
        <v>46</v>
      </c>
      <c r="D19" s="500" t="s">
        <v>78</v>
      </c>
      <c r="E19" s="500"/>
      <c r="F19" s="501"/>
      <c r="G19" s="418">
        <v>1301333</v>
      </c>
      <c r="H19" s="418">
        <v>596885</v>
      </c>
      <c r="I19" s="418">
        <v>39387</v>
      </c>
      <c r="J19" s="418">
        <v>0</v>
      </c>
      <c r="K19" s="418">
        <v>0</v>
      </c>
      <c r="L19" s="421"/>
      <c r="M19" s="418">
        <v>0</v>
      </c>
      <c r="N19" s="421"/>
      <c r="O19" s="421"/>
      <c r="P19" s="417"/>
      <c r="Q19" s="417"/>
      <c r="R19" s="496">
        <f>SUM(G19:K19)+M19</f>
        <v>1937605</v>
      </c>
    </row>
    <row r="20" spans="1:21" s="476" customFormat="1" ht="25.15" customHeight="1" x14ac:dyDescent="0.2">
      <c r="A20" s="498"/>
      <c r="B20" s="499"/>
      <c r="C20" s="497" t="s">
        <v>47</v>
      </c>
      <c r="D20" s="500" t="s">
        <v>94</v>
      </c>
      <c r="E20" s="500"/>
      <c r="F20" s="501"/>
      <c r="G20" s="418">
        <v>0</v>
      </c>
      <c r="H20" s="418">
        <v>0</v>
      </c>
      <c r="I20" s="418">
        <v>127900</v>
      </c>
      <c r="J20" s="418">
        <v>0</v>
      </c>
      <c r="K20" s="418">
        <v>0</v>
      </c>
      <c r="L20" s="421"/>
      <c r="M20" s="418">
        <v>0</v>
      </c>
      <c r="N20" s="421"/>
      <c r="O20" s="421"/>
      <c r="P20" s="417"/>
      <c r="Q20" s="417"/>
      <c r="R20" s="496">
        <f>SUM(G20:K20)+M20</f>
        <v>127900</v>
      </c>
    </row>
    <row r="21" spans="1:21" s="476" customFormat="1" ht="25.15" customHeight="1" x14ac:dyDescent="0.2">
      <c r="A21" s="498"/>
      <c r="B21" s="499"/>
      <c r="C21" s="497" t="s">
        <v>48</v>
      </c>
      <c r="D21" s="500" t="s">
        <v>117</v>
      </c>
      <c r="E21" s="500"/>
      <c r="F21" s="501"/>
      <c r="G21" s="418">
        <v>1136680</v>
      </c>
      <c r="H21" s="418">
        <v>485272</v>
      </c>
      <c r="I21" s="418">
        <v>153999</v>
      </c>
      <c r="J21" s="418">
        <v>-97049</v>
      </c>
      <c r="K21" s="418">
        <v>-253997</v>
      </c>
      <c r="L21" s="421"/>
      <c r="M21" s="420">
        <v>0</v>
      </c>
      <c r="N21" s="421"/>
      <c r="O21" s="420">
        <v>0</v>
      </c>
      <c r="P21" s="417"/>
      <c r="Q21" s="417"/>
      <c r="R21" s="496">
        <f>SUM(G21:K21)+M21+O21</f>
        <v>1424905</v>
      </c>
    </row>
    <row r="22" spans="1:21" s="476" customFormat="1" ht="25.15" customHeight="1" x14ac:dyDescent="0.2">
      <c r="A22" s="498"/>
      <c r="B22" s="502"/>
      <c r="C22" s="194" t="s">
        <v>57</v>
      </c>
      <c r="D22" s="478" t="s">
        <v>76</v>
      </c>
      <c r="E22" s="478"/>
      <c r="F22" s="503"/>
      <c r="G22" s="422"/>
      <c r="H22" s="422"/>
      <c r="I22" s="422"/>
      <c r="J22" s="422"/>
      <c r="K22" s="422"/>
      <c r="L22" s="422"/>
      <c r="M22" s="422"/>
      <c r="N22" s="422"/>
      <c r="O22" s="423"/>
      <c r="P22" s="424"/>
      <c r="Q22" s="425">
        <v>17568</v>
      </c>
      <c r="R22" s="504">
        <f>Q22</f>
        <v>17568</v>
      </c>
    </row>
    <row r="23" spans="1:21" ht="25.15" customHeight="1" x14ac:dyDescent="0.2">
      <c r="A23" s="494"/>
      <c r="B23" s="406"/>
      <c r="C23" s="505" t="s">
        <v>122</v>
      </c>
      <c r="D23" s="506"/>
      <c r="E23" s="506"/>
      <c r="F23" s="506"/>
      <c r="G23" s="507">
        <f>SUM(G15:G21)</f>
        <v>2438013</v>
      </c>
      <c r="H23" s="507">
        <f>SUM(H15:H21)</f>
        <v>1082157</v>
      </c>
      <c r="I23" s="507">
        <f>SUM(I15:I21)</f>
        <v>321286</v>
      </c>
      <c r="J23" s="507">
        <f>SUM(J13:J21)</f>
        <v>200948</v>
      </c>
      <c r="K23" s="507">
        <f>SUM(K14:K21)</f>
        <v>202225</v>
      </c>
      <c r="L23" s="507">
        <f>SUM(L15:L18)</f>
        <v>-8900</v>
      </c>
      <c r="M23" s="507">
        <f>SUM(M15:M21)</f>
        <v>0</v>
      </c>
      <c r="N23" s="507">
        <f>SUM(N15:N18)</f>
        <v>-27028</v>
      </c>
      <c r="O23" s="508">
        <f>O21</f>
        <v>0</v>
      </c>
      <c r="P23" s="507">
        <f>P12</f>
        <v>1145839</v>
      </c>
      <c r="Q23" s="507">
        <f>Q22</f>
        <v>17568</v>
      </c>
      <c r="R23" s="507">
        <f>SUM(G23:Q23)</f>
        <v>5372108</v>
      </c>
    </row>
    <row r="24" spans="1:21" ht="25.15" customHeight="1" x14ac:dyDescent="0.25">
      <c r="A24" s="509">
        <v>2</v>
      </c>
      <c r="B24" s="510" t="s">
        <v>171</v>
      </c>
      <c r="C24" s="257"/>
      <c r="D24" s="257"/>
      <c r="E24" s="257"/>
      <c r="F24" s="493"/>
      <c r="G24" s="413"/>
      <c r="H24" s="413"/>
      <c r="I24" s="413"/>
      <c r="J24" s="413"/>
      <c r="K24" s="413"/>
      <c r="L24" s="413"/>
      <c r="M24" s="413"/>
      <c r="N24" s="413"/>
      <c r="O24" s="413"/>
      <c r="P24" s="414"/>
      <c r="Q24" s="414"/>
      <c r="R24" s="415"/>
      <c r="S24" s="476"/>
    </row>
    <row r="25" spans="1:21" ht="25.15" customHeight="1" x14ac:dyDescent="0.2">
      <c r="A25" s="494"/>
      <c r="B25" s="406"/>
      <c r="C25" s="295" t="s">
        <v>39</v>
      </c>
      <c r="D25" s="295" t="s">
        <v>80</v>
      </c>
      <c r="E25" s="295"/>
      <c r="F25" s="296"/>
      <c r="G25" s="418">
        <v>0</v>
      </c>
      <c r="H25" s="420">
        <v>0</v>
      </c>
      <c r="I25" s="420">
        <v>0</v>
      </c>
      <c r="J25" s="421"/>
      <c r="K25" s="421"/>
      <c r="L25" s="421"/>
      <c r="M25" s="421"/>
      <c r="N25" s="421"/>
      <c r="O25" s="421"/>
      <c r="P25" s="416">
        <v>0</v>
      </c>
      <c r="Q25" s="417"/>
      <c r="R25" s="496">
        <f>G25+H25+I25+P25</f>
        <v>0</v>
      </c>
    </row>
    <row r="26" spans="1:21" ht="25.15" customHeight="1" x14ac:dyDescent="0.2">
      <c r="A26" s="494"/>
      <c r="B26" s="406"/>
      <c r="C26" s="295" t="s">
        <v>40</v>
      </c>
      <c r="D26" s="295" t="s">
        <v>120</v>
      </c>
      <c r="E26" s="295"/>
      <c r="F26" s="296"/>
      <c r="G26" s="418">
        <v>2369654</v>
      </c>
      <c r="H26" s="418">
        <v>592414</v>
      </c>
      <c r="I26" s="418">
        <v>155898</v>
      </c>
      <c r="J26" s="421"/>
      <c r="K26" s="421"/>
      <c r="L26" s="421"/>
      <c r="M26" s="418">
        <v>0</v>
      </c>
      <c r="N26" s="421"/>
      <c r="O26" s="418">
        <v>0</v>
      </c>
      <c r="P26" s="417"/>
      <c r="Q26" s="417"/>
      <c r="R26" s="496">
        <f>G26+H26+I26+M26+O26</f>
        <v>3117966</v>
      </c>
    </row>
    <row r="27" spans="1:21" ht="25.15" customHeight="1" x14ac:dyDescent="0.2">
      <c r="A27" s="494"/>
      <c r="B27" s="511"/>
      <c r="C27" s="138" t="s">
        <v>41</v>
      </c>
      <c r="D27" s="138" t="s">
        <v>121</v>
      </c>
      <c r="E27" s="138"/>
      <c r="F27" s="512"/>
      <c r="G27" s="426"/>
      <c r="H27" s="426"/>
      <c r="I27" s="426"/>
      <c r="J27" s="426"/>
      <c r="K27" s="426"/>
      <c r="L27" s="426"/>
      <c r="M27" s="426"/>
      <c r="N27" s="426"/>
      <c r="O27" s="422"/>
      <c r="P27" s="427"/>
      <c r="Q27" s="428">
        <v>6054</v>
      </c>
      <c r="R27" s="504">
        <f>Q27</f>
        <v>6054</v>
      </c>
    </row>
    <row r="28" spans="1:21" ht="25.15" customHeight="1" thickBot="1" x14ac:dyDescent="0.25">
      <c r="A28" s="513"/>
      <c r="B28" s="511"/>
      <c r="C28" s="174" t="s">
        <v>213</v>
      </c>
      <c r="D28" s="174" t="s">
        <v>77</v>
      </c>
      <c r="E28" s="174"/>
      <c r="F28" s="175"/>
      <c r="G28" s="514">
        <f>SUM(G25:G26)</f>
        <v>2369654</v>
      </c>
      <c r="H28" s="515">
        <f>SUM(H25:H26)</f>
        <v>592414</v>
      </c>
      <c r="I28" s="515">
        <f>SUM(I25:I26)</f>
        <v>155898</v>
      </c>
      <c r="J28" s="429"/>
      <c r="K28" s="429"/>
      <c r="L28" s="429"/>
      <c r="M28" s="515">
        <f>M26</f>
        <v>0</v>
      </c>
      <c r="N28" s="429"/>
      <c r="O28" s="515">
        <f>O26</f>
        <v>0</v>
      </c>
      <c r="P28" s="515">
        <f>P25</f>
        <v>0</v>
      </c>
      <c r="Q28" s="515">
        <f>SUM(Q27)</f>
        <v>6054</v>
      </c>
      <c r="R28" s="515">
        <f>SUM(R25:R27)</f>
        <v>3124020</v>
      </c>
      <c r="U28" s="516"/>
    </row>
    <row r="29" spans="1:21" ht="25.15" customHeight="1" x14ac:dyDescent="0.25">
      <c r="A29" s="509">
        <v>3</v>
      </c>
      <c r="B29" s="510" t="s">
        <v>242</v>
      </c>
      <c r="C29" s="255"/>
      <c r="D29" s="255"/>
      <c r="E29" s="255"/>
      <c r="F29" s="517"/>
      <c r="G29" s="430"/>
      <c r="H29" s="413"/>
      <c r="I29" s="413"/>
      <c r="J29" s="413"/>
      <c r="K29" s="413"/>
      <c r="L29" s="413"/>
      <c r="M29" s="413"/>
      <c r="N29" s="413"/>
      <c r="O29" s="413"/>
      <c r="P29" s="414"/>
      <c r="Q29" s="414"/>
      <c r="R29" s="413"/>
    </row>
    <row r="30" spans="1:21" ht="25.15" customHeight="1" x14ac:dyDescent="0.25">
      <c r="A30" s="491"/>
      <c r="B30" s="518" t="s">
        <v>98</v>
      </c>
      <c r="C30" s="295" t="s">
        <v>96</v>
      </c>
      <c r="D30" s="295"/>
      <c r="E30" s="295"/>
      <c r="F30" s="296"/>
      <c r="G30" s="430"/>
      <c r="H30" s="413"/>
      <c r="I30" s="413"/>
      <c r="J30" s="413"/>
      <c r="K30" s="413"/>
      <c r="L30" s="413"/>
      <c r="M30" s="413"/>
      <c r="N30" s="413"/>
      <c r="O30" s="413"/>
      <c r="P30" s="414"/>
      <c r="Q30" s="414"/>
      <c r="R30" s="415"/>
    </row>
    <row r="31" spans="1:21" ht="25.15" customHeight="1" x14ac:dyDescent="0.2">
      <c r="A31" s="494"/>
      <c r="B31" s="518"/>
      <c r="C31" s="199" t="s">
        <v>39</v>
      </c>
      <c r="D31" s="295" t="s">
        <v>75</v>
      </c>
      <c r="E31" s="295"/>
      <c r="F31" s="296"/>
      <c r="G31" s="431"/>
      <c r="H31" s="421"/>
      <c r="I31" s="421"/>
      <c r="J31" s="420"/>
      <c r="K31" s="421"/>
      <c r="L31" s="421"/>
      <c r="M31" s="421"/>
      <c r="N31" s="421"/>
      <c r="O31" s="421"/>
      <c r="P31" s="417"/>
      <c r="Q31" s="417"/>
      <c r="R31" s="496">
        <f>J31</f>
        <v>0</v>
      </c>
    </row>
    <row r="32" spans="1:21" ht="25.15" customHeight="1" x14ac:dyDescent="0.2">
      <c r="A32" s="494"/>
      <c r="B32" s="518"/>
      <c r="C32" s="199" t="s">
        <v>40</v>
      </c>
      <c r="D32" s="295" t="s">
        <v>69</v>
      </c>
      <c r="E32" s="295"/>
      <c r="F32" s="296"/>
      <c r="G32" s="431"/>
      <c r="H32" s="421"/>
      <c r="I32" s="421"/>
      <c r="J32" s="420"/>
      <c r="K32" s="420"/>
      <c r="L32" s="421"/>
      <c r="M32" s="421"/>
      <c r="N32" s="421"/>
      <c r="O32" s="421"/>
      <c r="P32" s="417"/>
      <c r="Q32" s="417"/>
      <c r="R32" s="496">
        <f>SUM(J32:K32)</f>
        <v>0</v>
      </c>
    </row>
    <row r="33" spans="1:19" ht="25.15" customHeight="1" x14ac:dyDescent="0.2">
      <c r="A33" s="494"/>
      <c r="B33" s="518"/>
      <c r="C33" s="199" t="s">
        <v>41</v>
      </c>
      <c r="D33" s="295" t="s">
        <v>70</v>
      </c>
      <c r="E33" s="295"/>
      <c r="F33" s="296"/>
      <c r="G33" s="432"/>
      <c r="H33" s="420"/>
      <c r="I33" s="420"/>
      <c r="J33" s="420"/>
      <c r="K33" s="418"/>
      <c r="L33" s="420"/>
      <c r="M33" s="420"/>
      <c r="N33" s="420"/>
      <c r="O33" s="421"/>
      <c r="P33" s="417"/>
      <c r="Q33" s="417"/>
      <c r="R33" s="496">
        <f>SUM(G33:N33)</f>
        <v>0</v>
      </c>
    </row>
    <row r="34" spans="1:19" ht="25.15" customHeight="1" x14ac:dyDescent="0.2">
      <c r="A34" s="494"/>
      <c r="B34" s="518"/>
      <c r="C34" s="199" t="s">
        <v>42</v>
      </c>
      <c r="D34" s="295" t="s">
        <v>71</v>
      </c>
      <c r="E34" s="295"/>
      <c r="F34" s="296"/>
      <c r="G34" s="432"/>
      <c r="H34" s="420"/>
      <c r="I34" s="420"/>
      <c r="J34" s="420"/>
      <c r="K34" s="433"/>
      <c r="L34" s="420"/>
      <c r="M34" s="420"/>
      <c r="N34" s="420"/>
      <c r="O34" s="421"/>
      <c r="P34" s="417"/>
      <c r="Q34" s="417"/>
      <c r="R34" s="496">
        <f>SUM(G34:N34)</f>
        <v>0</v>
      </c>
    </row>
    <row r="35" spans="1:19" ht="25.15" customHeight="1" x14ac:dyDescent="0.2">
      <c r="A35" s="494"/>
      <c r="B35" s="518"/>
      <c r="C35" s="199" t="s">
        <v>43</v>
      </c>
      <c r="D35" s="295" t="s">
        <v>72</v>
      </c>
      <c r="E35" s="295"/>
      <c r="F35" s="296"/>
      <c r="G35" s="434"/>
      <c r="H35" s="435"/>
      <c r="I35" s="420"/>
      <c r="J35" s="420"/>
      <c r="K35" s="418"/>
      <c r="L35" s="435"/>
      <c r="M35" s="420"/>
      <c r="N35" s="420"/>
      <c r="O35" s="421"/>
      <c r="P35" s="417"/>
      <c r="Q35" s="417"/>
      <c r="R35" s="496">
        <f>SUM(G35:N35)</f>
        <v>0</v>
      </c>
    </row>
    <row r="36" spans="1:19" ht="25.15" customHeight="1" x14ac:dyDescent="0.2">
      <c r="A36" s="494"/>
      <c r="B36" s="518"/>
      <c r="C36" s="199" t="s">
        <v>44</v>
      </c>
      <c r="D36" s="295" t="s">
        <v>82</v>
      </c>
      <c r="E36" s="295"/>
      <c r="F36" s="296"/>
      <c r="G36" s="432"/>
      <c r="H36" s="432"/>
      <c r="I36" s="432"/>
      <c r="J36" s="420"/>
      <c r="K36" s="418"/>
      <c r="L36" s="420"/>
      <c r="M36" s="420"/>
      <c r="N36" s="420"/>
      <c r="O36" s="421"/>
      <c r="P36" s="417"/>
      <c r="Q36" s="417"/>
      <c r="R36" s="496">
        <f>SUM(G36:N36)</f>
        <v>0</v>
      </c>
    </row>
    <row r="37" spans="1:19" ht="25.15" customHeight="1" x14ac:dyDescent="0.2">
      <c r="A37" s="494"/>
      <c r="B37" s="518"/>
      <c r="C37" s="199" t="s">
        <v>45</v>
      </c>
      <c r="D37" s="295" t="s">
        <v>79</v>
      </c>
      <c r="E37" s="295"/>
      <c r="F37" s="296"/>
      <c r="G37" s="436"/>
      <c r="H37" s="436"/>
      <c r="I37" s="432"/>
      <c r="J37" s="420"/>
      <c r="K37" s="420"/>
      <c r="L37" s="421"/>
      <c r="M37" s="418"/>
      <c r="N37" s="421"/>
      <c r="O37" s="421"/>
      <c r="P37" s="417"/>
      <c r="Q37" s="417"/>
      <c r="R37" s="496">
        <f>SUM(G37:K37)+M37</f>
        <v>0</v>
      </c>
    </row>
    <row r="38" spans="1:19" ht="25.15" customHeight="1" x14ac:dyDescent="0.2">
      <c r="A38" s="494"/>
      <c r="B38" s="518"/>
      <c r="C38" s="199" t="s">
        <v>46</v>
      </c>
      <c r="D38" s="295" t="s">
        <v>93</v>
      </c>
      <c r="E38" s="295"/>
      <c r="F38" s="296"/>
      <c r="G38" s="436"/>
      <c r="H38" s="436"/>
      <c r="I38" s="436"/>
      <c r="J38" s="420"/>
      <c r="K38" s="420"/>
      <c r="L38" s="421"/>
      <c r="M38" s="418"/>
      <c r="N38" s="421"/>
      <c r="O38" s="431"/>
      <c r="P38" s="417"/>
      <c r="Q38" s="417"/>
      <c r="R38" s="496">
        <f>SUM(G38:K38)+M38</f>
        <v>0</v>
      </c>
    </row>
    <row r="39" spans="1:19" ht="25.15" customHeight="1" x14ac:dyDescent="0.2">
      <c r="A39" s="494"/>
      <c r="B39" s="518"/>
      <c r="C39" s="199" t="s">
        <v>47</v>
      </c>
      <c r="D39" s="295" t="s">
        <v>115</v>
      </c>
      <c r="E39" s="295"/>
      <c r="F39" s="296"/>
      <c r="G39" s="437"/>
      <c r="H39" s="437"/>
      <c r="I39" s="437"/>
      <c r="J39" s="438"/>
      <c r="K39" s="438"/>
      <c r="L39" s="422"/>
      <c r="M39" s="438"/>
      <c r="N39" s="422"/>
      <c r="O39" s="439"/>
      <c r="P39" s="427"/>
      <c r="Q39" s="427"/>
      <c r="R39" s="504">
        <f>SUM(G39:K39)+M39+O39</f>
        <v>0</v>
      </c>
    </row>
    <row r="40" spans="1:19" ht="25.15" customHeight="1" x14ac:dyDescent="0.2">
      <c r="A40" s="494"/>
      <c r="B40" s="518"/>
      <c r="C40" s="199" t="s">
        <v>48</v>
      </c>
      <c r="D40" s="295" t="s">
        <v>123</v>
      </c>
      <c r="E40" s="295"/>
      <c r="F40" s="296"/>
      <c r="G40" s="437">
        <v>1632329</v>
      </c>
      <c r="H40" s="437">
        <v>152918</v>
      </c>
      <c r="I40" s="437">
        <v>75552</v>
      </c>
      <c r="J40" s="438">
        <v>83350</v>
      </c>
      <c r="K40" s="438">
        <v>0</v>
      </c>
      <c r="L40" s="422"/>
      <c r="M40" s="440">
        <v>0</v>
      </c>
      <c r="N40" s="422"/>
      <c r="O40" s="437"/>
      <c r="P40" s="427"/>
      <c r="Q40" s="427"/>
      <c r="R40" s="504">
        <f>SUM(G40:K40)+M40+O40</f>
        <v>1944149</v>
      </c>
    </row>
    <row r="41" spans="1:19" ht="25.15" customHeight="1" x14ac:dyDescent="0.2">
      <c r="A41" s="136"/>
      <c r="B41" s="519" t="s">
        <v>124</v>
      </c>
      <c r="C41" s="520"/>
      <c r="D41" s="520"/>
      <c r="E41" s="520"/>
      <c r="F41" s="521"/>
      <c r="G41" s="508">
        <f>SUM(G33:G40)</f>
        <v>1632329</v>
      </c>
      <c r="H41" s="508">
        <f>SUM(H33:H40)</f>
        <v>152918</v>
      </c>
      <c r="I41" s="508">
        <f>SUM(I33:I40)</f>
        <v>75552</v>
      </c>
      <c r="J41" s="508">
        <f>SUM(J31:J40)</f>
        <v>83350</v>
      </c>
      <c r="K41" s="508">
        <f>SUM(K32:K40)</f>
        <v>0</v>
      </c>
      <c r="L41" s="508">
        <f>SUM(L33:L36)</f>
        <v>0</v>
      </c>
      <c r="M41" s="508">
        <f>SUM(M33:M40)</f>
        <v>0</v>
      </c>
      <c r="N41" s="508">
        <f>SUM(N33:N36)</f>
        <v>0</v>
      </c>
      <c r="O41" s="508">
        <f>SUM(O39:O40)</f>
        <v>0</v>
      </c>
      <c r="P41" s="441"/>
      <c r="Q41" s="441"/>
      <c r="R41" s="507">
        <f>SUM(G41:O41)</f>
        <v>1944149</v>
      </c>
      <c r="S41" s="522"/>
    </row>
    <row r="42" spans="1:19" ht="25.15" customHeight="1" x14ac:dyDescent="0.2">
      <c r="A42" s="494"/>
      <c r="B42" s="518"/>
      <c r="C42" s="199" t="s">
        <v>57</v>
      </c>
      <c r="D42" s="295" t="s">
        <v>76</v>
      </c>
      <c r="E42" s="295"/>
      <c r="F42" s="296"/>
      <c r="G42" s="442"/>
      <c r="H42" s="443"/>
      <c r="I42" s="444"/>
      <c r="J42" s="445"/>
      <c r="K42" s="444"/>
      <c r="L42" s="444"/>
      <c r="M42" s="444"/>
      <c r="N42" s="444"/>
      <c r="O42" s="444"/>
      <c r="P42" s="414"/>
      <c r="Q42" s="523">
        <f>SUM(G42:O42)</f>
        <v>0</v>
      </c>
      <c r="R42" s="524">
        <f>Q42</f>
        <v>0</v>
      </c>
    </row>
    <row r="43" spans="1:19" ht="25.15" customHeight="1" x14ac:dyDescent="0.2">
      <c r="A43" s="494"/>
      <c r="B43" s="518" t="s">
        <v>99</v>
      </c>
      <c r="C43" s="295" t="s">
        <v>97</v>
      </c>
      <c r="D43" s="295"/>
      <c r="E43" s="295"/>
      <c r="F43" s="296"/>
      <c r="G43" s="446"/>
      <c r="H43" s="447"/>
      <c r="I43" s="447"/>
      <c r="J43" s="447"/>
      <c r="K43" s="447"/>
      <c r="L43" s="447"/>
      <c r="M43" s="447"/>
      <c r="N43" s="447"/>
      <c r="O43" s="447"/>
      <c r="P43" s="424"/>
      <c r="Q43" s="424"/>
      <c r="R43" s="448"/>
    </row>
    <row r="44" spans="1:19" ht="25.15" customHeight="1" x14ac:dyDescent="0.25">
      <c r="A44" s="494"/>
      <c r="B44" s="525"/>
      <c r="C44" s="199" t="s">
        <v>39</v>
      </c>
      <c r="D44" s="199" t="s">
        <v>90</v>
      </c>
      <c r="E44" s="199"/>
      <c r="F44" s="122"/>
      <c r="G44" s="449"/>
      <c r="H44" s="418"/>
      <c r="I44" s="436"/>
      <c r="J44" s="436"/>
      <c r="K44" s="436"/>
      <c r="L44" s="432"/>
      <c r="M44" s="436"/>
      <c r="N44" s="436"/>
      <c r="O44" s="436"/>
      <c r="P44" s="417"/>
      <c r="Q44" s="417"/>
      <c r="R44" s="496">
        <f>SUM(G44:O44)</f>
        <v>0</v>
      </c>
    </row>
    <row r="45" spans="1:19" ht="25.15" customHeight="1" x14ac:dyDescent="0.25">
      <c r="A45" s="494"/>
      <c r="B45" s="525"/>
      <c r="C45" s="199" t="s">
        <v>40</v>
      </c>
      <c r="D45" s="199" t="s">
        <v>91</v>
      </c>
      <c r="E45" s="199"/>
      <c r="F45" s="122"/>
      <c r="G45" s="449"/>
      <c r="H45" s="418"/>
      <c r="I45" s="436"/>
      <c r="J45" s="436"/>
      <c r="K45" s="436"/>
      <c r="L45" s="432"/>
      <c r="M45" s="436"/>
      <c r="N45" s="436"/>
      <c r="O45" s="436"/>
      <c r="P45" s="417"/>
      <c r="Q45" s="417"/>
      <c r="R45" s="496">
        <f>SUM(G45:O45)</f>
        <v>0</v>
      </c>
    </row>
    <row r="46" spans="1:19" ht="25.15" customHeight="1" x14ac:dyDescent="0.25">
      <c r="A46" s="494"/>
      <c r="B46" s="525"/>
      <c r="C46" s="199" t="s">
        <v>41</v>
      </c>
      <c r="D46" s="295" t="s">
        <v>89</v>
      </c>
      <c r="E46" s="295"/>
      <c r="F46" s="296"/>
      <c r="G46" s="440"/>
      <c r="H46" s="443"/>
      <c r="I46" s="436"/>
      <c r="J46" s="436"/>
      <c r="K46" s="436"/>
      <c r="L46" s="432"/>
      <c r="M46" s="436"/>
      <c r="N46" s="436"/>
      <c r="O46" s="436"/>
      <c r="P46" s="417"/>
      <c r="Q46" s="417"/>
      <c r="R46" s="496">
        <f>SUM(G46:O46)</f>
        <v>0</v>
      </c>
    </row>
    <row r="47" spans="1:19" ht="25.15" customHeight="1" x14ac:dyDescent="0.2">
      <c r="A47" s="494"/>
      <c r="B47" s="406" t="s">
        <v>158</v>
      </c>
      <c r="C47" s="295" t="s">
        <v>168</v>
      </c>
      <c r="D47" s="295"/>
      <c r="E47" s="295"/>
      <c r="F47" s="296"/>
      <c r="G47" s="440">
        <f>SUM(G41+G42+G44+G45+G46)</f>
        <v>1632329</v>
      </c>
      <c r="H47" s="440">
        <f t="shared" ref="H47:O47" si="0">SUM(H41+H42+H44+H45+H46)</f>
        <v>152918</v>
      </c>
      <c r="I47" s="440">
        <f t="shared" si="0"/>
        <v>75552</v>
      </c>
      <c r="J47" s="440">
        <f t="shared" si="0"/>
        <v>83350</v>
      </c>
      <c r="K47" s="440">
        <f t="shared" si="0"/>
        <v>0</v>
      </c>
      <c r="L47" s="440">
        <f t="shared" si="0"/>
        <v>0</v>
      </c>
      <c r="M47" s="440">
        <f t="shared" si="0"/>
        <v>0</v>
      </c>
      <c r="N47" s="440">
        <f t="shared" si="0"/>
        <v>0</v>
      </c>
      <c r="O47" s="440">
        <f t="shared" si="0"/>
        <v>0</v>
      </c>
      <c r="P47" s="427"/>
      <c r="Q47" s="427"/>
      <c r="R47" s="504">
        <f>SUM(G47:O47)</f>
        <v>1944149</v>
      </c>
    </row>
    <row r="48" spans="1:19" ht="25.15" customHeight="1" x14ac:dyDescent="0.2">
      <c r="A48" s="526"/>
      <c r="B48" s="527" t="s">
        <v>166</v>
      </c>
      <c r="C48" s="528" t="s">
        <v>62</v>
      </c>
      <c r="D48" s="529"/>
      <c r="E48" s="529"/>
      <c r="F48" s="529"/>
      <c r="G48" s="508">
        <f>IF(G47='CSS '!G54,'CSS '!G54,"ERROR")</f>
        <v>1632329</v>
      </c>
      <c r="H48" s="508">
        <f>IF(H47=PEI!G51,PEI!G51,"ERROR")</f>
        <v>152918</v>
      </c>
      <c r="I48" s="508">
        <f>IF(I47=INN!G35,INN!G35,"ERROR")</f>
        <v>75552</v>
      </c>
      <c r="J48" s="508">
        <f>IF(J47=WET!E15,WET!E15,"ERROR")</f>
        <v>83350</v>
      </c>
      <c r="K48" s="508">
        <f>IF(K47=CFTN!D41,CFTN!D41,"ERROR")</f>
        <v>0</v>
      </c>
      <c r="L48" s="508">
        <f>IF(L47='Other MHSA Funds'!D7,'Other MHSA Funds'!D7,"ERROR")</f>
        <v>0</v>
      </c>
      <c r="M48" s="508">
        <f>IF(M47='Other MHSA Funds'!D9,'Other MHSA Funds'!D9,"ERROR")</f>
        <v>0</v>
      </c>
      <c r="N48" s="508">
        <f>IF(N47='Other MHSA Funds'!D11,'Other MHSA Funds'!D11,"ERROR")</f>
        <v>0</v>
      </c>
      <c r="O48" s="508">
        <f>IF(O47='Unencumbered Housing Funds'!D6,'Unencumbered Housing Funds'!D6,"ERROR")</f>
        <v>0</v>
      </c>
      <c r="P48" s="450"/>
      <c r="Q48" s="530">
        <f>Q42</f>
        <v>0</v>
      </c>
      <c r="R48" s="469">
        <f>SUM(G48:O48)+Q48</f>
        <v>1944149</v>
      </c>
    </row>
    <row r="49" spans="1:19" x14ac:dyDescent="0.2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451"/>
      <c r="S49" s="138"/>
    </row>
    <row r="50" spans="1:19" x14ac:dyDescent="0.2">
      <c r="A50" s="136" t="s">
        <v>169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15"/>
      <c r="N50" s="115"/>
      <c r="O50" s="115"/>
      <c r="P50" s="115"/>
      <c r="Q50" s="115"/>
      <c r="R50" s="451"/>
      <c r="S50" s="138"/>
    </row>
    <row r="51" spans="1:19" x14ac:dyDescent="0.2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451"/>
    </row>
    <row r="52" spans="1:19" ht="25.15" customHeight="1" x14ac:dyDescent="0.25">
      <c r="A52" s="509">
        <v>4</v>
      </c>
      <c r="B52" s="510" t="s">
        <v>243</v>
      </c>
      <c r="C52" s="255"/>
      <c r="D52" s="255"/>
      <c r="E52" s="255"/>
      <c r="F52" s="517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3"/>
    </row>
    <row r="53" spans="1:19" ht="25.15" customHeight="1" x14ac:dyDescent="0.25">
      <c r="A53" s="494"/>
      <c r="B53" s="492"/>
      <c r="C53" s="531" t="s">
        <v>39</v>
      </c>
      <c r="D53" s="500" t="s">
        <v>95</v>
      </c>
      <c r="E53" s="500"/>
      <c r="F53" s="501"/>
      <c r="G53" s="443"/>
      <c r="H53" s="445"/>
      <c r="I53" s="445"/>
      <c r="J53" s="443"/>
      <c r="K53" s="443"/>
      <c r="L53" s="413"/>
      <c r="M53" s="413"/>
      <c r="N53" s="413"/>
      <c r="O53" s="413"/>
      <c r="P53" s="454"/>
      <c r="Q53" s="414"/>
      <c r="R53" s="524">
        <f>SUM(G53:K53)+P53</f>
        <v>0</v>
      </c>
      <c r="S53" s="516"/>
    </row>
    <row r="54" spans="1:19" ht="25.15" customHeight="1" x14ac:dyDescent="0.25">
      <c r="A54" s="494"/>
      <c r="B54" s="492"/>
      <c r="C54" s="531" t="s">
        <v>40</v>
      </c>
      <c r="D54" s="500" t="s">
        <v>116</v>
      </c>
      <c r="E54" s="500"/>
      <c r="F54" s="501"/>
      <c r="G54" s="418"/>
      <c r="H54" s="420"/>
      <c r="I54" s="420"/>
      <c r="J54" s="418"/>
      <c r="K54" s="418"/>
      <c r="L54" s="421"/>
      <c r="M54" s="421"/>
      <c r="N54" s="421"/>
      <c r="O54" s="421"/>
      <c r="P54" s="454"/>
      <c r="Q54" s="417"/>
      <c r="R54" s="524">
        <f>SUM(G54:K54)+P54</f>
        <v>0</v>
      </c>
      <c r="S54" s="516"/>
    </row>
    <row r="55" spans="1:19" ht="24.6" customHeight="1" x14ac:dyDescent="0.25">
      <c r="A55" s="494"/>
      <c r="B55" s="492"/>
      <c r="C55" s="531" t="s">
        <v>41</v>
      </c>
      <c r="D55" s="500" t="s">
        <v>125</v>
      </c>
      <c r="E55" s="500"/>
      <c r="F55" s="501"/>
      <c r="G55" s="418"/>
      <c r="H55" s="420"/>
      <c r="I55" s="420"/>
      <c r="J55" s="418"/>
      <c r="K55" s="418"/>
      <c r="L55" s="421"/>
      <c r="M55" s="421"/>
      <c r="N55" s="421"/>
      <c r="O55" s="421"/>
      <c r="P55" s="454"/>
      <c r="Q55" s="427"/>
      <c r="R55" s="524">
        <f>SUM(G55:K55)+P55</f>
        <v>0</v>
      </c>
      <c r="S55" s="516"/>
    </row>
    <row r="56" spans="1:19" ht="24.6" customHeight="1" x14ac:dyDescent="0.25">
      <c r="A56" s="513"/>
      <c r="B56" s="492"/>
      <c r="C56" s="531" t="s">
        <v>217</v>
      </c>
      <c r="D56" s="500"/>
      <c r="E56" s="500"/>
      <c r="F56" s="501"/>
      <c r="G56" s="532">
        <f>SUM(G53:G55)</f>
        <v>0</v>
      </c>
      <c r="H56" s="532">
        <f>SUM(H53:H55)</f>
        <v>0</v>
      </c>
      <c r="I56" s="532">
        <f>SUM(I53:I55)</f>
        <v>0</v>
      </c>
      <c r="J56" s="532">
        <f>SUM(J53:J55)</f>
        <v>0</v>
      </c>
      <c r="K56" s="532">
        <f>SUM(K53:K55)</f>
        <v>0</v>
      </c>
      <c r="L56" s="423"/>
      <c r="M56" s="423"/>
      <c r="N56" s="423"/>
      <c r="O56" s="423"/>
      <c r="P56" s="454">
        <f>SUM(P53:P55)</f>
        <v>0</v>
      </c>
      <c r="Q56" s="424"/>
      <c r="R56" s="524">
        <f>SUM(G56:K56)+P56</f>
        <v>0</v>
      </c>
      <c r="S56" s="516"/>
    </row>
    <row r="57" spans="1:19" ht="25.15" customHeight="1" x14ac:dyDescent="0.25">
      <c r="A57" s="533">
        <v>5</v>
      </c>
      <c r="B57" s="534" t="s">
        <v>244</v>
      </c>
      <c r="C57" s="316"/>
      <c r="D57" s="316"/>
      <c r="E57" s="316"/>
      <c r="F57" s="535"/>
      <c r="G57" s="455"/>
      <c r="H57" s="456"/>
      <c r="I57" s="456"/>
      <c r="J57" s="456"/>
      <c r="K57" s="456"/>
      <c r="L57" s="456"/>
      <c r="M57" s="456"/>
      <c r="N57" s="456"/>
      <c r="O57" s="456"/>
      <c r="P57" s="457"/>
      <c r="Q57" s="457"/>
      <c r="R57" s="458"/>
    </row>
    <row r="58" spans="1:19" ht="25.15" customHeight="1" x14ac:dyDescent="0.25">
      <c r="A58" s="536"/>
      <c r="B58" s="537"/>
      <c r="C58" s="538" t="s">
        <v>39</v>
      </c>
      <c r="D58" s="539" t="s">
        <v>61</v>
      </c>
      <c r="E58" s="539"/>
      <c r="F58" s="540"/>
      <c r="G58" s="431"/>
      <c r="H58" s="421"/>
      <c r="I58" s="421"/>
      <c r="J58" s="421"/>
      <c r="K58" s="421"/>
      <c r="L58" s="421"/>
      <c r="M58" s="421"/>
      <c r="N58" s="421"/>
      <c r="O58" s="421"/>
      <c r="P58" s="416"/>
      <c r="Q58" s="417"/>
      <c r="R58" s="496">
        <f>P58</f>
        <v>0</v>
      </c>
    </row>
    <row r="59" spans="1:19" ht="25.15" customHeight="1" x14ac:dyDescent="0.25">
      <c r="A59" s="536"/>
      <c r="B59" s="537"/>
      <c r="C59" s="538" t="s">
        <v>40</v>
      </c>
      <c r="D59" s="539" t="s">
        <v>74</v>
      </c>
      <c r="E59" s="539"/>
      <c r="F59" s="540"/>
      <c r="G59" s="431"/>
      <c r="H59" s="421"/>
      <c r="I59" s="421"/>
      <c r="J59" s="418"/>
      <c r="K59" s="421"/>
      <c r="L59" s="421"/>
      <c r="M59" s="421"/>
      <c r="N59" s="421"/>
      <c r="O59" s="421"/>
      <c r="P59" s="417"/>
      <c r="Q59" s="417"/>
      <c r="R59" s="496">
        <f>J59</f>
        <v>0</v>
      </c>
    </row>
    <row r="60" spans="1:19" ht="25.15" customHeight="1" x14ac:dyDescent="0.25">
      <c r="A60" s="536"/>
      <c r="B60" s="537"/>
      <c r="C60" s="538" t="s">
        <v>41</v>
      </c>
      <c r="D60" s="539" t="s">
        <v>64</v>
      </c>
      <c r="E60" s="539"/>
      <c r="F60" s="540"/>
      <c r="G60" s="431"/>
      <c r="H60" s="421"/>
      <c r="I60" s="421"/>
      <c r="J60" s="418"/>
      <c r="K60" s="420"/>
      <c r="L60" s="421"/>
      <c r="M60" s="421"/>
      <c r="N60" s="421"/>
      <c r="O60" s="421"/>
      <c r="P60" s="417"/>
      <c r="Q60" s="417"/>
      <c r="R60" s="496">
        <f>J60+K60</f>
        <v>0</v>
      </c>
    </row>
    <row r="61" spans="1:19" s="138" customFormat="1" ht="25.15" customHeight="1" x14ac:dyDescent="0.25">
      <c r="A61" s="536"/>
      <c r="B61" s="537"/>
      <c r="C61" s="538" t="s">
        <v>42</v>
      </c>
      <c r="D61" s="539" t="s">
        <v>65</v>
      </c>
      <c r="E61" s="539"/>
      <c r="F61" s="540"/>
      <c r="G61" s="432"/>
      <c r="H61" s="420"/>
      <c r="I61" s="420"/>
      <c r="J61" s="418"/>
      <c r="K61" s="420"/>
      <c r="L61" s="420"/>
      <c r="M61" s="420"/>
      <c r="N61" s="420"/>
      <c r="O61" s="421"/>
      <c r="P61" s="417"/>
      <c r="Q61" s="417"/>
      <c r="R61" s="496">
        <f>SUM(G61:N61)</f>
        <v>0</v>
      </c>
    </row>
    <row r="62" spans="1:19" s="138" customFormat="1" ht="25.15" customHeight="1" x14ac:dyDescent="0.25">
      <c r="A62" s="536"/>
      <c r="B62" s="537"/>
      <c r="C62" s="538" t="s">
        <v>43</v>
      </c>
      <c r="D62" s="539" t="s">
        <v>66</v>
      </c>
      <c r="E62" s="539"/>
      <c r="F62" s="540"/>
      <c r="G62" s="432"/>
      <c r="H62" s="432"/>
      <c r="I62" s="432"/>
      <c r="J62" s="418"/>
      <c r="K62" s="420"/>
      <c r="L62" s="445"/>
      <c r="M62" s="420"/>
      <c r="N62" s="420"/>
      <c r="O62" s="421"/>
      <c r="P62" s="417"/>
      <c r="Q62" s="417"/>
      <c r="R62" s="496">
        <f>SUM(G62:N62)</f>
        <v>0</v>
      </c>
    </row>
    <row r="63" spans="1:19" s="138" customFormat="1" ht="25.15" customHeight="1" x14ac:dyDescent="0.25">
      <c r="A63" s="536"/>
      <c r="B63" s="537"/>
      <c r="C63" s="538" t="s">
        <v>44</v>
      </c>
      <c r="D63" s="539" t="s">
        <v>67</v>
      </c>
      <c r="E63" s="539"/>
      <c r="F63" s="540"/>
      <c r="G63" s="432"/>
      <c r="H63" s="432"/>
      <c r="I63" s="459"/>
      <c r="J63" s="418"/>
      <c r="K63" s="420"/>
      <c r="L63" s="420"/>
      <c r="M63" s="420"/>
      <c r="N63" s="420"/>
      <c r="O63" s="421"/>
      <c r="P63" s="417"/>
      <c r="Q63" s="417"/>
      <c r="R63" s="496">
        <f>SUM(G63:N63)</f>
        <v>0</v>
      </c>
    </row>
    <row r="64" spans="1:19" s="138" customFormat="1" ht="25.15" customHeight="1" x14ac:dyDescent="0.25">
      <c r="A64" s="536"/>
      <c r="B64" s="537"/>
      <c r="C64" s="538" t="s">
        <v>45</v>
      </c>
      <c r="D64" s="539" t="s">
        <v>68</v>
      </c>
      <c r="E64" s="539"/>
      <c r="F64" s="540"/>
      <c r="G64" s="459"/>
      <c r="H64" s="459"/>
      <c r="I64" s="459"/>
      <c r="J64" s="418"/>
      <c r="K64" s="420"/>
      <c r="L64" s="432"/>
      <c r="M64" s="432"/>
      <c r="N64" s="432"/>
      <c r="O64" s="422"/>
      <c r="P64" s="427"/>
      <c r="Q64" s="427"/>
      <c r="R64" s="496">
        <f>SUM(G64:N64)</f>
        <v>0</v>
      </c>
    </row>
    <row r="65" spans="1:19" ht="25.15" customHeight="1" x14ac:dyDescent="0.25">
      <c r="A65" s="536"/>
      <c r="B65" s="537"/>
      <c r="C65" s="538" t="s">
        <v>46</v>
      </c>
      <c r="D65" s="539" t="s">
        <v>78</v>
      </c>
      <c r="E65" s="539"/>
      <c r="F65" s="540"/>
      <c r="G65" s="432"/>
      <c r="H65" s="438"/>
      <c r="I65" s="440"/>
      <c r="J65" s="418"/>
      <c r="K65" s="418"/>
      <c r="L65" s="440"/>
      <c r="M65" s="440"/>
      <c r="N65" s="422"/>
      <c r="O65" s="422"/>
      <c r="P65" s="427"/>
      <c r="Q65" s="427"/>
      <c r="R65" s="496">
        <f>SUM(G65:M65)</f>
        <v>0</v>
      </c>
    </row>
    <row r="66" spans="1:19" ht="25.15" customHeight="1" x14ac:dyDescent="0.25">
      <c r="A66" s="536"/>
      <c r="B66" s="537"/>
      <c r="C66" s="538" t="s">
        <v>47</v>
      </c>
      <c r="D66" s="539" t="s">
        <v>94</v>
      </c>
      <c r="E66" s="539"/>
      <c r="F66" s="540"/>
      <c r="G66" s="436"/>
      <c r="H66" s="440"/>
      <c r="I66" s="440"/>
      <c r="J66" s="418"/>
      <c r="K66" s="418"/>
      <c r="L66" s="440"/>
      <c r="M66" s="440"/>
      <c r="N66" s="422"/>
      <c r="O66" s="422"/>
      <c r="P66" s="427"/>
      <c r="Q66" s="427"/>
      <c r="R66" s="496">
        <f>SUM(G66:M66)</f>
        <v>0</v>
      </c>
    </row>
    <row r="67" spans="1:19" ht="25.15" customHeight="1" x14ac:dyDescent="0.25">
      <c r="A67" s="536"/>
      <c r="B67" s="537"/>
      <c r="C67" s="538" t="s">
        <v>48</v>
      </c>
      <c r="D67" s="539" t="s">
        <v>117</v>
      </c>
      <c r="E67" s="539"/>
      <c r="F67" s="540"/>
      <c r="G67" s="436"/>
      <c r="H67" s="440"/>
      <c r="I67" s="440"/>
      <c r="J67" s="418"/>
      <c r="K67" s="418"/>
      <c r="L67" s="440"/>
      <c r="M67" s="438"/>
      <c r="N67" s="422"/>
      <c r="O67" s="438"/>
      <c r="P67" s="427"/>
      <c r="Q67" s="427"/>
      <c r="R67" s="496">
        <f>SUM(G67:M67)+O67</f>
        <v>0</v>
      </c>
    </row>
    <row r="68" spans="1:19" ht="25.15" customHeight="1" x14ac:dyDescent="0.25">
      <c r="A68" s="536"/>
      <c r="B68" s="537"/>
      <c r="C68" s="538" t="s">
        <v>57</v>
      </c>
      <c r="D68" s="539" t="s">
        <v>126</v>
      </c>
      <c r="E68" s="539"/>
      <c r="F68" s="540"/>
      <c r="G68" s="436"/>
      <c r="H68" s="440"/>
      <c r="I68" s="440"/>
      <c r="J68" s="418"/>
      <c r="K68" s="418"/>
      <c r="L68" s="440"/>
      <c r="M68" s="440"/>
      <c r="N68" s="422"/>
      <c r="O68" s="440"/>
      <c r="P68" s="427"/>
      <c r="Q68" s="421"/>
      <c r="R68" s="496">
        <f>SUM(G68:M68)+O68</f>
        <v>0</v>
      </c>
      <c r="S68" s="516"/>
    </row>
    <row r="69" spans="1:19" ht="25.15" customHeight="1" x14ac:dyDescent="0.25">
      <c r="A69" s="536"/>
      <c r="B69" s="537"/>
      <c r="C69" s="538" t="s">
        <v>100</v>
      </c>
      <c r="D69" s="538" t="s">
        <v>92</v>
      </c>
      <c r="E69" s="538"/>
      <c r="F69" s="541"/>
      <c r="G69" s="437"/>
      <c r="H69" s="440"/>
      <c r="I69" s="440"/>
      <c r="J69" s="438"/>
      <c r="K69" s="438"/>
      <c r="L69" s="438"/>
      <c r="M69" s="440"/>
      <c r="N69" s="438"/>
      <c r="O69" s="440"/>
      <c r="P69" s="427"/>
      <c r="Q69" s="460"/>
      <c r="R69" s="542">
        <f>SUM(G69:O69)+Q69</f>
        <v>0</v>
      </c>
      <c r="S69" s="516"/>
    </row>
    <row r="70" spans="1:19" ht="25.15" customHeight="1" x14ac:dyDescent="0.2">
      <c r="A70" s="543"/>
      <c r="B70" s="527"/>
      <c r="C70" s="544" t="s">
        <v>131</v>
      </c>
      <c r="D70" s="545" t="s">
        <v>77</v>
      </c>
      <c r="E70" s="527"/>
      <c r="F70" s="545"/>
      <c r="G70" s="507">
        <f>SUM(G61:G69)</f>
        <v>0</v>
      </c>
      <c r="H70" s="507">
        <f>SUM(H61:H69)</f>
        <v>0</v>
      </c>
      <c r="I70" s="507">
        <f>SUM(I61:I69)</f>
        <v>0</v>
      </c>
      <c r="J70" s="507">
        <f>SUM(J59:J69)</f>
        <v>0</v>
      </c>
      <c r="K70" s="507">
        <f>SUM(K60:K69)</f>
        <v>0</v>
      </c>
      <c r="L70" s="507">
        <f>SUM(L61:L69)</f>
        <v>0</v>
      </c>
      <c r="M70" s="507">
        <f>SUM(M61:M69)</f>
        <v>0</v>
      </c>
      <c r="N70" s="507">
        <f>SUM(N61:N64)+N69</f>
        <v>0</v>
      </c>
      <c r="O70" s="507">
        <f>SUM(O67:O69)</f>
        <v>0</v>
      </c>
      <c r="P70" s="507">
        <f>P58</f>
        <v>0</v>
      </c>
      <c r="Q70" s="507">
        <f>Q69</f>
        <v>0</v>
      </c>
      <c r="R70" s="546">
        <f>SUM(G70:Q70)</f>
        <v>0</v>
      </c>
    </row>
    <row r="71" spans="1:19" ht="25.15" customHeight="1" x14ac:dyDescent="0.25">
      <c r="A71" s="547">
        <v>6</v>
      </c>
      <c r="B71" s="492" t="s">
        <v>245</v>
      </c>
      <c r="C71" s="257"/>
      <c r="D71" s="257"/>
      <c r="E71" s="257"/>
      <c r="F71" s="493"/>
      <c r="G71" s="430"/>
      <c r="H71" s="413"/>
      <c r="I71" s="413"/>
      <c r="J71" s="413"/>
      <c r="K71" s="413"/>
      <c r="L71" s="413"/>
      <c r="M71" s="413"/>
      <c r="N71" s="413"/>
      <c r="O71" s="423"/>
      <c r="P71" s="424"/>
      <c r="Q71" s="424"/>
      <c r="R71" s="458"/>
    </row>
    <row r="72" spans="1:19" ht="25.15" customHeight="1" x14ac:dyDescent="0.25">
      <c r="A72" s="136"/>
      <c r="B72" s="495"/>
      <c r="C72" s="138" t="s">
        <v>39</v>
      </c>
      <c r="D72" s="295" t="s">
        <v>81</v>
      </c>
      <c r="E72" s="295"/>
      <c r="F72" s="296"/>
      <c r="G72" s="431"/>
      <c r="H72" s="421"/>
      <c r="I72" s="421"/>
      <c r="J72" s="421"/>
      <c r="K72" s="421"/>
      <c r="L72" s="421"/>
      <c r="M72" s="421"/>
      <c r="N72" s="421"/>
      <c r="O72" s="422"/>
      <c r="P72" s="420">
        <f>SUM( P23+P28+P56+P70)</f>
        <v>1145839</v>
      </c>
      <c r="Q72" s="417"/>
      <c r="R72" s="496">
        <f>P72</f>
        <v>1145839</v>
      </c>
    </row>
    <row r="73" spans="1:19" ht="25.15" customHeight="1" x14ac:dyDescent="0.25">
      <c r="A73" s="136"/>
      <c r="B73" s="495"/>
      <c r="C73" s="497" t="s">
        <v>40</v>
      </c>
      <c r="D73" s="295" t="s">
        <v>74</v>
      </c>
      <c r="E73" s="295"/>
      <c r="F73" s="296"/>
      <c r="G73" s="431"/>
      <c r="H73" s="421"/>
      <c r="I73" s="421"/>
      <c r="J73" s="420">
        <f t="shared" ref="J73:K82" si="1">J13-J31+J59</f>
        <v>0</v>
      </c>
      <c r="K73" s="421"/>
      <c r="L73" s="421"/>
      <c r="M73" s="421"/>
      <c r="N73" s="421"/>
      <c r="O73" s="421"/>
      <c r="P73" s="414"/>
      <c r="Q73" s="414"/>
      <c r="R73" s="496">
        <f>J73</f>
        <v>0</v>
      </c>
    </row>
    <row r="74" spans="1:19" ht="25.15" customHeight="1" x14ac:dyDescent="0.25">
      <c r="A74" s="136"/>
      <c r="B74" s="495"/>
      <c r="C74" s="497" t="s">
        <v>41</v>
      </c>
      <c r="D74" s="295" t="s">
        <v>64</v>
      </c>
      <c r="E74" s="295"/>
      <c r="F74" s="296"/>
      <c r="G74" s="431"/>
      <c r="H74" s="421"/>
      <c r="I74" s="421"/>
      <c r="J74" s="420">
        <f t="shared" si="1"/>
        <v>0</v>
      </c>
      <c r="K74" s="420">
        <f>K14-K32+K60</f>
        <v>0</v>
      </c>
      <c r="L74" s="421"/>
      <c r="M74" s="421"/>
      <c r="N74" s="421"/>
      <c r="O74" s="421"/>
      <c r="P74" s="417"/>
      <c r="Q74" s="417"/>
      <c r="R74" s="496">
        <f>SUM(J74:K74)</f>
        <v>0</v>
      </c>
    </row>
    <row r="75" spans="1:19" s="138" customFormat="1" ht="25.15" customHeight="1" x14ac:dyDescent="0.25">
      <c r="A75" s="136"/>
      <c r="B75" s="495"/>
      <c r="C75" s="138" t="s">
        <v>42</v>
      </c>
      <c r="D75" s="295" t="s">
        <v>65</v>
      </c>
      <c r="E75" s="295"/>
      <c r="F75" s="296"/>
      <c r="G75" s="432">
        <f t="shared" ref="G75:I79" si="2">SUM(G15-G33+G61)</f>
        <v>0</v>
      </c>
      <c r="H75" s="432">
        <f t="shared" si="2"/>
        <v>0</v>
      </c>
      <c r="I75" s="432">
        <f t="shared" si="2"/>
        <v>0</v>
      </c>
      <c r="J75" s="420">
        <f t="shared" si="1"/>
        <v>0</v>
      </c>
      <c r="K75" s="420">
        <f>K15-K33+K61</f>
        <v>0</v>
      </c>
      <c r="L75" s="432">
        <f>SUM(L15-L33+L61)</f>
        <v>0</v>
      </c>
      <c r="M75" s="420">
        <f t="shared" ref="M75:N78" si="3">M15-M33+M61</f>
        <v>0</v>
      </c>
      <c r="N75" s="420">
        <f t="shared" si="3"/>
        <v>0</v>
      </c>
      <c r="O75" s="431"/>
      <c r="P75" s="417"/>
      <c r="Q75" s="417"/>
      <c r="R75" s="496">
        <f>SUM(G75:N75)</f>
        <v>0</v>
      </c>
    </row>
    <row r="76" spans="1:19" s="138" customFormat="1" ht="25.15" customHeight="1" x14ac:dyDescent="0.25">
      <c r="A76" s="136"/>
      <c r="B76" s="495"/>
      <c r="C76" s="138" t="s">
        <v>43</v>
      </c>
      <c r="D76" s="295" t="s">
        <v>66</v>
      </c>
      <c r="E76" s="295"/>
      <c r="F76" s="296"/>
      <c r="G76" s="432">
        <f t="shared" si="2"/>
        <v>0</v>
      </c>
      <c r="H76" s="432">
        <f t="shared" si="2"/>
        <v>0</v>
      </c>
      <c r="I76" s="432">
        <f t="shared" si="2"/>
        <v>0</v>
      </c>
      <c r="J76" s="420">
        <f t="shared" si="1"/>
        <v>0</v>
      </c>
      <c r="K76" s="420">
        <f>K16-K34+K62</f>
        <v>0</v>
      </c>
      <c r="L76" s="432">
        <f>SUM(L16-L34+L62)</f>
        <v>0</v>
      </c>
      <c r="M76" s="420">
        <f t="shared" si="3"/>
        <v>0</v>
      </c>
      <c r="N76" s="420">
        <f t="shared" si="3"/>
        <v>0</v>
      </c>
      <c r="O76" s="431"/>
      <c r="P76" s="417"/>
      <c r="Q76" s="417"/>
      <c r="R76" s="496">
        <f>SUM(G76:N76)</f>
        <v>0</v>
      </c>
    </row>
    <row r="77" spans="1:19" s="138" customFormat="1" ht="25.15" customHeight="1" x14ac:dyDescent="0.25">
      <c r="A77" s="136"/>
      <c r="B77" s="495"/>
      <c r="C77" s="138" t="s">
        <v>44</v>
      </c>
      <c r="D77" s="295" t="s">
        <v>67</v>
      </c>
      <c r="E77" s="295"/>
      <c r="F77" s="296"/>
      <c r="G77" s="432">
        <f t="shared" si="2"/>
        <v>0</v>
      </c>
      <c r="H77" s="432">
        <f t="shared" si="2"/>
        <v>0</v>
      </c>
      <c r="I77" s="432">
        <f t="shared" si="2"/>
        <v>0</v>
      </c>
      <c r="J77" s="420">
        <f t="shared" si="1"/>
        <v>293419</v>
      </c>
      <c r="K77" s="420">
        <f>K17-K35+K63</f>
        <v>450275</v>
      </c>
      <c r="L77" s="432">
        <f>SUM(L17-L35+L63)</f>
        <v>0</v>
      </c>
      <c r="M77" s="420">
        <f t="shared" si="3"/>
        <v>0</v>
      </c>
      <c r="N77" s="420">
        <f t="shared" si="3"/>
        <v>0</v>
      </c>
      <c r="O77" s="421"/>
      <c r="P77" s="417"/>
      <c r="Q77" s="417"/>
      <c r="R77" s="496">
        <f>SUM(G77:N77)</f>
        <v>743694</v>
      </c>
    </row>
    <row r="78" spans="1:19" s="138" customFormat="1" ht="25.15" customHeight="1" x14ac:dyDescent="0.25">
      <c r="A78" s="136"/>
      <c r="B78" s="495"/>
      <c r="C78" s="138" t="s">
        <v>45</v>
      </c>
      <c r="D78" s="500" t="s">
        <v>68</v>
      </c>
      <c r="E78" s="500"/>
      <c r="F78" s="501"/>
      <c r="G78" s="432">
        <f t="shared" si="2"/>
        <v>0</v>
      </c>
      <c r="H78" s="432">
        <f t="shared" si="2"/>
        <v>0</v>
      </c>
      <c r="I78" s="432">
        <f t="shared" si="2"/>
        <v>0</v>
      </c>
      <c r="J78" s="420">
        <f t="shared" si="1"/>
        <v>4578</v>
      </c>
      <c r="K78" s="420">
        <f>K18-K36+K64</f>
        <v>5947</v>
      </c>
      <c r="L78" s="432">
        <f>SUM(L18-L36+L64)</f>
        <v>-8900</v>
      </c>
      <c r="M78" s="420">
        <f t="shared" si="3"/>
        <v>0</v>
      </c>
      <c r="N78" s="420">
        <f t="shared" si="3"/>
        <v>-27028</v>
      </c>
      <c r="O78" s="422"/>
      <c r="P78" s="427"/>
      <c r="Q78" s="427"/>
      <c r="R78" s="496">
        <f>SUM(G78:N78)</f>
        <v>-25403</v>
      </c>
    </row>
    <row r="79" spans="1:19" ht="25.15" customHeight="1" x14ac:dyDescent="0.25">
      <c r="A79" s="136"/>
      <c r="B79" s="495"/>
      <c r="C79" s="138" t="s">
        <v>46</v>
      </c>
      <c r="D79" s="500" t="s">
        <v>78</v>
      </c>
      <c r="E79" s="500"/>
      <c r="F79" s="501"/>
      <c r="G79" s="432">
        <f t="shared" si="2"/>
        <v>1301333</v>
      </c>
      <c r="H79" s="432">
        <f t="shared" si="2"/>
        <v>596885</v>
      </c>
      <c r="I79" s="432">
        <f t="shared" si="2"/>
        <v>39387</v>
      </c>
      <c r="J79" s="420">
        <f t="shared" si="1"/>
        <v>0</v>
      </c>
      <c r="K79" s="420">
        <f t="shared" si="1"/>
        <v>0</v>
      </c>
      <c r="L79" s="421"/>
      <c r="M79" s="418">
        <f>M19-M37+M65</f>
        <v>0</v>
      </c>
      <c r="N79" s="421"/>
      <c r="O79" s="422"/>
      <c r="P79" s="427"/>
      <c r="Q79" s="427"/>
      <c r="R79" s="496">
        <f>SUM(G79:K79)+M79</f>
        <v>1937605</v>
      </c>
    </row>
    <row r="80" spans="1:19" ht="25.15" customHeight="1" x14ac:dyDescent="0.25">
      <c r="A80" s="136"/>
      <c r="B80" s="495"/>
      <c r="C80" s="138" t="s">
        <v>47</v>
      </c>
      <c r="D80" s="500" t="s">
        <v>94</v>
      </c>
      <c r="E80" s="500"/>
      <c r="F80" s="501"/>
      <c r="G80" s="432">
        <f t="shared" ref="G80:I81" si="4">SUM(G20-G38+G53+G66)</f>
        <v>0</v>
      </c>
      <c r="H80" s="432">
        <f t="shared" si="4"/>
        <v>0</v>
      </c>
      <c r="I80" s="432">
        <f t="shared" si="4"/>
        <v>127900</v>
      </c>
      <c r="J80" s="420">
        <f t="shared" si="1"/>
        <v>0</v>
      </c>
      <c r="K80" s="420">
        <f t="shared" si="1"/>
        <v>0</v>
      </c>
      <c r="L80" s="421"/>
      <c r="M80" s="418">
        <f>M20-M38+M66</f>
        <v>0</v>
      </c>
      <c r="N80" s="421"/>
      <c r="O80" s="422"/>
      <c r="P80" s="427"/>
      <c r="Q80" s="427"/>
      <c r="R80" s="496">
        <f>SUM(G80:K80)+M80</f>
        <v>127900</v>
      </c>
    </row>
    <row r="81" spans="1:21" ht="25.15" customHeight="1" x14ac:dyDescent="0.25">
      <c r="A81" s="136"/>
      <c r="B81" s="495"/>
      <c r="C81" s="138" t="s">
        <v>48</v>
      </c>
      <c r="D81" s="500" t="s">
        <v>117</v>
      </c>
      <c r="E81" s="500"/>
      <c r="F81" s="501"/>
      <c r="G81" s="432">
        <f t="shared" si="4"/>
        <v>1136680</v>
      </c>
      <c r="H81" s="432">
        <f t="shared" si="4"/>
        <v>485272</v>
      </c>
      <c r="I81" s="432">
        <f t="shared" si="4"/>
        <v>153999</v>
      </c>
      <c r="J81" s="420">
        <f t="shared" si="1"/>
        <v>-97049</v>
      </c>
      <c r="K81" s="420">
        <f t="shared" si="1"/>
        <v>-253997</v>
      </c>
      <c r="L81" s="421"/>
      <c r="M81" s="420">
        <f>M21-M39+M67</f>
        <v>0</v>
      </c>
      <c r="N81" s="421"/>
      <c r="O81" s="438">
        <f>O21-O39+O67</f>
        <v>0</v>
      </c>
      <c r="P81" s="427"/>
      <c r="Q81" s="427"/>
      <c r="R81" s="496">
        <f>SUM(G81:K81)+M81+O81</f>
        <v>1424905</v>
      </c>
    </row>
    <row r="82" spans="1:21" ht="25.15" customHeight="1" x14ac:dyDescent="0.25">
      <c r="A82" s="136"/>
      <c r="B82" s="495"/>
      <c r="C82" s="138" t="s">
        <v>57</v>
      </c>
      <c r="D82" s="500" t="s">
        <v>126</v>
      </c>
      <c r="E82" s="500"/>
      <c r="F82" s="501"/>
      <c r="G82" s="439">
        <f>SUM(G26-G40+G55+G68)</f>
        <v>737325</v>
      </c>
      <c r="H82" s="439">
        <f>SUM(H26-H40+H55+H68)</f>
        <v>439496</v>
      </c>
      <c r="I82" s="439">
        <f>SUM(I26-I40+I55+I68)</f>
        <v>80346</v>
      </c>
      <c r="J82" s="420">
        <f t="shared" si="1"/>
        <v>-83350</v>
      </c>
      <c r="K82" s="420">
        <f t="shared" si="1"/>
        <v>0</v>
      </c>
      <c r="L82" s="461"/>
      <c r="M82" s="439">
        <f>M26-M40+M68</f>
        <v>0</v>
      </c>
      <c r="N82" s="461"/>
      <c r="O82" s="438">
        <f>O26-O40+O68</f>
        <v>0</v>
      </c>
      <c r="P82" s="427"/>
      <c r="Q82" s="427"/>
      <c r="R82" s="496">
        <f>SUM(G82:K82)+M82+O82</f>
        <v>1173817</v>
      </c>
    </row>
    <row r="83" spans="1:21" ht="25.15" customHeight="1" thickBot="1" x14ac:dyDescent="0.25">
      <c r="A83" s="548"/>
      <c r="B83" s="406"/>
      <c r="C83" s="497" t="s">
        <v>100</v>
      </c>
      <c r="D83" s="500" t="s">
        <v>92</v>
      </c>
      <c r="E83" s="500"/>
      <c r="F83" s="501"/>
      <c r="G83" s="461"/>
      <c r="H83" s="461"/>
      <c r="I83" s="461"/>
      <c r="J83" s="461"/>
      <c r="K83" s="461"/>
      <c r="L83" s="461"/>
      <c r="M83" s="461"/>
      <c r="N83" s="461"/>
      <c r="O83" s="461"/>
      <c r="P83" s="427"/>
      <c r="Q83" s="549">
        <f>Q23+Q28-Q48+Q70</f>
        <v>23622</v>
      </c>
      <c r="R83" s="504">
        <f>Q83</f>
        <v>23622</v>
      </c>
    </row>
    <row r="84" spans="1:21" ht="25.15" customHeight="1" thickBot="1" x14ac:dyDescent="0.25">
      <c r="A84" s="550"/>
      <c r="B84" s="551"/>
      <c r="C84" s="552" t="s">
        <v>131</v>
      </c>
      <c r="D84" s="553"/>
      <c r="E84" s="551"/>
      <c r="F84" s="554" t="s">
        <v>102</v>
      </c>
      <c r="G84" s="555">
        <f>SUM(G75:G82)</f>
        <v>3175338</v>
      </c>
      <c r="H84" s="555">
        <f>SUM(H75:H82)</f>
        <v>1521653</v>
      </c>
      <c r="I84" s="555">
        <f>SUM(I75:I82)</f>
        <v>401632</v>
      </c>
      <c r="J84" s="555">
        <f>SUM(J73:J82)</f>
        <v>117598</v>
      </c>
      <c r="K84" s="555">
        <f>SUM(K73:K82)</f>
        <v>202225</v>
      </c>
      <c r="L84" s="555">
        <f>SUM(L75:L78)</f>
        <v>-8900</v>
      </c>
      <c r="M84" s="555">
        <f>SUM(M75:M82)</f>
        <v>0</v>
      </c>
      <c r="N84" s="555">
        <f>SUM(N75:N78)</f>
        <v>-27028</v>
      </c>
      <c r="O84" s="555">
        <f>SUM(O81:O82)</f>
        <v>0</v>
      </c>
      <c r="P84" s="555">
        <f>P72</f>
        <v>1145839</v>
      </c>
      <c r="Q84" s="556">
        <f>Q83</f>
        <v>23622</v>
      </c>
      <c r="R84" s="557">
        <f>SUM(G84:Q84)</f>
        <v>6551979</v>
      </c>
      <c r="S84" s="138"/>
    </row>
    <row r="85" spans="1:21" ht="29.25" customHeight="1" x14ac:dyDescent="0.2">
      <c r="A85" s="115"/>
      <c r="B85" s="115"/>
      <c r="C85" s="419"/>
      <c r="D85" s="115"/>
      <c r="E85" s="115"/>
      <c r="F85" s="115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559"/>
      <c r="T85" s="559"/>
      <c r="U85" s="497"/>
    </row>
    <row r="86" spans="1:21" ht="25.15" customHeight="1" thickBot="1" x14ac:dyDescent="0.25">
      <c r="A86" s="419"/>
      <c r="B86" s="419"/>
      <c r="C86" s="419"/>
      <c r="D86" s="419"/>
      <c r="E86" s="419"/>
      <c r="F86" s="419"/>
      <c r="G86" s="463"/>
      <c r="H86" s="463"/>
      <c r="I86" s="463"/>
      <c r="J86" s="462"/>
      <c r="K86" s="462"/>
      <c r="L86" s="462"/>
      <c r="M86" s="462"/>
      <c r="N86" s="462"/>
      <c r="O86" s="462"/>
      <c r="P86" s="462" t="s">
        <v>102</v>
      </c>
      <c r="Q86" s="462"/>
      <c r="R86" s="462"/>
      <c r="S86" s="558"/>
      <c r="T86" s="558"/>
      <c r="U86" s="497"/>
    </row>
    <row r="87" spans="1:21" ht="25.15" customHeight="1" thickBot="1" x14ac:dyDescent="0.3">
      <c r="A87" s="560" t="s">
        <v>246</v>
      </c>
      <c r="B87" s="561"/>
      <c r="C87" s="562"/>
      <c r="D87" s="475"/>
      <c r="E87" s="407"/>
      <c r="F87" s="93"/>
      <c r="G87" s="93"/>
      <c r="H87" s="464"/>
      <c r="I87" s="464"/>
      <c r="J87" s="419"/>
      <c r="K87" s="102"/>
      <c r="L87" s="102"/>
      <c r="M87" s="563" t="s">
        <v>209</v>
      </c>
      <c r="N87" s="564"/>
      <c r="O87" s="564"/>
      <c r="P87" s="564"/>
      <c r="Q87" s="564"/>
      <c r="R87" s="565"/>
      <c r="S87" s="558"/>
      <c r="T87" s="558"/>
      <c r="U87" s="497"/>
    </row>
    <row r="88" spans="1:21" ht="22.15" customHeight="1" x14ac:dyDescent="0.2">
      <c r="A88" s="566" t="s">
        <v>127</v>
      </c>
      <c r="B88" s="567"/>
      <c r="C88" s="567"/>
      <c r="D88" s="567"/>
      <c r="E88" s="567"/>
      <c r="F88" s="568"/>
      <c r="G88" s="569" t="s">
        <v>84</v>
      </c>
      <c r="H88" s="465"/>
      <c r="I88" s="465"/>
      <c r="J88" s="466"/>
      <c r="K88" s="467"/>
      <c r="L88" s="467"/>
      <c r="M88" s="570" t="s">
        <v>85</v>
      </c>
      <c r="N88" s="468" t="s">
        <v>236</v>
      </c>
      <c r="O88" s="571"/>
      <c r="P88" s="571"/>
      <c r="Q88" s="571"/>
      <c r="R88" s="572"/>
      <c r="S88" s="558"/>
      <c r="T88" s="558"/>
      <c r="U88" s="497"/>
    </row>
    <row r="89" spans="1:21" ht="20.65" customHeight="1" x14ac:dyDescent="0.2">
      <c r="A89" s="573" t="s">
        <v>165</v>
      </c>
      <c r="B89" s="574"/>
      <c r="C89" s="574"/>
      <c r="D89" s="574"/>
      <c r="E89" s="574"/>
      <c r="F89" s="574"/>
      <c r="G89" s="469">
        <v>459660</v>
      </c>
      <c r="H89" s="470"/>
      <c r="I89" s="470"/>
      <c r="J89" s="462"/>
      <c r="K89" s="471"/>
      <c r="L89" s="471"/>
      <c r="M89" s="570" t="s">
        <v>86</v>
      </c>
      <c r="N89" s="468" t="s">
        <v>237</v>
      </c>
      <c r="O89" s="571"/>
      <c r="P89" s="571"/>
      <c r="Q89" s="571"/>
      <c r="R89" s="572"/>
      <c r="S89" s="497"/>
      <c r="T89" s="497"/>
      <c r="U89" s="497"/>
    </row>
    <row r="90" spans="1:21" ht="21" customHeight="1" x14ac:dyDescent="0.2">
      <c r="A90" s="467"/>
      <c r="B90" s="467"/>
      <c r="C90" s="467"/>
      <c r="D90" s="467"/>
      <c r="E90" s="467"/>
      <c r="F90" s="467"/>
      <c r="G90" s="462"/>
      <c r="H90" s="462"/>
      <c r="I90" s="462"/>
      <c r="J90" s="462"/>
      <c r="K90" s="472"/>
      <c r="L90" s="472"/>
      <c r="M90" s="575" t="s">
        <v>87</v>
      </c>
      <c r="N90" s="468" t="s">
        <v>238</v>
      </c>
      <c r="O90" s="571"/>
      <c r="P90" s="571"/>
      <c r="Q90" s="571"/>
      <c r="R90" s="572"/>
      <c r="S90" s="497"/>
      <c r="T90" s="497"/>
      <c r="U90" s="497"/>
    </row>
    <row r="91" spans="1:21" ht="20.100000000000001" customHeight="1" thickBot="1" x14ac:dyDescent="0.25">
      <c r="A91" s="93"/>
      <c r="B91" s="93"/>
      <c r="C91" s="93"/>
      <c r="D91" s="93"/>
      <c r="E91" s="93"/>
      <c r="F91" s="93"/>
      <c r="G91" s="93"/>
      <c r="H91" s="462"/>
      <c r="I91" s="462"/>
      <c r="J91" s="462"/>
      <c r="K91" s="472"/>
      <c r="L91" s="472"/>
      <c r="M91" s="576" t="s">
        <v>88</v>
      </c>
      <c r="N91" s="473" t="s">
        <v>239</v>
      </c>
      <c r="O91" s="577"/>
      <c r="P91" s="577"/>
      <c r="Q91" s="577"/>
      <c r="R91" s="578"/>
    </row>
    <row r="92" spans="1:21" ht="22.15" hidden="1" customHeight="1" x14ac:dyDescent="0.2">
      <c r="M92" s="497"/>
      <c r="N92" s="497"/>
      <c r="O92" s="497"/>
      <c r="P92" s="497"/>
      <c r="Q92" s="497"/>
      <c r="R92" s="497"/>
    </row>
    <row r="93" spans="1:21" hidden="1" x14ac:dyDescent="0.2">
      <c r="M93" s="497"/>
      <c r="N93" s="497"/>
      <c r="O93" s="497"/>
      <c r="P93" s="497"/>
      <c r="Q93" s="497"/>
      <c r="R93" s="497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0"/>
  <sheetViews>
    <sheetView tabSelected="1" topLeftCell="A14" zoomScaleNormal="100" zoomScaleSheetLayoutView="93" zoomScalePageLayoutView="60" workbookViewId="0">
      <selection activeCell="A19" sqref="A19:A20"/>
    </sheetView>
  </sheetViews>
  <sheetFormatPr defaultColWidth="0" defaultRowHeight="15" zeroHeight="1" x14ac:dyDescent="0.2"/>
  <cols>
    <col min="1" max="1" width="10.7109375" style="184" customWidth="1"/>
    <col min="2" max="2" width="20.42578125" style="184" customWidth="1"/>
    <col min="3" max="3" width="11.7109375" style="406" customWidth="1"/>
    <col min="4" max="4" width="17" style="184" customWidth="1"/>
    <col min="5" max="5" width="65.7109375" style="184" customWidth="1"/>
    <col min="6" max="7" width="12.5703125" style="80" hidden="1" customWidth="1"/>
    <col min="8" max="16384" width="0" style="80" hidden="1"/>
  </cols>
  <sheetData>
    <row r="1" spans="1:7" ht="19.899999999999999" customHeight="1" x14ac:dyDescent="0.25">
      <c r="A1" s="288" t="s">
        <v>203</v>
      </c>
      <c r="B1" s="289"/>
      <c r="C1" s="289"/>
      <c r="D1" s="289"/>
      <c r="E1" s="135"/>
    </row>
    <row r="2" spans="1:7" ht="19.899999999999999" customHeight="1" x14ac:dyDescent="0.25">
      <c r="A2" s="309" t="s">
        <v>204</v>
      </c>
      <c r="B2" s="384"/>
      <c r="C2" s="310"/>
      <c r="D2" s="310"/>
      <c r="E2" s="139"/>
    </row>
    <row r="3" spans="1:7" ht="19.899999999999999" customHeight="1" thickBot="1" x14ac:dyDescent="0.3">
      <c r="A3" s="385" t="s">
        <v>205</v>
      </c>
      <c r="B3" s="386"/>
      <c r="C3" s="387"/>
      <c r="D3" s="387"/>
      <c r="E3" s="388"/>
    </row>
    <row r="4" spans="1:7" ht="19.899999999999999" customHeight="1" thickBot="1" x14ac:dyDescent="0.3">
      <c r="A4" s="389" t="s">
        <v>8</v>
      </c>
      <c r="B4" s="390" t="str">
        <f>'CSS '!B4</f>
        <v>Lake</v>
      </c>
      <c r="C4" s="358"/>
      <c r="D4" s="391" t="s">
        <v>9</v>
      </c>
      <c r="E4" s="392">
        <f>'CSS '!H3</f>
        <v>0</v>
      </c>
      <c r="F4" s="88"/>
    </row>
    <row r="5" spans="1:7" ht="40.15" customHeight="1" thickBot="1" x14ac:dyDescent="0.25">
      <c r="A5" s="393" t="s">
        <v>222</v>
      </c>
      <c r="B5" s="394"/>
      <c r="C5" s="395" t="s">
        <v>83</v>
      </c>
      <c r="D5" s="396" t="s">
        <v>84</v>
      </c>
      <c r="E5" s="397" t="s">
        <v>221</v>
      </c>
    </row>
    <row r="6" spans="1:7" ht="35.1" customHeight="1" x14ac:dyDescent="0.2">
      <c r="A6" s="365"/>
      <c r="B6" s="366"/>
      <c r="C6" s="367"/>
      <c r="D6" s="368"/>
      <c r="E6" s="369"/>
      <c r="G6" s="91"/>
    </row>
    <row r="7" spans="1:7" ht="31.5" customHeight="1" x14ac:dyDescent="0.2">
      <c r="A7" s="370"/>
      <c r="B7" s="366"/>
      <c r="C7" s="367"/>
      <c r="D7" s="371"/>
      <c r="E7" s="372"/>
    </row>
    <row r="8" spans="1:7" ht="29.65" customHeight="1" x14ac:dyDescent="0.2">
      <c r="A8" s="373"/>
      <c r="B8" s="374"/>
      <c r="C8" s="367"/>
      <c r="D8" s="368"/>
      <c r="E8" s="372"/>
    </row>
    <row r="9" spans="1:7" ht="33" customHeight="1" x14ac:dyDescent="0.2">
      <c r="A9" s="373"/>
      <c r="B9" s="374"/>
      <c r="C9" s="367"/>
      <c r="D9" s="368"/>
      <c r="E9" s="372"/>
    </row>
    <row r="10" spans="1:7" ht="35.65" customHeight="1" x14ac:dyDescent="0.2">
      <c r="A10" s="373"/>
      <c r="B10" s="374"/>
      <c r="C10" s="367"/>
      <c r="D10" s="368"/>
      <c r="E10" s="372"/>
    </row>
    <row r="11" spans="1:7" ht="29.1" customHeight="1" x14ac:dyDescent="0.2">
      <c r="A11" s="373"/>
      <c r="B11" s="374"/>
      <c r="C11" s="367"/>
      <c r="D11" s="368"/>
      <c r="E11" s="372"/>
    </row>
    <row r="12" spans="1:7" ht="30.6" customHeight="1" x14ac:dyDescent="0.2">
      <c r="A12" s="373"/>
      <c r="B12" s="374"/>
      <c r="C12" s="367"/>
      <c r="D12" s="368"/>
      <c r="E12" s="372"/>
    </row>
    <row r="13" spans="1:7" ht="32.1" customHeight="1" x14ac:dyDescent="0.2">
      <c r="A13" s="373"/>
      <c r="B13" s="374"/>
      <c r="C13" s="367"/>
      <c r="D13" s="368"/>
      <c r="E13" s="372"/>
    </row>
    <row r="14" spans="1:7" ht="36" customHeight="1" x14ac:dyDescent="0.2">
      <c r="A14" s="375"/>
      <c r="B14" s="376"/>
      <c r="C14" s="377"/>
      <c r="D14" s="368"/>
      <c r="E14" s="372"/>
    </row>
    <row r="15" spans="1:7" ht="34.5" customHeight="1" x14ac:dyDescent="0.2">
      <c r="A15" s="373"/>
      <c r="B15" s="374"/>
      <c r="C15" s="367"/>
      <c r="D15" s="368"/>
      <c r="E15" s="372"/>
    </row>
    <row r="16" spans="1:7" ht="39" customHeight="1" thickBot="1" x14ac:dyDescent="0.25">
      <c r="A16" s="378"/>
      <c r="B16" s="379"/>
      <c r="C16" s="380"/>
      <c r="D16" s="381"/>
      <c r="E16" s="382"/>
    </row>
    <row r="17" spans="1:5" ht="19.899999999999999" customHeight="1" thickTop="1" thickBot="1" x14ac:dyDescent="0.25">
      <c r="A17" s="398" t="s">
        <v>77</v>
      </c>
      <c r="B17" s="399"/>
      <c r="C17" s="400"/>
      <c r="D17" s="401">
        <f>SUM(D6:D16)</f>
        <v>0</v>
      </c>
      <c r="E17" s="402"/>
    </row>
    <row r="18" spans="1:5" ht="18" customHeight="1" x14ac:dyDescent="0.2">
      <c r="A18" s="383"/>
      <c r="B18" s="383"/>
      <c r="C18" s="383"/>
      <c r="D18" s="383"/>
      <c r="E18" s="93"/>
    </row>
    <row r="19" spans="1:5" s="92" customFormat="1" ht="19.899999999999999" customHeight="1" x14ac:dyDescent="0.2">
      <c r="A19" s="648" t="s">
        <v>201</v>
      </c>
      <c r="B19" s="403"/>
      <c r="C19" s="403"/>
      <c r="D19" s="403"/>
      <c r="E19" s="404"/>
    </row>
    <row r="20" spans="1:5" s="92" customFormat="1" ht="19.899999999999999" customHeight="1" x14ac:dyDescent="0.2">
      <c r="A20" s="649" t="s">
        <v>202</v>
      </c>
      <c r="B20" s="404"/>
      <c r="C20" s="405"/>
      <c r="D20" s="404"/>
      <c r="E20" s="404"/>
    </row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AE769-1E31-430C-A655-0FD2385921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4A5AFFF0-9487-4FED-B726-14B3A3FF17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67DCB2-A44C-4C87-AA16-5450F5904E8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C4F8B05-13CD-4235-A668-31594D7EF1EC}"/>
</file>

<file path=customXml/itemProps5.xml><?xml version="1.0" encoding="utf-8"?>
<ds:datastoreItem xmlns:ds="http://schemas.openxmlformats.org/officeDocument/2006/customXml" ds:itemID="{73CD777C-C4B4-4C07-BFC9-25A460529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Lake FY15-16_RER_ADA</dc:title>
  <dc:creator>Moses.Ndungu@dhcs.ca.gov</dc:creator>
  <cp:keywords>Lake FY15-16_RER_ADA</cp:keywords>
  <cp:lastModifiedBy>westj</cp:lastModifiedBy>
  <cp:lastPrinted>2018-07-13T16:22:08Z</cp:lastPrinted>
  <dcterms:created xsi:type="dcterms:W3CDTF">2007-09-20T19:02:25Z</dcterms:created>
  <dcterms:modified xsi:type="dcterms:W3CDTF">2020-11-07T19:46:04Z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DHCSDOC-1363137784-2101</vt:lpwstr>
  </property>
  <property fmtid="{D5CDD505-2E9C-101B-9397-08002B2CF9AE}" pid="14" name="_dlc_DocIdItemGuid">
    <vt:lpwstr>17ee48b5-f324-4b93-92a7-2b05b16a5a81</vt:lpwstr>
  </property>
  <property fmtid="{D5CDD505-2E9C-101B-9397-08002B2CF9AE}" pid="15" name="_dlc_DocIdUrl">
    <vt:lpwstr>http://dhcs2016prod:88/services/MH/_layouts/15/DocIdRedir.aspx?ID=DHCSDOC-1363137784-2101, DHCSDOC-1363137784-2101</vt:lpwstr>
  </property>
  <property fmtid="{D5CDD505-2E9C-101B-9397-08002B2CF9AE}" pid="16" name="ContentTypeId">
    <vt:lpwstr>0x0101000DD778A44A894D44A57135C48A267F0A</vt:lpwstr>
  </property>
</Properties>
</file>