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58BB53AA-05ED-4B34-A59F-29ABF079A6E9}" xr6:coauthVersionLast="45" xr6:coauthVersionMax="45" xr10:uidLastSave="{00000000-0000-0000-0000-000000000000}"/>
  <bookViews>
    <workbookView xWindow="-120" yWindow="-120" windowWidth="20730" windowHeight="11160"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Christensen, Theresa (MHSD)@DHCS - Personal View" guid="{EEC0F9C3-4901-428B-A60E-73DD0E5E6250}" mergeInterval="0" personalView="1" maximized="1" xWindow="-8" yWindow="-8" windowWidth="1616" windowHeight="876" activeSheetId="2"/>
    <customWorkbookView name="Windows User - Personal View" guid="{0229D892-1524-422F-8F2B-B4F1058839AF}" mergeInterval="0" personalView="1" maximized="1" xWindow="-8" yWindow="-8" windowWidth="1696" windowHeight="1026" activeSheetId="11"/>
    <customWorkbookView name="joseph kim - Personal View" guid="{908EB6A4-476B-4014-BC23-F10C868B38EC}" mergeInterval="0" personalView="1" xWindow="1" windowWidth="1679" windowHeight="994" activeSheetId="1"/>
  </customWorkbookViews>
</workbook>
</file>

<file path=xl/calcChain.xml><?xml version="1.0" encoding="utf-8"?>
<calcChain xmlns="http://schemas.openxmlformats.org/spreadsheetml/2006/main">
  <c r="G4" i="1" l="1"/>
  <c r="E4" i="7" s="1"/>
  <c r="G46" i="11"/>
  <c r="I35" i="11"/>
  <c r="H39" i="11"/>
  <c r="R39" i="11" s="1"/>
  <c r="K32" i="11"/>
  <c r="R32" i="11" s="1"/>
  <c r="J34" i="11"/>
  <c r="G39" i="11"/>
  <c r="K42" i="11"/>
  <c r="H42" i="11"/>
  <c r="I46" i="11"/>
  <c r="H46" i="11"/>
  <c r="J42" i="11"/>
  <c r="I42" i="11"/>
  <c r="G42" i="11"/>
  <c r="D19" i="8"/>
  <c r="D22" i="8"/>
  <c r="D37" i="8"/>
  <c r="D40" i="8" s="1"/>
  <c r="B4" i="8"/>
  <c r="B4" i="2"/>
  <c r="G48" i="1"/>
  <c r="N70" i="11"/>
  <c r="L70" i="11"/>
  <c r="K70" i="11"/>
  <c r="J70" i="11"/>
  <c r="R69" i="11"/>
  <c r="R54" i="11"/>
  <c r="R55" i="11"/>
  <c r="R53" i="11"/>
  <c r="R44" i="11"/>
  <c r="R45" i="11"/>
  <c r="I23" i="11"/>
  <c r="J23" i="11"/>
  <c r="K23" i="11"/>
  <c r="R40" i="11"/>
  <c r="R38" i="11"/>
  <c r="R37" i="11"/>
  <c r="R21" i="11"/>
  <c r="R20" i="11"/>
  <c r="R19" i="11"/>
  <c r="R68" i="11"/>
  <c r="R67" i="11"/>
  <c r="K79" i="11"/>
  <c r="K80" i="11"/>
  <c r="K81" i="11"/>
  <c r="K82" i="11"/>
  <c r="J79" i="11"/>
  <c r="J80" i="11"/>
  <c r="J81" i="11"/>
  <c r="J82" i="11"/>
  <c r="R66" i="11"/>
  <c r="R65" i="11"/>
  <c r="P56" i="11"/>
  <c r="D5" i="11"/>
  <c r="B4" i="12"/>
  <c r="B4" i="5"/>
  <c r="C4" i="7"/>
  <c r="M23" i="11"/>
  <c r="D4" i="9"/>
  <c r="H56" i="11"/>
  <c r="I56" i="11"/>
  <c r="J56" i="11"/>
  <c r="K56" i="11"/>
  <c r="G56" i="11"/>
  <c r="E12" i="7"/>
  <c r="E15" i="7" s="1"/>
  <c r="G32" i="5"/>
  <c r="G35" i="5" s="1"/>
  <c r="E4" i="12"/>
  <c r="G46" i="2"/>
  <c r="H42" i="2"/>
  <c r="G39" i="2"/>
  <c r="H29" i="2" s="1"/>
  <c r="G22" i="2"/>
  <c r="H8" i="2" s="1"/>
  <c r="H12" i="2"/>
  <c r="M70" i="11"/>
  <c r="P70" i="11"/>
  <c r="Q70" i="11"/>
  <c r="Q28" i="11"/>
  <c r="Q23" i="11"/>
  <c r="O82" i="11"/>
  <c r="O81" i="11"/>
  <c r="O84" i="11" s="1"/>
  <c r="O28" i="11"/>
  <c r="O23" i="11"/>
  <c r="N78" i="11"/>
  <c r="N77" i="11"/>
  <c r="N76" i="11"/>
  <c r="N75" i="11"/>
  <c r="M81" i="11"/>
  <c r="M80" i="11"/>
  <c r="M79" i="11"/>
  <c r="M82" i="11"/>
  <c r="M78" i="11"/>
  <c r="M77" i="11"/>
  <c r="M84" i="11" s="1"/>
  <c r="M76" i="11"/>
  <c r="M75" i="11"/>
  <c r="L78" i="11"/>
  <c r="L77" i="11"/>
  <c r="L84" i="11" s="1"/>
  <c r="L76" i="11"/>
  <c r="L75" i="11"/>
  <c r="K78" i="11"/>
  <c r="K77" i="11"/>
  <c r="K84" i="11" s="1"/>
  <c r="K76" i="11"/>
  <c r="K75" i="11"/>
  <c r="K74" i="11"/>
  <c r="J78" i="11"/>
  <c r="J77" i="11"/>
  <c r="J76" i="11"/>
  <c r="J75" i="11"/>
  <c r="J74" i="11"/>
  <c r="J84" i="11" s="1"/>
  <c r="J73" i="11"/>
  <c r="R73" i="11" s="1"/>
  <c r="I82" i="11"/>
  <c r="I81" i="11"/>
  <c r="I80" i="11"/>
  <c r="I79" i="11"/>
  <c r="I78" i="11"/>
  <c r="I77" i="11"/>
  <c r="I76" i="11"/>
  <c r="I84" i="11" s="1"/>
  <c r="I75" i="11"/>
  <c r="H82" i="11"/>
  <c r="H80" i="11"/>
  <c r="H79" i="11"/>
  <c r="H78" i="11"/>
  <c r="G81" i="11"/>
  <c r="H77" i="11"/>
  <c r="R77" i="11" s="1"/>
  <c r="H76" i="11"/>
  <c r="H75" i="11"/>
  <c r="G82" i="11"/>
  <c r="G80" i="11"/>
  <c r="G79" i="11"/>
  <c r="G78" i="11"/>
  <c r="G77" i="11"/>
  <c r="G76" i="11"/>
  <c r="G84" i="11" s="1"/>
  <c r="G75" i="11"/>
  <c r="G70" i="11"/>
  <c r="O70" i="11"/>
  <c r="I70" i="11"/>
  <c r="H70" i="11"/>
  <c r="R64" i="11"/>
  <c r="R63" i="11"/>
  <c r="R62" i="11"/>
  <c r="R61" i="11"/>
  <c r="R60" i="11"/>
  <c r="R59" i="11"/>
  <c r="R58" i="11"/>
  <c r="R46" i="11"/>
  <c r="R36" i="11"/>
  <c r="R35" i="11"/>
  <c r="R34" i="11"/>
  <c r="R33" i="11"/>
  <c r="R31" i="11"/>
  <c r="O41" i="11"/>
  <c r="O47" i="11"/>
  <c r="O48" i="11" s="1"/>
  <c r="N41" i="11"/>
  <c r="N47" i="11" s="1"/>
  <c r="N48" i="11" s="1"/>
  <c r="M41" i="11"/>
  <c r="M47" i="11"/>
  <c r="M48" i="11" s="1"/>
  <c r="L41" i="11"/>
  <c r="L47" i="11" s="1"/>
  <c r="L48" i="11" s="1"/>
  <c r="K41" i="11"/>
  <c r="J41" i="11"/>
  <c r="I41" i="11"/>
  <c r="I47" i="11" s="1"/>
  <c r="I48" i="11" s="1"/>
  <c r="H41" i="11"/>
  <c r="H47" i="11" s="1"/>
  <c r="G41" i="11"/>
  <c r="P28" i="11"/>
  <c r="M28" i="11"/>
  <c r="I28" i="11"/>
  <c r="H28" i="11"/>
  <c r="G28" i="11"/>
  <c r="R27" i="11"/>
  <c r="R26" i="11"/>
  <c r="R28" i="11" s="1"/>
  <c r="R25" i="11"/>
  <c r="R22" i="11"/>
  <c r="R18" i="11"/>
  <c r="R17" i="11"/>
  <c r="R16" i="11"/>
  <c r="R15" i="11"/>
  <c r="R14" i="11"/>
  <c r="R13" i="11"/>
  <c r="R12" i="11"/>
  <c r="P23" i="11"/>
  <c r="N23" i="11"/>
  <c r="L23" i="11"/>
  <c r="H23" i="11"/>
  <c r="G23" i="11"/>
  <c r="D17" i="12"/>
  <c r="G26" i="1"/>
  <c r="G49" i="1" s="1"/>
  <c r="G53" i="1" s="1"/>
  <c r="J18" i="6"/>
  <c r="J30" i="6"/>
  <c r="J42" i="6"/>
  <c r="K18" i="6"/>
  <c r="K42" i="6" s="1"/>
  <c r="K30" i="6"/>
  <c r="I18" i="6"/>
  <c r="I30" i="6"/>
  <c r="I42" i="6" s="1"/>
  <c r="H18" i="6"/>
  <c r="H30" i="6"/>
  <c r="G18" i="6"/>
  <c r="G30" i="6"/>
  <c r="G42" i="6" s="1"/>
  <c r="F18" i="6"/>
  <c r="F42" i="6" s="1"/>
  <c r="F30" i="6"/>
  <c r="J2" i="6"/>
  <c r="D2" i="6"/>
  <c r="G41" i="4"/>
  <c r="H41" i="4"/>
  <c r="I41" i="4"/>
  <c r="J41" i="4"/>
  <c r="K41" i="4"/>
  <c r="L41" i="4"/>
  <c r="G30" i="4"/>
  <c r="H30" i="4"/>
  <c r="I30" i="4"/>
  <c r="J30" i="4"/>
  <c r="K30" i="4"/>
  <c r="L30" i="4"/>
  <c r="L42" i="4" s="1"/>
  <c r="G18" i="4"/>
  <c r="G42" i="4" s="1"/>
  <c r="H18" i="4"/>
  <c r="I18" i="4"/>
  <c r="I42" i="4" s="1"/>
  <c r="J18" i="4"/>
  <c r="J42" i="4" s="1"/>
  <c r="J45" i="4" s="1"/>
  <c r="K18" i="4"/>
  <c r="K42" i="4"/>
  <c r="L18" i="4"/>
  <c r="F41" i="4"/>
  <c r="F30" i="4"/>
  <c r="F18" i="4"/>
  <c r="K2" i="4"/>
  <c r="D2" i="4"/>
  <c r="F41" i="3"/>
  <c r="F30" i="3"/>
  <c r="F42" i="3" s="1"/>
  <c r="F45" i="3" s="1"/>
  <c r="F18" i="3"/>
  <c r="G2" i="3"/>
  <c r="D2" i="3"/>
  <c r="B4" i="10"/>
  <c r="B4" i="9"/>
  <c r="H45" i="2"/>
  <c r="H44" i="2"/>
  <c r="H41" i="2"/>
  <c r="H43" i="2"/>
  <c r="H38" i="2"/>
  <c r="H37" i="2"/>
  <c r="H36" i="2"/>
  <c r="H35" i="2"/>
  <c r="H34" i="2"/>
  <c r="H33" i="2"/>
  <c r="H32" i="2"/>
  <c r="H30" i="2"/>
  <c r="H28" i="2"/>
  <c r="H21" i="2"/>
  <c r="H20" i="2"/>
  <c r="H19" i="2"/>
  <c r="H18" i="2"/>
  <c r="H17" i="2"/>
  <c r="H16" i="2"/>
  <c r="H15" i="2"/>
  <c r="H14" i="2"/>
  <c r="H13" i="2"/>
  <c r="H11" i="2"/>
  <c r="H10" i="2"/>
  <c r="H9" i="2"/>
  <c r="R78" i="11"/>
  <c r="R80" i="11"/>
  <c r="H25" i="2"/>
  <c r="I43" i="6" l="1"/>
  <c r="H81" i="11"/>
  <c r="H84" i="11" s="1"/>
  <c r="R74" i="11"/>
  <c r="R81" i="11"/>
  <c r="J43" i="6"/>
  <c r="F42" i="4"/>
  <c r="H42" i="4"/>
  <c r="H45" i="4" s="1"/>
  <c r="P72" i="11"/>
  <c r="P84" i="11" s="1"/>
  <c r="J47" i="11"/>
  <c r="J48" i="11" s="1"/>
  <c r="R82" i="11"/>
  <c r="N84" i="11"/>
  <c r="R56" i="11"/>
  <c r="H46" i="2"/>
  <c r="H42" i="6"/>
  <c r="H43" i="6" s="1"/>
  <c r="R23" i="11"/>
  <c r="R41" i="11"/>
  <c r="K47" i="11"/>
  <c r="R70" i="11"/>
  <c r="R75" i="11"/>
  <c r="R79" i="11"/>
  <c r="D41" i="8"/>
  <c r="Q42" i="11"/>
  <c r="I45" i="4"/>
  <c r="K45" i="4"/>
  <c r="G43" i="6"/>
  <c r="R72" i="11"/>
  <c r="F45" i="4"/>
  <c r="G45" i="4"/>
  <c r="R42" i="11"/>
  <c r="Q48" i="11"/>
  <c r="D4" i="10"/>
  <c r="G47" i="2"/>
  <c r="G51" i="2" s="1"/>
  <c r="H48" i="11" s="1"/>
  <c r="R76" i="11"/>
  <c r="H7" i="2"/>
  <c r="H22" i="2" s="1"/>
  <c r="H26" i="2"/>
  <c r="H31" i="2"/>
  <c r="G47" i="11"/>
  <c r="H24" i="2"/>
  <c r="G4" i="2"/>
  <c r="Q5" i="11"/>
  <c r="G4" i="5"/>
  <c r="D4" i="8"/>
  <c r="H27" i="2"/>
  <c r="K48" i="11" l="1"/>
  <c r="F43" i="6"/>
  <c r="H39" i="2"/>
  <c r="R47" i="11"/>
  <c r="G48" i="11"/>
  <c r="R48" i="11" s="1"/>
  <c r="Q83" i="11"/>
  <c r="R83" i="11" l="1"/>
  <c r="Q84" i="11"/>
  <c r="R84" i="11" s="1"/>
</calcChain>
</file>

<file path=xl/sharedStrings.xml><?xml version="1.0" encoding="utf-8"?>
<sst xmlns="http://schemas.openxmlformats.org/spreadsheetml/2006/main" count="561" uniqueCount="286">
  <si>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</si>
  <si>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</si>
  <si>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</si>
  <si>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</si>
  <si>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</si>
  <si>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</si>
  <si>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</si>
  <si>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</si>
  <si>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</si>
  <si>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</si>
  <si>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</si>
  <si>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</si>
  <si>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</si>
  <si>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</si>
  <si>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</si>
  <si>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</si>
  <si>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</si>
  <si>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</si>
  <si>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</si>
  <si>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</si>
  <si>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</si>
  <si>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</si>
  <si>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</si>
  <si>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</si>
  <si>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</si>
  <si>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</si>
  <si>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</si>
  <si>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</si>
  <si>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</si>
  <si>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</si>
  <si>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</si>
  <si>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</si>
  <si>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</si>
  <si>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</si>
  <si>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</si>
  <si>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</si>
  <si>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</si>
  <si>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</si>
  <si>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</si>
  <si>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</si>
  <si>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</si>
  <si>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</si>
  <si>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</si>
  <si>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</si>
  <si>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</si>
  <si>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</si>
  <si>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</si>
  <si>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</si>
  <si>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</si>
  <si>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</si>
  <si>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</si>
  <si>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</si>
  <si>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</si>
  <si>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</si>
  <si>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</si>
  <si>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</si>
  <si>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</si>
  <si>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</si>
  <si>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</si>
  <si>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</si>
  <si>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</si>
  <si>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</si>
  <si>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</si>
  <si>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</si>
  <si>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</si>
  <si>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</si>
  <si>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</si>
  <si>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</si>
  <si>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</si>
  <si>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</si>
  <si>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</si>
  <si>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</si>
  <si>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</si>
  <si>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</si>
  <si>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</si>
  <si>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</si>
  <si>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</si>
  <si>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</si>
  <si>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</si>
  <si>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</si>
  <si>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</si>
  <si>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</si>
  <si>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</si>
  <si>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</si>
  <si>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</si>
  <si>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</si>
  <si>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</si>
  <si>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</si>
  <si>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</si>
  <si>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</si>
  <si>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</si>
  <si>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</si>
  <si>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</si>
  <si>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</si>
  <si>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</si>
  <si>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</si>
  <si>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</si>
  <si>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</si>
  <si>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</si>
  <si>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</si>
  <si>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</si>
  <si>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</si>
  <si>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</si>
  <si>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</si>
  <si>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</si>
  <si>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</si>
  <si>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</si>
  <si>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</si>
  <si>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</si>
  <si>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</si>
  <si>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</si>
  <si>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</si>
  <si>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</si>
  <si>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</si>
  <si>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</si>
  <si>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</si>
  <si>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</si>
  <si>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</si>
  <si>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</si>
  <si>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</si>
  <si>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</si>
  <si>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</si>
  <si>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</si>
  <si>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</si>
  <si>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</si>
  <si>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</si>
  <si>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</si>
  <si>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</si>
  <si>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</si>
  <si>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</si>
  <si>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</si>
  <si>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</si>
  <si>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 Yes  ,   No  )</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</si>
  <si>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</si>
  <si>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</si>
  <si>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</si>
  <si>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</si>
  <si>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</si>
  <si>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</si>
  <si>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</si>
  <si>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</si>
  <si>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</si>
  <si>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</si>
  <si>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</si>
  <si>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</si>
  <si>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</si>
  <si>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</si>
  <si>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</si>
  <si>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</si>
  <si>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</si>
  <si>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</si>
  <si>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</si>
  <si>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</si>
  <si>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</si>
  <si>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</si>
  <si>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</si>
  <si>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</si>
  <si>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</si>
  <si>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</si>
  <si>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</si>
  <si>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</si>
  <si>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</si>
  <si>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</si>
  <si>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</si>
  <si>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</si>
  <si>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</si>
  <si>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</si>
  <si>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</si>
  <si>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</si>
  <si>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</si>
  <si>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</si>
  <si>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r>
      <t>Unspent MHSA Funds Available in the MHS Fund</t>
    </r>
    <r>
      <rPr>
        <b/>
        <vertAlign val="superscript"/>
        <sz val="11"/>
        <rFont val="Arial"/>
        <family val="2"/>
      </rPr>
      <t>1</t>
    </r>
  </si>
  <si>
    <t>MHSA Funds Revenue in FY 2015-16</t>
  </si>
  <si>
    <r>
      <t>Expenditure and Funding Sources for FY 2015-16</t>
    </r>
    <r>
      <rPr>
        <b/>
        <vertAlign val="superscript"/>
        <sz val="11"/>
        <rFont val="Arial"/>
        <family val="2"/>
      </rPr>
      <t>2</t>
    </r>
  </si>
  <si>
    <r>
      <t>Transfers to Prudent Reserve, WET, CFTN</t>
    </r>
    <r>
      <rPr>
        <b/>
        <vertAlign val="superscript"/>
        <sz val="11"/>
        <rFont val="Arial"/>
        <family val="2"/>
      </rPr>
      <t>3</t>
    </r>
  </si>
  <si>
    <r>
      <t>Adjustments</t>
    </r>
    <r>
      <rPr>
        <b/>
        <vertAlign val="superscript"/>
        <sz val="11"/>
        <rFont val="Arial"/>
        <family val="2"/>
      </rPr>
      <t>4</t>
    </r>
  </si>
  <si>
    <r>
      <t>Unspent MHSA Funds in the Local MHS Fund</t>
    </r>
    <r>
      <rPr>
        <b/>
        <vertAlign val="superscript"/>
        <sz val="11"/>
        <rFont val="Arial"/>
        <family val="2"/>
      </rPr>
      <t>5</t>
    </r>
  </si>
  <si>
    <r>
      <t>TABLE B</t>
    </r>
    <r>
      <rPr>
        <b/>
        <vertAlign val="superscript"/>
        <sz val="11"/>
        <rFont val="Arial"/>
        <family val="2"/>
      </rPr>
      <t>6</t>
    </r>
  </si>
  <si>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</si>
  <si>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</si>
  <si>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</si>
  <si>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</si>
  <si>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</si>
  <si>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</si>
  <si>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</si>
  <si>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</si>
  <si>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</si>
  <si>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</si>
  <si>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</si>
  <si>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</si>
  <si>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</si>
  <si>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</si>
  <si>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</si>
  <si>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</si>
  <si>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</si>
  <si>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</si>
  <si>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</si>
  <si>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</si>
  <si>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</si>
  <si>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</si>
  <si>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</si>
  <si>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</si>
  <si>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</si>
  <si>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</si>
  <si>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</si>
  <si>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</si>
  <si>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</si>
  <si>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</si>
  <si>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</si>
  <si>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</si>
  <si>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</si>
  <si>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</si>
  <si>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</si>
  <si>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</si>
  <si>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</si>
  <si>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</si>
  <si>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</si>
  <si>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</si>
  <si>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</si>
  <si>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</si>
  <si>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</si>
  <si>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</si>
  <si>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</si>
  <si>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</si>
  <si>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</si>
  <si>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</si>
  <si>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</si>
  <si>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</si>
  <si>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</si>
  <si>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</si>
  <si>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</si>
  <si>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</si>
  <si>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</si>
  <si>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</si>
  <si>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</si>
  <si>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Fresno</t>
  </si>
  <si>
    <t>Adult Homeless Mentally Ill</t>
  </si>
  <si>
    <t>Children &amp; Youth Juvenile Justice Services</t>
  </si>
  <si>
    <t>Children ACT</t>
  </si>
  <si>
    <t>Children Welfare Mental Health</t>
  </si>
  <si>
    <t>Children's Co-Ocurring</t>
  </si>
  <si>
    <t>Children's Outpatient Expansn</t>
  </si>
  <si>
    <t>Children's Triage-Screening</t>
  </si>
  <si>
    <t>Community Integration FSP</t>
  </si>
  <si>
    <t>Co-occuring FSP</t>
  </si>
  <si>
    <t>Enhanced Rural Services - FSP</t>
  </si>
  <si>
    <t>ICSST</t>
  </si>
  <si>
    <t>MHSA Adult Act</t>
  </si>
  <si>
    <t>MHSA FSP Coordinator</t>
  </si>
  <si>
    <t>SMART Model of Care</t>
  </si>
  <si>
    <t>TAY Services and Supports</t>
  </si>
  <si>
    <t>Turning Point - VISTA</t>
  </si>
  <si>
    <t>Turning Point IMH Services</t>
  </si>
  <si>
    <t>Co-occuring</t>
  </si>
  <si>
    <t>CPRS</t>
  </si>
  <si>
    <t>Cultural-Specific Services</t>
  </si>
  <si>
    <t>DOR and PATH EXPANSION</t>
  </si>
  <si>
    <t>Enhanced Peer Support</t>
  </si>
  <si>
    <t>Enhanced Rural Services- Intensive Case</t>
  </si>
  <si>
    <t>Enhanced Rural Services- Outpatient</t>
  </si>
  <si>
    <t>Indigent Medications Expansion</t>
  </si>
  <si>
    <t>Older Adult Team</t>
  </si>
  <si>
    <t>School Based Services Expansion</t>
  </si>
  <si>
    <t>Urgent Care/Wellness Center</t>
  </si>
  <si>
    <t>Peer Family Wellness - Blue Sky</t>
  </si>
  <si>
    <t>PEI - Crisis and Acute Care</t>
  </si>
  <si>
    <t>PEI - Urgent Care Call Center</t>
  </si>
  <si>
    <t>PEI-Cultural Base Access</t>
  </si>
  <si>
    <t>Integreated Primary Care</t>
  </si>
  <si>
    <t>MHSA PEI Prim Care/MH Integr</t>
  </si>
  <si>
    <t>Pei First Onset</t>
  </si>
  <si>
    <t>PEI Perinatal</t>
  </si>
  <si>
    <t>PEI School Based</t>
  </si>
  <si>
    <t>PEI-Community Garden</t>
  </si>
  <si>
    <t>Team Decision Making</t>
  </si>
  <si>
    <t>INN 1 - Intergrated Discharge T</t>
  </si>
  <si>
    <t>INN 2 - ED Team/Overnight Stay</t>
  </si>
  <si>
    <t>INN 3 - Holistic Cener</t>
  </si>
  <si>
    <t>INN 4 - AB 109</t>
  </si>
  <si>
    <t>Integrated Mental Health Information System</t>
  </si>
  <si>
    <t>MHSA CF UMC Improvement</t>
  </si>
  <si>
    <t>Laurentius Harlan Theng</t>
  </si>
  <si>
    <t>Accountant</t>
  </si>
  <si>
    <t>559-600-4619</t>
  </si>
  <si>
    <t>ltheng@co.fresno.ca.us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</si>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</sst>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60">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2"/>
      <name val="Arial"/>
      <family val="2"/>
    </font>
    <font>
      <b/>
      <sz val="9"/>
      <name val="Arial"/>
      <family val="2"/>
    </font>
    <font>
      <sz val="10"/>
      <name val="Arial"/>
      <family val="2"/>
    </font>
    <font>
      <sz val="10"/>
      <name val="Arial"/>
      <family val="2"/>
    </font>
    <font>
      <sz val="10"/>
      <name val="Arial"/>
      <family val="2"/>
    </font>
    <font>
      <sz val="10"/>
      <name val="Arial Unicode MS"/>
      <family val="2"/>
    </font>
    <font>
      <b/>
      <sz val="10"/>
      <name val="Arial Unicode MS"/>
      <family val="2"/>
    </font>
    <font>
      <sz val="8"/>
      <name val="Arial Unicode MS"/>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S Sans Serif"/>
      <family val="2"/>
    </font>
    <font>
      <sz val="9"/>
      <color indexed="8"/>
      <name val="Arial Unicode MS"/>
      <family val="2"/>
    </font>
    <font>
      <b/>
      <sz val="11"/>
      <color indexed="10"/>
      <name val="Calibri"/>
      <family val="2"/>
    </font>
    <font>
      <sz val="10"/>
      <name val="Courier"/>
      <family val="3"/>
    </font>
    <font>
      <sz val="24"/>
      <color indexed="13"/>
      <name val="SWISS"/>
    </font>
    <font>
      <sz val="24"/>
      <color indexed="13"/>
      <name val="Swiss"/>
      <family val="2"/>
    </font>
    <font>
      <b/>
      <sz val="14"/>
      <name val="SWISS"/>
    </font>
    <font>
      <b/>
      <sz val="14"/>
      <name val="Swiss"/>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sz val="10"/>
      <color indexed="0"/>
      <name val="MS Sans Serif"/>
      <family val="2"/>
    </font>
    <font>
      <b/>
      <sz val="10"/>
      <name val="MS Sans Serif"/>
      <family val="2"/>
    </font>
    <font>
      <b/>
      <sz val="18"/>
      <color indexed="62"/>
      <name val="Cambria"/>
      <family val="2"/>
    </font>
    <font>
      <sz val="11"/>
      <color theme="1"/>
      <name val="Calibri"/>
      <family val="2"/>
      <scheme val="minor"/>
    </font>
    <font>
      <sz val="12"/>
      <color theme="1"/>
      <name val="Arial Unicode MS"/>
      <family val="2"/>
    </font>
    <font>
      <sz val="9"/>
      <color theme="1"/>
      <name val="Arial Unicode MS"/>
      <family val="2"/>
    </font>
    <font>
      <sz val="10"/>
      <color theme="1"/>
      <name val="Arial"/>
      <family val="2"/>
    </font>
    <font>
      <u/>
      <sz val="11"/>
      <color theme="10"/>
      <name val="Calibri"/>
      <family val="2"/>
    </font>
    <font>
      <sz val="11"/>
      <color rgb="FFFF0000"/>
      <name val="Arial"/>
      <family val="2"/>
    </font>
    <font>
      <sz val="11"/>
      <color theme="0" tint="-0.499984740745262"/>
      <name val="Arial"/>
      <family val="2"/>
    </font>
    <font>
      <sz val="10"/>
      <color theme="1"/>
      <name val="Arial Unicode MS"/>
      <family val="2"/>
    </font>
  </fonts>
  <fills count="34">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12"/>
        <bgColor indexed="12"/>
      </patternFill>
    </fill>
    <fill>
      <patternFill patternType="solid">
        <fgColor indexed="13"/>
        <bgColor indexed="13"/>
      </patternFill>
    </fill>
    <fill>
      <patternFill patternType="mediumGray">
        <fgColor indexed="22"/>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457">
    <xf numFmtId="0" fontId="0" fillId="0" borderId="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7"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4"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7"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4"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15"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3"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21"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8" borderId="0" applyNumberFormat="0" applyBorder="0" applyAlignment="0" applyProtection="0"/>
    <xf numFmtId="166" fontId="7" fillId="0" borderId="0" applyFill="0" applyBorder="0" applyAlignment="0"/>
    <xf numFmtId="0" fontId="23" fillId="24" borderId="1" applyNumberFormat="0" applyAlignment="0" applyProtection="0"/>
    <xf numFmtId="0" fontId="23" fillId="24" borderId="1" applyNumberFormat="0" applyAlignment="0" applyProtection="0"/>
    <xf numFmtId="0" fontId="23" fillId="24" borderId="1" applyNumberFormat="0" applyAlignment="0" applyProtection="0"/>
    <xf numFmtId="0" fontId="23" fillId="24" borderId="1" applyNumberFormat="0" applyAlignment="0" applyProtection="0"/>
    <xf numFmtId="0" fontId="23" fillId="24" borderId="1" applyNumberFormat="0" applyAlignment="0" applyProtection="0"/>
    <xf numFmtId="0" fontId="23" fillId="24" borderId="1" applyNumberFormat="0" applyAlignment="0" applyProtection="0"/>
    <xf numFmtId="0" fontId="23" fillId="24" borderId="1" applyNumberFormat="0" applyAlignment="0" applyProtection="0"/>
    <xf numFmtId="0" fontId="23" fillId="24" borderId="1" applyNumberFormat="0" applyAlignment="0" applyProtection="0"/>
    <xf numFmtId="0" fontId="23" fillId="24" borderId="1" applyNumberFormat="0" applyAlignment="0" applyProtection="0"/>
    <xf numFmtId="0" fontId="23" fillId="24" borderId="1" applyNumberFormat="0" applyAlignment="0" applyProtection="0"/>
    <xf numFmtId="0" fontId="23" fillId="24" borderId="1" applyNumberFormat="0" applyAlignment="0" applyProtection="0"/>
    <xf numFmtId="0" fontId="23" fillId="24" borderId="1" applyNumberFormat="0" applyAlignment="0" applyProtection="0"/>
    <xf numFmtId="0" fontId="23" fillId="24" borderId="1" applyNumberFormat="0" applyAlignment="0" applyProtection="0"/>
    <xf numFmtId="0" fontId="23" fillId="24" borderId="1" applyNumberFormat="0" applyAlignment="0" applyProtection="0"/>
    <xf numFmtId="0" fontId="39" fillId="25" borderId="1" applyNumberFormat="0" applyAlignment="0" applyProtection="0"/>
    <xf numFmtId="0" fontId="24" fillId="26" borderId="2" applyNumberFormat="0" applyAlignment="0" applyProtection="0"/>
    <xf numFmtId="0" fontId="24" fillId="26" borderId="2" applyNumberFormat="0" applyAlignment="0" applyProtection="0"/>
    <xf numFmtId="0" fontId="24" fillId="26" borderId="2" applyNumberFormat="0" applyAlignment="0" applyProtection="0"/>
    <xf numFmtId="0" fontId="24" fillId="26" borderId="2" applyNumberFormat="0" applyAlignment="0" applyProtection="0"/>
    <xf numFmtId="0" fontId="24" fillId="26" borderId="2" applyNumberFormat="0" applyAlignment="0" applyProtection="0"/>
    <xf numFmtId="0" fontId="24" fillId="26" borderId="2" applyNumberFormat="0" applyAlignment="0" applyProtection="0"/>
    <xf numFmtId="0" fontId="24" fillId="26" borderId="2" applyNumberFormat="0" applyAlignment="0" applyProtection="0"/>
    <xf numFmtId="0" fontId="24" fillId="26" borderId="2" applyNumberFormat="0" applyAlignment="0" applyProtection="0"/>
    <xf numFmtId="0" fontId="24" fillId="26" borderId="2" applyNumberFormat="0" applyAlignment="0" applyProtection="0"/>
    <xf numFmtId="0" fontId="24" fillId="26" borderId="2" applyNumberFormat="0" applyAlignment="0" applyProtection="0"/>
    <xf numFmtId="0" fontId="24" fillId="26" borderId="2" applyNumberFormat="0" applyAlignment="0" applyProtection="0"/>
    <xf numFmtId="0" fontId="24" fillId="26" borderId="2" applyNumberFormat="0" applyAlignment="0" applyProtection="0"/>
    <xf numFmtId="0" fontId="24" fillId="26" borderId="2" applyNumberFormat="0" applyAlignment="0" applyProtection="0"/>
    <xf numFmtId="0" fontId="24" fillId="26" borderId="2" applyNumberFormat="0" applyAlignment="0" applyProtection="0"/>
    <xf numFmtId="0" fontId="24" fillId="26" borderId="2" applyNumberFormat="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0"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9"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0" fontId="37"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0" fontId="37"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0" fillId="0" borderId="0" applyFont="0" applyFill="0" applyBorder="0" applyAlignment="0" applyProtection="0"/>
    <xf numFmtId="43" fontId="52"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0" fontId="37"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53" fillId="0" borderId="0" applyFont="0" applyFill="0" applyBorder="0" applyAlignment="0" applyProtection="0"/>
    <xf numFmtId="44" fontId="4"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4"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4" fillId="0" borderId="0" applyFont="0" applyFill="0" applyBorder="0" applyAlignment="0" applyProtection="0"/>
    <xf numFmtId="0" fontId="40" fillId="0" borderId="0"/>
    <xf numFmtId="0" fontId="40" fillId="0" borderId="3"/>
    <xf numFmtId="0" fontId="40" fillId="0" borderId="3"/>
    <xf numFmtId="0" fontId="41" fillId="27" borderId="0"/>
    <xf numFmtId="0" fontId="42" fillId="27"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4"/>
    <xf numFmtId="0" fontId="44" fillId="0" borderId="4"/>
    <xf numFmtId="0" fontId="43" fillId="0" borderId="3"/>
    <xf numFmtId="0" fontId="44" fillId="0" borderId="3"/>
    <xf numFmtId="0" fontId="43" fillId="28" borderId="3"/>
    <xf numFmtId="0" fontId="44" fillId="28" borderId="3"/>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3" fillId="0" borderId="5" applyNumberFormat="0" applyAlignment="0" applyProtection="0">
      <alignment horizontal="left" vertical="center"/>
    </xf>
    <xf numFmtId="0" fontId="3" fillId="0" borderId="6">
      <alignment horizontal="left" vertical="center"/>
    </xf>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45" fillId="0" borderId="8"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46" fillId="0" borderId="10"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47" fillId="0" borderId="1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56" fillId="0" borderId="0" applyNumberFormat="0" applyFill="0" applyBorder="0" applyAlignment="0" applyProtection="0">
      <alignment vertical="top"/>
      <protection locked="0"/>
    </xf>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0" fontId="30" fillId="9" borderId="1" applyNumberFormat="0" applyAlignment="0" applyProtection="0"/>
    <xf numFmtId="0" fontId="30" fillId="12" borderId="1" applyNumberFormat="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6" fillId="0" borderId="14" applyNumberFormat="0" applyFill="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48" fillId="12" borderId="0" applyNumberFormat="0" applyBorder="0" applyAlignment="0" applyProtection="0"/>
    <xf numFmtId="0" fontId="52" fillId="0" borderId="0"/>
    <xf numFmtId="0" fontId="52" fillId="0" borderId="0"/>
    <xf numFmtId="0" fontId="52" fillId="0" borderId="0"/>
    <xf numFmtId="0" fontId="7" fillId="0" borderId="0"/>
    <xf numFmtId="0" fontId="7" fillId="0" borderId="0"/>
    <xf numFmtId="0" fontId="6" fillId="0" borderId="0"/>
    <xf numFmtId="0" fontId="4" fillId="0" borderId="0"/>
    <xf numFmtId="0" fontId="4" fillId="0" borderId="0"/>
    <xf numFmtId="0" fontId="7" fillId="0" borderId="0"/>
    <xf numFmtId="0" fontId="7" fillId="0" borderId="0"/>
    <xf numFmtId="0" fontId="4" fillId="0" borderId="0"/>
    <xf numFmtId="0" fontId="52" fillId="0" borderId="0"/>
    <xf numFmtId="0" fontId="52" fillId="0" borderId="0"/>
    <xf numFmtId="0" fontId="52" fillId="0" borderId="0"/>
    <xf numFmtId="0" fontId="7" fillId="0" borderId="0"/>
    <xf numFmtId="0" fontId="52" fillId="0" borderId="0"/>
    <xf numFmtId="0" fontId="7" fillId="0" borderId="0"/>
    <xf numFmtId="0" fontId="17" fillId="0" borderId="0"/>
    <xf numFmtId="0" fontId="17" fillId="0" borderId="0"/>
    <xf numFmtId="0" fontId="17" fillId="0" borderId="0"/>
    <xf numFmtId="0" fontId="7" fillId="0" borderId="0"/>
    <xf numFmtId="0" fontId="7" fillId="0" borderId="0"/>
    <xf numFmtId="0" fontId="17" fillId="0" borderId="0"/>
    <xf numFmtId="0" fontId="7" fillId="0" borderId="0"/>
    <xf numFmtId="0" fontId="7" fillId="0" borderId="0"/>
    <xf numFmtId="0" fontId="17" fillId="0" borderId="0"/>
    <xf numFmtId="0" fontId="17" fillId="0" borderId="0"/>
    <xf numFmtId="0" fontId="17" fillId="0" borderId="0"/>
    <xf numFmtId="0" fontId="1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17" fillId="0" borderId="0"/>
    <xf numFmtId="0" fontId="17" fillId="0" borderId="0"/>
    <xf numFmtId="0" fontId="49" fillId="0" borderId="0"/>
    <xf numFmtId="0" fontId="17" fillId="0" borderId="0"/>
    <xf numFmtId="0" fontId="17" fillId="0" borderId="0"/>
    <xf numFmtId="0" fontId="17" fillId="0" borderId="0"/>
    <xf numFmtId="0" fontId="17" fillId="0" borderId="0"/>
    <xf numFmtId="0" fontId="37" fillId="0" borderId="0"/>
    <xf numFmtId="0" fontId="53" fillId="0" borderId="0"/>
    <xf numFmtId="0" fontId="53" fillId="0" borderId="0"/>
    <xf numFmtId="0" fontId="53" fillId="0" borderId="0"/>
    <xf numFmtId="0" fontId="19" fillId="0" borderId="0"/>
    <xf numFmtId="0" fontId="17" fillId="0" borderId="0"/>
    <xf numFmtId="0" fontId="4" fillId="0" borderId="0"/>
    <xf numFmtId="0" fontId="17" fillId="0" borderId="0"/>
    <xf numFmtId="0" fontId="7" fillId="0" borderId="0"/>
    <xf numFmtId="0" fontId="7" fillId="0" borderId="0"/>
    <xf numFmtId="0" fontId="17" fillId="0" borderId="0"/>
    <xf numFmtId="0" fontId="7" fillId="0" borderId="0"/>
    <xf numFmtId="0" fontId="7" fillId="0" borderId="0"/>
    <xf numFmtId="0" fontId="49" fillId="0" borderId="0"/>
    <xf numFmtId="0" fontId="49" fillId="0" borderId="0"/>
    <xf numFmtId="0" fontId="7" fillId="0" borderId="0"/>
    <xf numFmtId="0" fontId="7" fillId="0" borderId="0"/>
    <xf numFmtId="0" fontId="4" fillId="0" borderId="0"/>
    <xf numFmtId="0" fontId="1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52" fillId="0" borderId="0"/>
    <xf numFmtId="0" fontId="52" fillId="0" borderId="0"/>
    <xf numFmtId="0" fontId="52" fillId="0" borderId="0"/>
    <xf numFmtId="0" fontId="7" fillId="0" borderId="0"/>
    <xf numFmtId="0" fontId="4" fillId="0" borderId="0"/>
    <xf numFmtId="0" fontId="7" fillId="0" borderId="0"/>
    <xf numFmtId="0" fontId="52" fillId="0" borderId="0"/>
    <xf numFmtId="0" fontId="52" fillId="0" borderId="0"/>
    <xf numFmtId="0" fontId="52" fillId="0" borderId="0"/>
    <xf numFmtId="0" fontId="7" fillId="0" borderId="0"/>
    <xf numFmtId="0" fontId="4" fillId="0" borderId="0"/>
    <xf numFmtId="0" fontId="4" fillId="0" borderId="0"/>
    <xf numFmtId="0" fontId="52" fillId="0" borderId="0"/>
    <xf numFmtId="0" fontId="52"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52" fillId="0" borderId="0"/>
    <xf numFmtId="0" fontId="52" fillId="0" borderId="0"/>
    <xf numFmtId="0" fontId="52" fillId="0" borderId="0"/>
    <xf numFmtId="0" fontId="52"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52" fillId="0" borderId="0"/>
    <xf numFmtId="0" fontId="52" fillId="0" borderId="0"/>
    <xf numFmtId="0" fontId="52" fillId="0" borderId="0"/>
    <xf numFmtId="0" fontId="52" fillId="0" borderId="0"/>
    <xf numFmtId="0" fontId="17" fillId="0" borderId="0"/>
    <xf numFmtId="0" fontId="1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7" fillId="0" borderId="0"/>
    <xf numFmtId="0" fontId="55" fillId="0" borderId="0"/>
    <xf numFmtId="0" fontId="17" fillId="0" borderId="0"/>
    <xf numFmtId="0" fontId="52" fillId="0" borderId="0"/>
    <xf numFmtId="0" fontId="17" fillId="0" borderId="0"/>
    <xf numFmtId="0" fontId="52" fillId="0" borderId="0"/>
    <xf numFmtId="0" fontId="3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7" fillId="0" borderId="0"/>
    <xf numFmtId="0" fontId="54" fillId="0" borderId="0"/>
    <xf numFmtId="0" fontId="17" fillId="0" borderId="0"/>
    <xf numFmtId="0" fontId="54" fillId="0" borderId="0"/>
    <xf numFmtId="0" fontId="4" fillId="0" borderId="0"/>
    <xf numFmtId="0" fontId="4" fillId="0" borderId="0"/>
    <xf numFmtId="0" fontId="4"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52" fillId="0" borderId="0"/>
    <xf numFmtId="0" fontId="17" fillId="0" borderId="0"/>
    <xf numFmtId="0" fontId="4" fillId="0" borderId="0"/>
    <xf numFmtId="0" fontId="4" fillId="0" borderId="0"/>
    <xf numFmtId="0" fontId="5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0" borderId="0"/>
    <xf numFmtId="0" fontId="52" fillId="0" borderId="0"/>
    <xf numFmtId="0" fontId="7" fillId="0" borderId="0"/>
    <xf numFmtId="0" fontId="4" fillId="0" borderId="0"/>
    <xf numFmtId="0" fontId="52" fillId="0" borderId="0"/>
    <xf numFmtId="0" fontId="7" fillId="0" borderId="0"/>
    <xf numFmtId="0" fontId="4" fillId="0" borderId="0"/>
    <xf numFmtId="0" fontId="7" fillId="0" borderId="0"/>
    <xf numFmtId="0" fontId="4"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0" borderId="0"/>
    <xf numFmtId="0" fontId="17" fillId="0" borderId="0"/>
    <xf numFmtId="0" fontId="17" fillId="0" borderId="0"/>
    <xf numFmtId="0" fontId="53" fillId="0" borderId="0"/>
    <xf numFmtId="0" fontId="53" fillId="0" borderId="0"/>
    <xf numFmtId="0" fontId="53" fillId="0" borderId="0"/>
    <xf numFmtId="0" fontId="53" fillId="0" borderId="0"/>
    <xf numFmtId="0" fontId="53" fillId="0" borderId="0"/>
    <xf numFmtId="0" fontId="53" fillId="0" borderId="0"/>
    <xf numFmtId="0" fontId="4" fillId="0" borderId="0"/>
    <xf numFmtId="0" fontId="17" fillId="0" borderId="0"/>
    <xf numFmtId="0" fontId="53" fillId="0" borderId="0"/>
    <xf numFmtId="0" fontId="52" fillId="0" borderId="0"/>
    <xf numFmtId="0" fontId="52" fillId="0" borderId="0"/>
    <xf numFmtId="0" fontId="7" fillId="0" borderId="0"/>
    <xf numFmtId="0" fontId="49" fillId="0" borderId="0"/>
    <xf numFmtId="0" fontId="49" fillId="0" borderId="0"/>
    <xf numFmtId="0" fontId="52" fillId="0" borderId="0"/>
    <xf numFmtId="0" fontId="7" fillId="0" borderId="0"/>
    <xf numFmtId="0" fontId="7" fillId="0" borderId="0"/>
    <xf numFmtId="0" fontId="7" fillId="0" borderId="0"/>
    <xf numFmtId="0" fontId="16" fillId="0" borderId="0"/>
    <xf numFmtId="0" fontId="4" fillId="0" borderId="0"/>
    <xf numFmtId="0" fontId="55" fillId="0" borderId="0"/>
    <xf numFmtId="0" fontId="17" fillId="0" borderId="0"/>
    <xf numFmtId="0" fontId="5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5" fillId="0" borderId="0"/>
    <xf numFmtId="0" fontId="52" fillId="0" borderId="0"/>
    <xf numFmtId="0" fontId="52" fillId="0" borderId="0"/>
    <xf numFmtId="0" fontId="52" fillId="0" borderId="0"/>
    <xf numFmtId="0" fontId="7" fillId="0" borderId="0"/>
    <xf numFmtId="0" fontId="7" fillId="0" borderId="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4" fillId="7" borderId="15" applyNumberFormat="0" applyFont="0" applyAlignment="0" applyProtection="0"/>
    <xf numFmtId="0" fontId="37"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17"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37"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4" fillId="7" borderId="15" applyNumberFormat="0" applyFont="0" applyAlignment="0" applyProtection="0"/>
    <xf numFmtId="0" fontId="33" fillId="24" borderId="16" applyNumberFormat="0" applyAlignment="0" applyProtection="0"/>
    <xf numFmtId="0" fontId="33" fillId="24" borderId="16" applyNumberFormat="0" applyAlignment="0" applyProtection="0"/>
    <xf numFmtId="0" fontId="33" fillId="24" borderId="16" applyNumberFormat="0" applyAlignment="0" applyProtection="0"/>
    <xf numFmtId="0" fontId="33" fillId="24" borderId="16" applyNumberFormat="0" applyAlignment="0" applyProtection="0"/>
    <xf numFmtId="0" fontId="33" fillId="24" borderId="16" applyNumberFormat="0" applyAlignment="0" applyProtection="0"/>
    <xf numFmtId="0" fontId="33" fillId="24" borderId="16" applyNumberFormat="0" applyAlignment="0" applyProtection="0"/>
    <xf numFmtId="0" fontId="33" fillId="24" borderId="16" applyNumberFormat="0" applyAlignment="0" applyProtection="0"/>
    <xf numFmtId="0" fontId="33" fillId="24" borderId="16" applyNumberFormat="0" applyAlignment="0" applyProtection="0"/>
    <xf numFmtId="0" fontId="33" fillId="24" borderId="16" applyNumberFormat="0" applyAlignment="0" applyProtection="0"/>
    <xf numFmtId="0" fontId="33" fillId="24" borderId="16" applyNumberFormat="0" applyAlignment="0" applyProtection="0"/>
    <xf numFmtId="0" fontId="33" fillId="24" borderId="16" applyNumberFormat="0" applyAlignment="0" applyProtection="0"/>
    <xf numFmtId="0" fontId="33" fillId="24" borderId="16" applyNumberFormat="0" applyAlignment="0" applyProtection="0"/>
    <xf numFmtId="0" fontId="33" fillId="24" borderId="16" applyNumberFormat="0" applyAlignment="0" applyProtection="0"/>
    <xf numFmtId="0" fontId="33" fillId="24" borderId="16" applyNumberFormat="0" applyAlignment="0" applyProtection="0"/>
    <xf numFmtId="0" fontId="33" fillId="25" borderId="16" applyNumberFormat="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50" fillId="0" borderId="17">
      <alignment horizontal="center"/>
    </xf>
    <xf numFmtId="3" fontId="37" fillId="0" borderId="0" applyFont="0" applyFill="0" applyBorder="0" applyAlignment="0" applyProtection="0"/>
    <xf numFmtId="0" fontId="37" fillId="29" borderId="0" applyNumberFormat="0" applyFont="0" applyBorder="0" applyAlignment="0" applyProtection="0"/>
    <xf numFmtId="0" fontId="40" fillId="0" borderId="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1" fillId="0" borderId="0" applyNumberFormat="0" applyFill="0" applyBorder="0" applyAlignment="0" applyProtection="0"/>
    <xf numFmtId="0" fontId="35" fillId="0" borderId="18"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35" fillId="0" borderId="19"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cellStyleXfs>
  <cellXfs count="677">
    <xf numFmtId="0" fontId="0" fillId="0" borderId="0" xfId="0"/>
    <xf numFmtId="0" fontId="0" fillId="0" borderId="0" xfId="0" applyAlignment="1">
      <alignment wrapText="1"/>
    </xf>
    <xf numFmtId="0" fontId="1" fillId="0" borderId="0" xfId="0" applyFont="1" applyAlignment="1">
      <alignment horizontal="center"/>
    </xf>
    <xf numFmtId="0" fontId="0" fillId="0" borderId="20" xfId="0" applyBorder="1"/>
    <xf numFmtId="0" fontId="4" fillId="0" borderId="0" xfId="0" applyFont="1" applyBorder="1"/>
    <xf numFmtId="164" fontId="9" fillId="30" borderId="21" xfId="0" applyNumberFormat="1" applyFont="1" applyFill="1" applyBorder="1" applyProtection="1">
      <protection hidden="1"/>
    </xf>
    <xf numFmtId="164" fontId="9" fillId="30" borderId="22" xfId="0" applyNumberFormat="1" applyFont="1" applyFill="1" applyBorder="1" applyProtection="1">
      <protection hidden="1"/>
    </xf>
    <xf numFmtId="164" fontId="9" fillId="0" borderId="23" xfId="0" applyNumberFormat="1" applyFont="1" applyFill="1" applyBorder="1" applyProtection="1">
      <protection hidden="1"/>
    </xf>
    <xf numFmtId="164" fontId="9" fillId="30" borderId="23" xfId="0" applyNumberFormat="1" applyFont="1" applyFill="1" applyBorder="1" applyProtection="1">
      <protection hidden="1"/>
    </xf>
    <xf numFmtId="164" fontId="9" fillId="30" borderId="24" xfId="0" applyNumberFormat="1" applyFont="1" applyFill="1" applyBorder="1" applyProtection="1">
      <protection hidden="1"/>
    </xf>
    <xf numFmtId="164" fontId="9" fillId="0" borderId="25" xfId="0" applyNumberFormat="1" applyFont="1" applyFill="1" applyBorder="1" applyProtection="1">
      <protection hidden="1"/>
    </xf>
    <xf numFmtId="164" fontId="9" fillId="0" borderId="25" xfId="0" applyNumberFormat="1" applyFont="1" applyFill="1" applyBorder="1" applyProtection="1">
      <protection locked="0"/>
    </xf>
    <xf numFmtId="164" fontId="9" fillId="30" borderId="26" xfId="0" applyNumberFormat="1" applyFont="1" applyFill="1" applyBorder="1" applyProtection="1">
      <protection hidden="1"/>
    </xf>
    <xf numFmtId="164" fontId="9" fillId="30" borderId="27" xfId="0" applyNumberFormat="1" applyFont="1" applyFill="1" applyBorder="1" applyProtection="1">
      <protection hidden="1"/>
    </xf>
    <xf numFmtId="164" fontId="9" fillId="30" borderId="25" xfId="0" applyNumberFormat="1" applyFont="1" applyFill="1" applyBorder="1" applyProtection="1">
      <protection hidden="1"/>
    </xf>
    <xf numFmtId="164" fontId="9" fillId="0" borderId="23" xfId="0" applyNumberFormat="1" applyFont="1" applyFill="1" applyBorder="1" applyProtection="1">
      <protection locked="0"/>
    </xf>
    <xf numFmtId="164" fontId="9" fillId="0" borderId="27" xfId="0" applyNumberFormat="1" applyFont="1" applyFill="1" applyBorder="1" applyProtection="1">
      <protection locked="0"/>
    </xf>
    <xf numFmtId="164" fontId="9" fillId="0" borderId="28" xfId="0" applyNumberFormat="1" applyFont="1" applyFill="1" applyBorder="1" applyProtection="1">
      <protection locked="0"/>
    </xf>
    <xf numFmtId="164" fontId="9" fillId="31" borderId="23" xfId="0" applyNumberFormat="1" applyFont="1" applyFill="1" applyBorder="1" applyProtection="1">
      <protection locked="0"/>
    </xf>
    <xf numFmtId="0" fontId="1" fillId="0" borderId="29" xfId="0" applyFont="1" applyBorder="1"/>
    <xf numFmtId="0" fontId="0" fillId="0" borderId="0" xfId="0" applyBorder="1"/>
    <xf numFmtId="14" fontId="0" fillId="0" borderId="30" xfId="0" applyNumberFormat="1" applyBorder="1" applyProtection="1"/>
    <xf numFmtId="164" fontId="9" fillId="30" borderId="31" xfId="0" applyNumberFormat="1" applyFont="1" applyFill="1" applyBorder="1" applyProtection="1">
      <protection hidden="1"/>
    </xf>
    <xf numFmtId="0" fontId="1" fillId="0" borderId="0" xfId="0" applyFont="1" applyBorder="1" applyAlignment="1">
      <alignment horizontal="center"/>
    </xf>
    <xf numFmtId="164" fontId="9" fillId="30" borderId="28" xfId="0" applyNumberFormat="1" applyFont="1" applyFill="1" applyBorder="1" applyProtection="1">
      <protection hidden="1"/>
    </xf>
    <xf numFmtId="164" fontId="9" fillId="30" borderId="32" xfId="0" applyNumberFormat="1" applyFont="1" applyFill="1" applyBorder="1" applyProtection="1">
      <protection hidden="1"/>
    </xf>
    <xf numFmtId="164" fontId="9" fillId="30" borderId="33" xfId="0" applyNumberFormat="1" applyFont="1" applyFill="1" applyBorder="1" applyProtection="1">
      <protection hidden="1"/>
    </xf>
    <xf numFmtId="164" fontId="9" fillId="30" borderId="34" xfId="0" applyNumberFormat="1" applyFont="1" applyFill="1" applyBorder="1" applyProtection="1">
      <protection hidden="1"/>
    </xf>
    <xf numFmtId="164" fontId="9" fillId="30" borderId="35" xfId="0" applyNumberFormat="1" applyFont="1" applyFill="1" applyBorder="1" applyProtection="1">
      <protection hidden="1"/>
    </xf>
    <xf numFmtId="164" fontId="9" fillId="0" borderId="36" xfId="0" applyNumberFormat="1" applyFont="1" applyFill="1" applyBorder="1" applyProtection="1">
      <protection hidden="1"/>
    </xf>
    <xf numFmtId="164" fontId="9" fillId="30" borderId="37" xfId="0" applyNumberFormat="1" applyFont="1" applyFill="1" applyBorder="1" applyProtection="1">
      <protection hidden="1"/>
    </xf>
    <xf numFmtId="164" fontId="9" fillId="30" borderId="38" xfId="0" applyNumberFormat="1" applyFont="1" applyFill="1" applyBorder="1" applyProtection="1">
      <protection hidden="1"/>
    </xf>
    <xf numFmtId="164" fontId="9" fillId="30" borderId="39" xfId="0" applyNumberFormat="1" applyFont="1" applyFill="1" applyBorder="1" applyProtection="1">
      <protection hidden="1"/>
    </xf>
    <xf numFmtId="164" fontId="9" fillId="30" borderId="20" xfId="0" applyNumberFormat="1" applyFont="1" applyFill="1" applyBorder="1" applyProtection="1">
      <protection hidden="1"/>
    </xf>
    <xf numFmtId="164" fontId="9" fillId="30" borderId="40" xfId="0" applyNumberFormat="1" applyFont="1" applyFill="1" applyBorder="1" applyProtection="1">
      <protection hidden="1"/>
    </xf>
    <xf numFmtId="164" fontId="9" fillId="0" borderId="39" xfId="0" applyNumberFormat="1" applyFont="1" applyFill="1" applyBorder="1" applyProtection="1">
      <protection locked="0"/>
    </xf>
    <xf numFmtId="164" fontId="9" fillId="0" borderId="41" xfId="0" applyNumberFormat="1" applyFont="1" applyFill="1" applyBorder="1" applyProtection="1">
      <protection hidden="1"/>
    </xf>
    <xf numFmtId="164" fontId="9" fillId="0" borderId="34" xfId="0" applyNumberFormat="1" applyFont="1" applyFill="1" applyBorder="1" applyProtection="1">
      <protection hidden="1"/>
    </xf>
    <xf numFmtId="164" fontId="9" fillId="30" borderId="6" xfId="0" applyNumberFormat="1" applyFont="1" applyFill="1" applyBorder="1" applyProtection="1">
      <protection hidden="1"/>
    </xf>
    <xf numFmtId="164" fontId="9" fillId="30" borderId="42" xfId="0" applyNumberFormat="1" applyFont="1" applyFill="1" applyBorder="1" applyProtection="1">
      <protection hidden="1"/>
    </xf>
    <xf numFmtId="164" fontId="9" fillId="31" borderId="27" xfId="0" applyNumberFormat="1" applyFont="1" applyFill="1" applyBorder="1" applyProtection="1">
      <protection hidden="1"/>
    </xf>
    <xf numFmtId="164" fontId="9" fillId="31" borderId="28" xfId="0" applyNumberFormat="1" applyFont="1" applyFill="1" applyBorder="1" applyProtection="1">
      <protection hidden="1"/>
    </xf>
    <xf numFmtId="164" fontId="9" fillId="31" borderId="23" xfId="0" applyNumberFormat="1" applyFont="1" applyFill="1" applyBorder="1" applyProtection="1">
      <protection hidden="1"/>
    </xf>
    <xf numFmtId="164" fontId="9" fillId="31" borderId="25" xfId="0" applyNumberFormat="1" applyFont="1" applyFill="1" applyBorder="1" applyProtection="1">
      <protection hidden="1"/>
    </xf>
    <xf numFmtId="164" fontId="9" fillId="31" borderId="43" xfId="0" applyNumberFormat="1" applyFont="1" applyFill="1" applyBorder="1" applyProtection="1">
      <protection hidden="1"/>
    </xf>
    <xf numFmtId="164" fontId="9" fillId="31" borderId="44" xfId="0" applyNumberFormat="1" applyFont="1" applyFill="1" applyBorder="1" applyProtection="1">
      <protection hidden="1"/>
    </xf>
    <xf numFmtId="164" fontId="9" fillId="31" borderId="25" xfId="0" applyNumberFormat="1" applyFont="1" applyFill="1" applyBorder="1" applyProtection="1">
      <protection locked="0"/>
    </xf>
    <xf numFmtId="164" fontId="9" fillId="0" borderId="45" xfId="0" applyNumberFormat="1" applyFont="1" applyFill="1" applyBorder="1" applyProtection="1">
      <protection hidden="1"/>
    </xf>
    <xf numFmtId="164" fontId="9" fillId="0" borderId="46" xfId="0" applyNumberFormat="1" applyFont="1" applyFill="1" applyBorder="1" applyProtection="1">
      <protection hidden="1"/>
    </xf>
    <xf numFmtId="164" fontId="9" fillId="30" borderId="47" xfId="0" applyNumberFormat="1" applyFont="1" applyFill="1" applyBorder="1" applyProtection="1">
      <protection hidden="1"/>
    </xf>
    <xf numFmtId="164" fontId="9" fillId="0" borderId="35" xfId="0" applyNumberFormat="1" applyFont="1" applyFill="1" applyBorder="1" applyProtection="1">
      <protection hidden="1"/>
    </xf>
    <xf numFmtId="0" fontId="0" fillId="0" borderId="48" xfId="0" applyBorder="1"/>
    <xf numFmtId="0" fontId="4" fillId="0" borderId="49" xfId="0" applyFont="1" applyBorder="1" applyAlignment="1">
      <alignment horizontal="right"/>
    </xf>
    <xf numFmtId="0" fontId="4" fillId="0" borderId="49" xfId="0" applyFont="1" applyBorder="1" applyAlignment="1"/>
    <xf numFmtId="0" fontId="8" fillId="0" borderId="50" xfId="0" applyFont="1" applyFill="1" applyBorder="1" applyAlignment="1" applyProtection="1">
      <alignment horizontal="center" vertical="center"/>
      <protection locked="0"/>
    </xf>
    <xf numFmtId="0" fontId="1" fillId="0" borderId="30" xfId="0" applyFont="1" applyBorder="1" applyAlignment="1">
      <alignment horizontal="center"/>
    </xf>
    <xf numFmtId="0" fontId="1" fillId="0" borderId="51" xfId="0" applyFont="1" applyBorder="1"/>
    <xf numFmtId="0" fontId="4" fillId="0" borderId="52" xfId="0" applyFont="1" applyBorder="1" applyAlignment="1">
      <alignment horizontal="left"/>
    </xf>
    <xf numFmtId="0" fontId="0" fillId="0" borderId="53" xfId="0" applyBorder="1"/>
    <xf numFmtId="0" fontId="4" fillId="0" borderId="53" xfId="0" applyFont="1" applyBorder="1"/>
    <xf numFmtId="0" fontId="4" fillId="0" borderId="54" xfId="0" applyFont="1" applyBorder="1"/>
    <xf numFmtId="0" fontId="0" fillId="0" borderId="55" xfId="0" applyBorder="1"/>
    <xf numFmtId="0" fontId="0" fillId="0" borderId="54" xfId="0" applyBorder="1"/>
    <xf numFmtId="0" fontId="4" fillId="0" borderId="55" xfId="0" applyFont="1" applyBorder="1"/>
    <xf numFmtId="0" fontId="0" fillId="0" borderId="56" xfId="0" applyBorder="1"/>
    <xf numFmtId="9" fontId="0" fillId="0" borderId="57"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58" xfId="0" applyFont="1" applyBorder="1"/>
    <xf numFmtId="164" fontId="0" fillId="0" borderId="45" xfId="547" applyNumberFormat="1" applyFont="1" applyBorder="1" applyAlignment="1" applyProtection="1"/>
    <xf numFmtId="164" fontId="0" fillId="0" borderId="45" xfId="545" applyNumberFormat="1" applyFont="1" applyBorder="1" applyAlignment="1" applyProtection="1">
      <protection hidden="1"/>
    </xf>
    <xf numFmtId="164" fontId="4" fillId="0" borderId="59" xfId="547" applyNumberFormat="1" applyFont="1" applyBorder="1" applyAlignment="1" applyProtection="1">
      <protection locked="0"/>
    </xf>
    <xf numFmtId="164" fontId="4" fillId="0" borderId="60" xfId="547" applyNumberFormat="1" applyFont="1" applyBorder="1" applyAlignment="1" applyProtection="1">
      <protection locked="0"/>
    </xf>
    <xf numFmtId="164" fontId="4" fillId="0" borderId="61" xfId="547" applyNumberFormat="1" applyFont="1" applyBorder="1" applyAlignment="1" applyProtection="1">
      <protection locked="0"/>
    </xf>
    <xf numFmtId="164" fontId="4" fillId="0" borderId="59" xfId="547" applyNumberFormat="1" applyFont="1" applyBorder="1" applyAlignment="1" applyProtection="1"/>
    <xf numFmtId="164" fontId="4" fillId="0" borderId="60" xfId="547" applyNumberFormat="1" applyFont="1" applyBorder="1" applyAlignment="1" applyProtection="1"/>
    <xf numFmtId="164" fontId="4" fillId="0" borderId="61" xfId="547" applyNumberFormat="1" applyFont="1" applyBorder="1" applyAlignment="1" applyProtection="1"/>
    <xf numFmtId="0" fontId="0" fillId="0" borderId="33" xfId="0" applyBorder="1"/>
    <xf numFmtId="0" fontId="0" fillId="0" borderId="36" xfId="0" applyBorder="1"/>
    <xf numFmtId="164" fontId="4" fillId="0" borderId="62" xfId="547" applyNumberFormat="1" applyFont="1" applyBorder="1" applyAlignment="1" applyProtection="1">
      <protection locked="0"/>
    </xf>
    <xf numFmtId="164" fontId="4" fillId="0" borderId="63" xfId="547" applyNumberFormat="1" applyFont="1" applyBorder="1" applyAlignment="1" applyProtection="1">
      <protection locked="0"/>
    </xf>
    <xf numFmtId="164" fontId="4" fillId="0" borderId="64" xfId="547" applyNumberFormat="1" applyFont="1" applyBorder="1" applyAlignment="1" applyProtection="1">
      <protection locked="0"/>
    </xf>
    <xf numFmtId="0" fontId="0" fillId="0" borderId="41" xfId="0" applyBorder="1"/>
    <xf numFmtId="164" fontId="4" fillId="0" borderId="65" xfId="547" applyNumberFormat="1" applyFont="1" applyBorder="1" applyAlignment="1" applyProtection="1">
      <protection hidden="1"/>
    </xf>
    <xf numFmtId="164" fontId="4" fillId="0" borderId="66" xfId="547" applyNumberFormat="1" applyFont="1" applyBorder="1" applyAlignment="1" applyProtection="1">
      <protection hidden="1"/>
    </xf>
    <xf numFmtId="164" fontId="4" fillId="0" borderId="67" xfId="547" applyNumberFormat="1" applyFont="1" applyBorder="1" applyAlignment="1" applyProtection="1">
      <protection hidden="1"/>
    </xf>
    <xf numFmtId="0" fontId="0" fillId="0" borderId="34" xfId="0" applyBorder="1"/>
    <xf numFmtId="164" fontId="0" fillId="0" borderId="68" xfId="547" applyNumberFormat="1" applyFont="1" applyBorder="1" applyAlignment="1" applyProtection="1">
      <protection hidden="1"/>
    </xf>
    <xf numFmtId="164" fontId="4" fillId="0" borderId="65" xfId="547" applyNumberFormat="1" applyFont="1" applyBorder="1" applyAlignment="1" applyProtection="1"/>
    <xf numFmtId="164" fontId="4" fillId="0" borderId="66" xfId="547" applyNumberFormat="1" applyFont="1" applyBorder="1" applyAlignment="1" applyProtection="1"/>
    <xf numFmtId="164" fontId="4" fillId="0" borderId="67" xfId="547" applyNumberFormat="1" applyFont="1" applyBorder="1" applyAlignment="1" applyProtection="1"/>
    <xf numFmtId="164" fontId="0" fillId="0" borderId="68" xfId="547" applyNumberFormat="1" applyFont="1" applyBorder="1" applyAlignment="1" applyProtection="1"/>
    <xf numFmtId="164" fontId="4" fillId="0" borderId="62" xfId="547" applyNumberFormat="1" applyFont="1" applyBorder="1" applyAlignment="1" applyProtection="1"/>
    <xf numFmtId="164" fontId="4" fillId="0" borderId="63" xfId="547" applyNumberFormat="1" applyFont="1" applyBorder="1" applyAlignment="1" applyProtection="1"/>
    <xf numFmtId="164" fontId="4" fillId="0" borderId="64" xfId="547" applyNumberFormat="1" applyFont="1" applyBorder="1" applyAlignment="1" applyProtection="1"/>
    <xf numFmtId="164" fontId="4" fillId="0" borderId="65" xfId="547" applyNumberFormat="1" applyFont="1" applyBorder="1" applyAlignment="1" applyProtection="1">
      <protection locked="0"/>
    </xf>
    <xf numFmtId="164" fontId="4" fillId="0" borderId="66" xfId="547" applyNumberFormat="1" applyFont="1" applyBorder="1" applyAlignment="1" applyProtection="1">
      <protection locked="0"/>
    </xf>
    <xf numFmtId="164" fontId="4" fillId="0" borderId="67" xfId="547" applyNumberFormat="1" applyFont="1" applyBorder="1" applyAlignment="1" applyProtection="1">
      <protection locked="0"/>
    </xf>
    <xf numFmtId="0" fontId="4" fillId="0" borderId="35" xfId="0" applyFont="1" applyBorder="1"/>
    <xf numFmtId="0" fontId="13" fillId="0" borderId="69" xfId="0" applyFont="1" applyBorder="1" applyAlignment="1">
      <alignment horizontal="center" wrapText="1"/>
    </xf>
    <xf numFmtId="164" fontId="0" fillId="0" borderId="42" xfId="547" applyNumberFormat="1" applyFont="1" applyBorder="1" applyAlignment="1" applyProtection="1">
      <protection hidden="1"/>
    </xf>
    <xf numFmtId="164" fontId="0" fillId="0" borderId="42" xfId="547" applyNumberFormat="1" applyFont="1" applyBorder="1" applyAlignment="1" applyProtection="1"/>
    <xf numFmtId="164" fontId="0" fillId="0" borderId="42" xfId="545" applyNumberFormat="1" applyFont="1" applyBorder="1" applyAlignment="1" applyProtection="1">
      <protection hidden="1"/>
    </xf>
    <xf numFmtId="164" fontId="0" fillId="0" borderId="70" xfId="545" applyNumberFormat="1" applyFont="1" applyBorder="1" applyAlignment="1" applyProtection="1">
      <protection hidden="1"/>
    </xf>
    <xf numFmtId="164" fontId="0" fillId="0" borderId="43" xfId="545" applyNumberFormat="1" applyFont="1" applyBorder="1" applyAlignment="1" applyProtection="1">
      <protection hidden="1"/>
    </xf>
    <xf numFmtId="9" fontId="0" fillId="0" borderId="71" xfId="0" applyNumberFormat="1" applyBorder="1" applyAlignment="1">
      <alignment horizontal="center"/>
    </xf>
    <xf numFmtId="0" fontId="1" fillId="0" borderId="65" xfId="0" applyFont="1" applyBorder="1" applyAlignment="1" applyProtection="1">
      <protection hidden="1"/>
    </xf>
    <xf numFmtId="0" fontId="1" fillId="0" borderId="66" xfId="0" applyFont="1" applyBorder="1" applyAlignment="1" applyProtection="1">
      <protection hidden="1"/>
    </xf>
    <xf numFmtId="0" fontId="1" fillId="0" borderId="67" xfId="0" applyFont="1" applyBorder="1" applyAlignment="1" applyProtection="1">
      <protection hidden="1"/>
    </xf>
    <xf numFmtId="0" fontId="1" fillId="0" borderId="72" xfId="0" applyFont="1" applyBorder="1" applyAlignment="1">
      <alignment horizontal="center" vertical="center" wrapText="1"/>
    </xf>
    <xf numFmtId="0" fontId="1" fillId="0" borderId="73" xfId="0" applyFont="1" applyBorder="1" applyAlignment="1">
      <alignment horizontal="center" vertical="center" wrapText="1"/>
    </xf>
    <xf numFmtId="164" fontId="4" fillId="0" borderId="74" xfId="547" applyNumberFormat="1" applyFont="1" applyBorder="1" applyAlignment="1" applyProtection="1"/>
    <xf numFmtId="164" fontId="4" fillId="0" borderId="75" xfId="547" applyNumberFormat="1" applyFont="1" applyBorder="1" applyAlignment="1" applyProtection="1"/>
    <xf numFmtId="164" fontId="4" fillId="0" borderId="76" xfId="547" applyNumberFormat="1" applyFont="1" applyBorder="1" applyAlignment="1" applyProtection="1"/>
    <xf numFmtId="164" fontId="4" fillId="0" borderId="77" xfId="547" applyNumberFormat="1" applyFont="1" applyBorder="1" applyAlignment="1" applyProtection="1"/>
    <xf numFmtId="164" fontId="4" fillId="0" borderId="78" xfId="547" applyNumberFormat="1" applyFont="1" applyBorder="1" applyAlignment="1" applyProtection="1"/>
    <xf numFmtId="164" fontId="4" fillId="0" borderId="79" xfId="547" applyNumberFormat="1" applyFont="1" applyBorder="1" applyAlignment="1" applyProtection="1"/>
    <xf numFmtId="0" fontId="0" fillId="0" borderId="80" xfId="0" applyBorder="1"/>
    <xf numFmtId="0" fontId="13" fillId="0" borderId="81" xfId="0" applyFont="1" applyBorder="1" applyAlignment="1">
      <alignment horizontal="center" wrapText="1"/>
    </xf>
    <xf numFmtId="164" fontId="9" fillId="31" borderId="45" xfId="0" applyNumberFormat="1" applyFont="1" applyFill="1" applyBorder="1" applyProtection="1">
      <protection hidden="1"/>
    </xf>
    <xf numFmtId="164" fontId="9" fillId="0" borderId="82" xfId="0" applyNumberFormat="1" applyFont="1" applyBorder="1" applyAlignment="1" applyProtection="1">
      <alignment horizontal="center" vertical="center"/>
      <protection locked="0"/>
    </xf>
    <xf numFmtId="164" fontId="9" fillId="0" borderId="83" xfId="0" applyNumberFormat="1" applyFont="1" applyBorder="1" applyAlignment="1" applyProtection="1">
      <alignment horizontal="center" vertical="center"/>
      <protection locked="0"/>
    </xf>
    <xf numFmtId="164" fontId="9" fillId="0" borderId="84" xfId="0" applyNumberFormat="1" applyFont="1" applyBorder="1" applyAlignment="1" applyProtection="1">
      <alignment horizontal="center" vertical="center"/>
      <protection locked="0"/>
    </xf>
    <xf numFmtId="0" fontId="9" fillId="0" borderId="85" xfId="0" applyFont="1" applyBorder="1" applyAlignment="1" applyProtection="1">
      <alignment horizontal="center" vertical="center" wrapText="1"/>
      <protection locked="0"/>
    </xf>
    <xf numFmtId="0" fontId="0" fillId="0" borderId="0" xfId="0" applyBorder="1" applyProtection="1">
      <protection locked="0"/>
    </xf>
    <xf numFmtId="164" fontId="9" fillId="31" borderId="42" xfId="0" applyNumberFormat="1" applyFont="1" applyFill="1" applyBorder="1" applyProtection="1">
      <protection hidden="1"/>
    </xf>
    <xf numFmtId="0" fontId="0" fillId="0" borderId="30" xfId="0" applyBorder="1" applyProtection="1">
      <protection locked="0"/>
    </xf>
    <xf numFmtId="164" fontId="9" fillId="31" borderId="27" xfId="0" applyNumberFormat="1" applyFont="1" applyFill="1" applyBorder="1" applyProtection="1">
      <protection locked="0"/>
    </xf>
    <xf numFmtId="164" fontId="9" fillId="31" borderId="47" xfId="0" applyNumberFormat="1" applyFont="1" applyFill="1" applyBorder="1" applyProtection="1">
      <protection hidden="1"/>
    </xf>
    <xf numFmtId="164" fontId="9" fillId="31" borderId="86" xfId="0" applyNumberFormat="1" applyFont="1" applyFill="1" applyBorder="1" applyProtection="1">
      <protection hidden="1"/>
    </xf>
    <xf numFmtId="164" fontId="9" fillId="31" borderId="38" xfId="0" applyNumberFormat="1" applyFont="1" applyFill="1" applyBorder="1" applyProtection="1">
      <protection hidden="1"/>
    </xf>
    <xf numFmtId="164" fontId="9" fillId="31" borderId="40" xfId="0" applyNumberFormat="1" applyFont="1" applyFill="1" applyBorder="1" applyProtection="1">
      <protection hidden="1"/>
    </xf>
    <xf numFmtId="164" fontId="9" fillId="30" borderId="45" xfId="0" applyNumberFormat="1" applyFont="1" applyFill="1" applyBorder="1" applyProtection="1">
      <protection hidden="1"/>
    </xf>
    <xf numFmtId="164" fontId="9" fillId="30" borderId="25" xfId="781" applyNumberFormat="1" applyFont="1" applyFill="1" applyBorder="1" applyProtection="1">
      <protection hidden="1"/>
    </xf>
    <xf numFmtId="164" fontId="9" fillId="30" borderId="28" xfId="0" applyNumberFormat="1" applyFont="1" applyFill="1" applyBorder="1" applyAlignment="1" applyProtection="1">
      <alignment horizontal="center" vertical="center"/>
      <protection hidden="1"/>
    </xf>
    <xf numFmtId="164" fontId="9" fillId="0" borderId="42" xfId="0" applyNumberFormat="1" applyFont="1" applyFill="1" applyBorder="1" applyProtection="1">
      <protection hidden="1"/>
    </xf>
    <xf numFmtId="164" fontId="0" fillId="0" borderId="58" xfId="0" applyNumberFormat="1" applyBorder="1" applyAlignment="1" applyProtection="1">
      <protection locked="0"/>
    </xf>
    <xf numFmtId="164" fontId="0" fillId="0" borderId="87" xfId="0" applyNumberFormat="1" applyBorder="1" applyAlignment="1" applyProtection="1">
      <protection locked="0"/>
    </xf>
    <xf numFmtId="0" fontId="4" fillId="0" borderId="88" xfId="0" applyFont="1" applyBorder="1" applyAlignment="1" applyProtection="1">
      <alignment horizontal="left"/>
      <protection locked="0"/>
    </xf>
    <xf numFmtId="0" fontId="4" fillId="0" borderId="89" xfId="0" applyFont="1" applyBorder="1" applyAlignment="1" applyProtection="1">
      <alignment horizontal="left"/>
      <protection locked="0"/>
    </xf>
    <xf numFmtId="164" fontId="4" fillId="0" borderId="82" xfId="547" applyNumberFormat="1" applyFont="1" applyBorder="1" applyAlignment="1" applyProtection="1">
      <protection locked="0"/>
    </xf>
    <xf numFmtId="164" fontId="4" fillId="0" borderId="90" xfId="0" applyNumberFormat="1" applyFont="1" applyBorder="1" applyAlignment="1" applyProtection="1">
      <protection locked="0"/>
    </xf>
    <xf numFmtId="164" fontId="4" fillId="0" borderId="83" xfId="0" applyNumberFormat="1" applyFont="1" applyBorder="1" applyAlignment="1" applyProtection="1">
      <protection locked="0"/>
    </xf>
    <xf numFmtId="164" fontId="0" fillId="0" borderId="91" xfId="0" applyNumberFormat="1" applyBorder="1" applyAlignment="1" applyProtection="1">
      <protection locked="0"/>
    </xf>
    <xf numFmtId="164" fontId="4" fillId="0" borderId="58" xfId="781" applyNumberFormat="1" applyBorder="1" applyAlignment="1" applyProtection="1">
      <protection locked="0"/>
    </xf>
    <xf numFmtId="164" fontId="4" fillId="0" borderId="90" xfId="547" applyNumberFormat="1" applyFont="1" applyBorder="1" applyAlignment="1" applyProtection="1">
      <protection locked="0"/>
    </xf>
    <xf numFmtId="164" fontId="4" fillId="31" borderId="91" xfId="545" applyNumberFormat="1" applyFont="1" applyFill="1" applyBorder="1" applyAlignment="1" applyProtection="1">
      <protection locked="0"/>
    </xf>
    <xf numFmtId="164" fontId="9" fillId="0" borderId="92" xfId="0" applyNumberFormat="1" applyFont="1" applyFill="1" applyBorder="1" applyProtection="1">
      <protection hidden="1"/>
    </xf>
    <xf numFmtId="0" fontId="4" fillId="0" borderId="0" xfId="0" applyFont="1" applyBorder="1" applyProtection="1">
      <protection locked="0"/>
    </xf>
    <xf numFmtId="164" fontId="4" fillId="0" borderId="31" xfId="547" applyNumberFormat="1" applyFont="1" applyBorder="1" applyAlignment="1" applyProtection="1">
      <protection locked="0"/>
    </xf>
    <xf numFmtId="164" fontId="4" fillId="0" borderId="88" xfId="547" applyNumberFormat="1" applyFont="1" applyBorder="1" applyAlignment="1" applyProtection="1">
      <protection locked="0"/>
    </xf>
    <xf numFmtId="164" fontId="4" fillId="0" borderId="93" xfId="547" applyNumberFormat="1" applyFont="1" applyBorder="1" applyAlignment="1" applyProtection="1">
      <protection locked="0"/>
    </xf>
    <xf numFmtId="164" fontId="4" fillId="0" borderId="92" xfId="547" applyNumberFormat="1" applyFont="1" applyBorder="1" applyAlignment="1" applyProtection="1">
      <protection locked="0"/>
    </xf>
    <xf numFmtId="164" fontId="9" fillId="30" borderId="46" xfId="0" applyNumberFormat="1" applyFont="1" applyFill="1" applyBorder="1" applyProtection="1">
      <protection hidden="1"/>
    </xf>
    <xf numFmtId="164" fontId="9" fillId="0" borderId="31" xfId="0" applyNumberFormat="1" applyFont="1" applyFill="1" applyBorder="1" applyProtection="1">
      <protection hidden="1"/>
    </xf>
    <xf numFmtId="164" fontId="4" fillId="0" borderId="58" xfId="0" applyNumberFormat="1" applyFont="1" applyBorder="1" applyAlignment="1" applyProtection="1">
      <protection locked="0"/>
    </xf>
    <xf numFmtId="164" fontId="4" fillId="0" borderId="82" xfId="0" applyNumberFormat="1" applyFont="1" applyBorder="1" applyAlignment="1" applyProtection="1">
      <protection locked="0"/>
    </xf>
    <xf numFmtId="0" fontId="1" fillId="0" borderId="48" xfId="0" applyFont="1" applyBorder="1" applyAlignment="1" applyProtection="1">
      <alignment vertical="center"/>
      <protection locked="0"/>
    </xf>
    <xf numFmtId="164" fontId="9" fillId="0" borderId="23" xfId="781" applyNumberFormat="1" applyFont="1" applyFill="1" applyBorder="1" applyProtection="1">
      <protection locked="0"/>
    </xf>
    <xf numFmtId="164" fontId="9" fillId="31" borderId="27" xfId="781" applyNumberFormat="1" applyFont="1" applyFill="1" applyBorder="1" applyProtection="1">
      <protection locked="0"/>
    </xf>
    <xf numFmtId="164" fontId="9" fillId="31" borderId="23" xfId="781" applyNumberFormat="1" applyFont="1" applyFill="1" applyBorder="1" applyProtection="1">
      <protection locked="0"/>
    </xf>
    <xf numFmtId="164" fontId="9" fillId="31" borderId="28" xfId="0" applyNumberFormat="1" applyFont="1" applyFill="1" applyBorder="1" applyProtection="1">
      <protection locked="0"/>
    </xf>
    <xf numFmtId="164" fontId="9" fillId="0" borderId="22" xfId="0" applyNumberFormat="1" applyFont="1" applyFill="1" applyBorder="1" applyProtection="1">
      <protection locked="0"/>
    </xf>
    <xf numFmtId="164" fontId="9" fillId="31" borderId="22" xfId="0" applyNumberFormat="1" applyFont="1" applyFill="1" applyBorder="1" applyProtection="1">
      <protection locked="0"/>
    </xf>
    <xf numFmtId="164" fontId="9" fillId="0" borderId="23" xfId="0" applyNumberFormat="1" applyFont="1" applyFill="1" applyBorder="1" applyAlignment="1" applyProtection="1">
      <alignment horizontal="right" vertical="center"/>
      <protection locked="0"/>
    </xf>
    <xf numFmtId="164" fontId="9" fillId="0" borderId="38" xfId="0" applyNumberFormat="1" applyFont="1" applyFill="1" applyBorder="1" applyProtection="1">
      <protection locked="0"/>
    </xf>
    <xf numFmtId="0" fontId="8" fillId="31" borderId="52" xfId="0" applyFont="1" applyFill="1" applyBorder="1" applyAlignment="1" applyProtection="1">
      <alignment horizontal="center" vertical="center"/>
      <protection locked="0"/>
    </xf>
    <xf numFmtId="0" fontId="8" fillId="0" borderId="54" xfId="0" applyFont="1" applyBorder="1" applyAlignment="1" applyProtection="1">
      <alignment horizontal="center" vertical="center" wrapText="1"/>
      <protection locked="0"/>
    </xf>
    <xf numFmtId="0" fontId="9" fillId="0" borderId="94" xfId="0" applyFont="1" applyBorder="1" applyProtection="1">
      <protection locked="0"/>
    </xf>
    <xf numFmtId="0" fontId="9" fillId="0" borderId="82" xfId="0" applyFont="1" applyBorder="1" applyProtection="1">
      <protection locked="0"/>
    </xf>
    <xf numFmtId="0" fontId="8" fillId="31" borderId="49" xfId="0" applyFont="1" applyFill="1" applyBorder="1" applyAlignment="1" applyProtection="1">
      <alignment horizontal="center" vertical="center"/>
      <protection locked="0"/>
    </xf>
    <xf numFmtId="0" fontId="8" fillId="31" borderId="49" xfId="0" applyFont="1" applyFill="1" applyBorder="1" applyAlignment="1" applyProtection="1">
      <alignment horizontal="center" vertical="center" wrapText="1"/>
      <protection locked="0"/>
    </xf>
    <xf numFmtId="0" fontId="8" fillId="31" borderId="54" xfId="0" applyFont="1" applyFill="1" applyBorder="1" applyAlignment="1" applyProtection="1">
      <alignment horizontal="left" vertical="center" wrapText="1"/>
      <protection locked="0"/>
    </xf>
    <xf numFmtId="0" fontId="8" fillId="31" borderId="95" xfId="0" applyFont="1" applyFill="1" applyBorder="1" applyAlignment="1" applyProtection="1">
      <alignment horizontal="center" vertical="center"/>
      <protection locked="0"/>
    </xf>
    <xf numFmtId="0" fontId="9" fillId="0" borderId="84" xfId="0" applyFont="1" applyBorder="1" applyAlignment="1" applyProtection="1">
      <alignment horizontal="center"/>
      <protection locked="0"/>
    </xf>
    <xf numFmtId="164" fontId="8" fillId="32" borderId="96" xfId="545" applyNumberFormat="1" applyFont="1" applyFill="1" applyBorder="1" applyAlignment="1" applyProtection="1">
      <alignment vertical="center"/>
      <protection hidden="1"/>
    </xf>
    <xf numFmtId="0" fontId="4" fillId="0" borderId="0" xfId="0" applyFont="1" applyBorder="1" applyAlignment="1" applyProtection="1">
      <alignment horizontal="left"/>
      <protection locked="0"/>
    </xf>
    <xf numFmtId="0" fontId="4" fillId="0" borderId="31" xfId="0" applyFont="1" applyBorder="1" applyAlignment="1" applyProtection="1">
      <alignment horizontal="left"/>
      <protection locked="0"/>
    </xf>
    <xf numFmtId="0" fontId="0" fillId="0" borderId="0" xfId="0" applyBorder="1" applyAlignment="1" applyProtection="1">
      <alignment horizontal="left"/>
      <protection locked="0"/>
    </xf>
    <xf numFmtId="164" fontId="4" fillId="0" borderId="82" xfId="0" applyNumberFormat="1" applyFont="1" applyBorder="1" applyAlignment="1" applyProtection="1">
      <protection hidden="1"/>
    </xf>
    <xf numFmtId="164" fontId="4" fillId="0" borderId="71" xfId="0" applyNumberFormat="1" applyFont="1" applyBorder="1" applyAlignment="1" applyProtection="1">
      <protection hidden="1"/>
    </xf>
    <xf numFmtId="0" fontId="1" fillId="31" borderId="5" xfId="0" applyFont="1" applyFill="1" applyBorder="1" applyAlignment="1" applyProtection="1">
      <alignment vertical="center"/>
      <protection hidden="1"/>
    </xf>
    <xf numFmtId="0" fontId="4" fillId="0" borderId="5" xfId="0" applyFont="1" applyBorder="1" applyAlignment="1" applyProtection="1">
      <alignment horizontal="left"/>
      <protection hidden="1"/>
    </xf>
    <xf numFmtId="0" fontId="0" fillId="0" borderId="71" xfId="0" applyBorder="1" applyProtection="1">
      <protection hidden="1"/>
    </xf>
    <xf numFmtId="164" fontId="0" fillId="0" borderId="93" xfId="547" applyNumberFormat="1" applyFont="1" applyBorder="1" applyAlignment="1" applyProtection="1">
      <protection hidden="1"/>
    </xf>
    <xf numFmtId="0" fontId="0" fillId="0" borderId="6" xfId="0" applyBorder="1" applyAlignment="1" applyProtection="1">
      <protection hidden="1"/>
    </xf>
    <xf numFmtId="0" fontId="0" fillId="0" borderId="93" xfId="0" applyBorder="1" applyAlignment="1" applyProtection="1">
      <protection hidden="1"/>
    </xf>
    <xf numFmtId="0" fontId="0" fillId="0" borderId="6" xfId="0" applyFill="1" applyBorder="1" applyAlignment="1" applyProtection="1">
      <protection hidden="1"/>
    </xf>
    <xf numFmtId="0" fontId="0" fillId="0" borderId="93" xfId="0" applyFill="1" applyBorder="1" applyAlignment="1" applyProtection="1">
      <protection hidden="1"/>
    </xf>
    <xf numFmtId="0" fontId="1" fillId="0" borderId="6" xfId="0" applyFont="1" applyFill="1" applyBorder="1" applyAlignment="1" applyProtection="1">
      <protection hidden="1"/>
    </xf>
    <xf numFmtId="0" fontId="1" fillId="0" borderId="93" xfId="0" applyFont="1" applyFill="1" applyBorder="1" applyAlignment="1" applyProtection="1">
      <protection hidden="1"/>
    </xf>
    <xf numFmtId="0" fontId="1" fillId="0" borderId="97" xfId="0" applyFont="1" applyFill="1" applyBorder="1" applyAlignment="1" applyProtection="1">
      <protection hidden="1"/>
    </xf>
    <xf numFmtId="0" fontId="1" fillId="0" borderId="92" xfId="0" applyFont="1" applyFill="1" applyBorder="1" applyAlignment="1" applyProtection="1">
      <protection hidden="1"/>
    </xf>
    <xf numFmtId="0" fontId="1" fillId="0" borderId="17" xfId="0" applyFont="1" applyFill="1" applyBorder="1" applyAlignment="1" applyProtection="1">
      <protection hidden="1"/>
    </xf>
    <xf numFmtId="0" fontId="1" fillId="0" borderId="89" xfId="0" applyFont="1" applyFill="1" applyBorder="1" applyAlignment="1" applyProtection="1">
      <protection hidden="1"/>
    </xf>
    <xf numFmtId="0" fontId="1" fillId="32" borderId="49" xfId="0" applyFont="1" applyFill="1" applyBorder="1" applyAlignment="1" applyProtection="1">
      <protection hidden="1"/>
    </xf>
    <xf numFmtId="0" fontId="1" fillId="32" borderId="93" xfId="0" applyFont="1" applyFill="1" applyBorder="1" applyAlignment="1" applyProtection="1">
      <protection hidden="1"/>
    </xf>
    <xf numFmtId="0" fontId="1" fillId="32" borderId="45" xfId="0" applyFont="1" applyFill="1" applyBorder="1" applyAlignment="1" applyProtection="1">
      <alignment horizontal="center" vertical="center"/>
      <protection hidden="1"/>
    </xf>
    <xf numFmtId="9" fontId="14" fillId="32" borderId="82" xfId="1259" applyFont="1" applyFill="1" applyBorder="1" applyProtection="1">
      <protection hidden="1"/>
    </xf>
    <xf numFmtId="0" fontId="1" fillId="32" borderId="6" xfId="0" applyFont="1" applyFill="1" applyBorder="1" applyAlignment="1" applyProtection="1">
      <protection hidden="1"/>
    </xf>
    <xf numFmtId="164" fontId="4" fillId="32" borderId="93" xfId="547" applyNumberFormat="1" applyFont="1" applyFill="1" applyBorder="1" applyAlignment="1" applyProtection="1">
      <protection hidden="1"/>
    </xf>
    <xf numFmtId="0" fontId="0" fillId="32" borderId="82" xfId="0" applyFill="1" applyBorder="1" applyProtection="1">
      <protection hidden="1"/>
    </xf>
    <xf numFmtId="0" fontId="1" fillId="30" borderId="52" xfId="0" applyFont="1" applyFill="1" applyBorder="1" applyAlignment="1" applyProtection="1">
      <protection hidden="1"/>
    </xf>
    <xf numFmtId="0" fontId="1" fillId="30" borderId="30" xfId="0" applyFont="1" applyFill="1" applyBorder="1" applyAlignment="1" applyProtection="1">
      <protection hidden="1"/>
    </xf>
    <xf numFmtId="0" fontId="1" fillId="33" borderId="98" xfId="0" applyFont="1" applyFill="1" applyBorder="1" applyAlignment="1" applyProtection="1">
      <alignment horizontal="center" vertical="center"/>
      <protection hidden="1"/>
    </xf>
    <xf numFmtId="164" fontId="4" fillId="30" borderId="83" xfId="0" applyNumberFormat="1" applyFont="1" applyFill="1" applyBorder="1" applyAlignment="1" applyProtection="1">
      <protection hidden="1"/>
    </xf>
    <xf numFmtId="0" fontId="1" fillId="0" borderId="6" xfId="0" applyFont="1" applyFill="1" applyBorder="1" applyProtection="1">
      <protection hidden="1"/>
    </xf>
    <xf numFmtId="0" fontId="1" fillId="0" borderId="93" xfId="0" applyFont="1" applyFill="1" applyBorder="1" applyProtection="1">
      <protection hidden="1"/>
    </xf>
    <xf numFmtId="0" fontId="1" fillId="0" borderId="0" xfId="0" applyFont="1" applyFill="1" applyBorder="1" applyProtection="1">
      <protection hidden="1"/>
    </xf>
    <xf numFmtId="0" fontId="1" fillId="0" borderId="31" xfId="0" applyFont="1" applyFill="1" applyBorder="1" applyProtection="1">
      <protection hidden="1"/>
    </xf>
    <xf numFmtId="0" fontId="1" fillId="0" borderId="5" xfId="0" applyFont="1" applyFill="1" applyBorder="1" applyProtection="1">
      <protection hidden="1"/>
    </xf>
    <xf numFmtId="0" fontId="1" fillId="0" borderId="99" xfId="0" applyFont="1" applyFill="1" applyBorder="1" applyProtection="1">
      <protection hidden="1"/>
    </xf>
    <xf numFmtId="0" fontId="1" fillId="0" borderId="100" xfId="0" applyFont="1" applyBorder="1" applyAlignment="1" applyProtection="1">
      <alignment horizontal="left"/>
      <protection hidden="1"/>
    </xf>
    <xf numFmtId="0" fontId="1" fillId="0" borderId="5" xfId="0" applyFont="1" applyBorder="1" applyAlignment="1" applyProtection="1">
      <protection hidden="1"/>
    </xf>
    <xf numFmtId="0" fontId="4" fillId="0" borderId="101" xfId="0" applyFont="1" applyBorder="1" applyAlignment="1" applyProtection="1">
      <protection hidden="1"/>
    </xf>
    <xf numFmtId="0" fontId="4" fillId="0" borderId="102" xfId="0" applyFont="1" applyBorder="1" applyAlignment="1" applyProtection="1">
      <protection hidden="1"/>
    </xf>
    <xf numFmtId="164" fontId="4" fillId="0" borderId="94" xfId="0" applyNumberFormat="1" applyFont="1" applyBorder="1" applyAlignment="1" applyProtection="1">
      <protection hidden="1"/>
    </xf>
    <xf numFmtId="0" fontId="1" fillId="0" borderId="88" xfId="0" applyFont="1" applyBorder="1" applyAlignment="1" applyProtection="1">
      <alignment vertical="center"/>
      <protection hidden="1"/>
    </xf>
    <xf numFmtId="0" fontId="1" fillId="31" borderId="92" xfId="0" applyFont="1" applyFill="1" applyBorder="1" applyAlignment="1" applyProtection="1">
      <alignment vertical="center"/>
      <protection hidden="1"/>
    </xf>
    <xf numFmtId="0" fontId="1" fillId="0" borderId="99" xfId="0" applyFont="1" applyBorder="1" applyAlignment="1" applyProtection="1">
      <alignment vertical="center"/>
      <protection hidden="1"/>
    </xf>
    <xf numFmtId="0" fontId="8" fillId="30" borderId="100" xfId="0" applyFont="1" applyFill="1" applyBorder="1" applyAlignment="1" applyProtection="1">
      <alignment horizontal="left" vertical="center"/>
      <protection hidden="1"/>
    </xf>
    <xf numFmtId="0" fontId="8" fillId="30" borderId="100" xfId="0" applyFont="1" applyFill="1" applyBorder="1" applyAlignment="1" applyProtection="1">
      <alignment horizontal="center" vertical="center"/>
      <protection hidden="1"/>
    </xf>
    <xf numFmtId="0" fontId="8" fillId="30" borderId="103" xfId="0" applyFont="1" applyFill="1" applyBorder="1" applyAlignment="1" applyProtection="1">
      <alignment horizontal="center" vertical="center"/>
      <protection hidden="1"/>
    </xf>
    <xf numFmtId="0" fontId="8" fillId="30" borderId="71" xfId="0" applyFont="1" applyFill="1" applyBorder="1" applyAlignment="1" applyProtection="1">
      <alignment horizontal="center" vertical="center"/>
      <protection hidden="1"/>
    </xf>
    <xf numFmtId="0" fontId="8" fillId="30" borderId="71" xfId="0" applyFont="1" applyFill="1" applyBorder="1" applyAlignment="1" applyProtection="1">
      <alignment horizontal="left" vertical="center"/>
      <protection hidden="1"/>
    </xf>
    <xf numFmtId="0" fontId="8" fillId="31" borderId="104" xfId="0" applyFont="1" applyFill="1" applyBorder="1" applyAlignment="1" applyProtection="1">
      <alignment horizontal="center" vertical="center"/>
      <protection locked="0"/>
    </xf>
    <xf numFmtId="0" fontId="8" fillId="0" borderId="30" xfId="0" applyFont="1" applyBorder="1" applyAlignment="1" applyProtection="1">
      <protection hidden="1"/>
    </xf>
    <xf numFmtId="0" fontId="8" fillId="0" borderId="30" xfId="0" applyFont="1" applyBorder="1" applyAlignment="1" applyProtection="1">
      <alignment horizontal="right"/>
      <protection hidden="1"/>
    </xf>
    <xf numFmtId="164" fontId="9" fillId="32" borderId="105" xfId="0" applyNumberFormat="1" applyFont="1" applyFill="1" applyBorder="1" applyAlignment="1" applyProtection="1">
      <alignment vertical="center"/>
      <protection hidden="1"/>
    </xf>
    <xf numFmtId="0" fontId="3" fillId="0" borderId="0" xfId="0" applyFont="1" applyAlignment="1" applyProtection="1">
      <protection hidden="1"/>
    </xf>
    <xf numFmtId="0" fontId="9" fillId="0" borderId="0" xfId="0" applyFont="1" applyProtection="1">
      <protection hidden="1"/>
    </xf>
    <xf numFmtId="0" fontId="8" fillId="30" borderId="47" xfId="0" applyFont="1" applyFill="1" applyBorder="1" applyAlignment="1" applyProtection="1">
      <protection hidden="1"/>
    </xf>
    <xf numFmtId="0" fontId="3" fillId="30" borderId="6" xfId="0" applyFont="1" applyFill="1" applyBorder="1" applyAlignment="1" applyProtection="1">
      <alignment horizontal="center"/>
      <protection hidden="1"/>
    </xf>
    <xf numFmtId="0" fontId="3" fillId="30" borderId="93"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30" xfId="0" applyFont="1" applyFill="1" applyBorder="1" applyAlignment="1" applyProtection="1">
      <protection hidden="1"/>
    </xf>
    <xf numFmtId="0" fontId="9" fillId="0" borderId="30" xfId="0" applyFont="1" applyFill="1" applyBorder="1" applyAlignment="1" applyProtection="1">
      <protection hidden="1"/>
    </xf>
    <xf numFmtId="165" fontId="9" fillId="0" borderId="0" xfId="0" applyNumberFormat="1" applyFont="1" applyProtection="1">
      <protection hidden="1"/>
    </xf>
    <xf numFmtId="14" fontId="8" fillId="0" borderId="30" xfId="0" applyNumberFormat="1" applyFont="1" applyBorder="1" applyAlignment="1" applyProtection="1">
      <alignment horizontal="center"/>
      <protection hidden="1"/>
    </xf>
    <xf numFmtId="0" fontId="8" fillId="0" borderId="0" xfId="0" applyFont="1" applyBorder="1" applyAlignment="1" applyProtection="1">
      <protection hidden="1"/>
    </xf>
    <xf numFmtId="0" fontId="9" fillId="0" borderId="0" xfId="0" applyFont="1" applyAlignment="1" applyProtection="1">
      <protection hidden="1"/>
    </xf>
    <xf numFmtId="0" fontId="8" fillId="0" borderId="0" xfId="0" applyFont="1" applyBorder="1" applyAlignment="1" applyProtection="1">
      <alignment horizontal="left"/>
      <protection hidden="1"/>
    </xf>
    <xf numFmtId="14" fontId="8" fillId="0" borderId="0" xfId="0" applyNumberFormat="1" applyFont="1" applyBorder="1" applyAlignment="1" applyProtection="1">
      <alignment horizontal="center"/>
      <protection hidden="1"/>
    </xf>
    <xf numFmtId="0" fontId="3" fillId="0" borderId="100" xfId="0" applyFont="1" applyFill="1" applyBorder="1" applyAlignment="1" applyProtection="1">
      <alignment vertical="center"/>
      <protection hidden="1"/>
    </xf>
    <xf numFmtId="0" fontId="3" fillId="0" borderId="5" xfId="0" applyFont="1" applyFill="1" applyBorder="1" applyAlignment="1" applyProtection="1">
      <alignment vertical="center"/>
      <protection hidden="1"/>
    </xf>
    <xf numFmtId="0" fontId="3" fillId="0" borderId="99" xfId="0" applyFont="1" applyFill="1" applyBorder="1" applyAlignment="1" applyProtection="1">
      <alignment vertical="center"/>
      <protection hidden="1"/>
    </xf>
    <xf numFmtId="0" fontId="9" fillId="0" borderId="0" xfId="0" applyFont="1" applyBorder="1" applyAlignment="1" applyProtection="1">
      <protection hidden="1"/>
    </xf>
    <xf numFmtId="0" fontId="8" fillId="0" borderId="106" xfId="0" applyFont="1" applyBorder="1" applyAlignment="1" applyProtection="1">
      <alignment vertical="center"/>
      <protection hidden="1"/>
    </xf>
    <xf numFmtId="0" fontId="8" fillId="0" borderId="107" xfId="0" applyFont="1" applyBorder="1" applyAlignment="1" applyProtection="1">
      <alignment vertical="center"/>
      <protection hidden="1"/>
    </xf>
    <xf numFmtId="0" fontId="8" fillId="0" borderId="108" xfId="0" applyFont="1" applyBorder="1" applyAlignment="1" applyProtection="1">
      <alignment vertical="center"/>
      <protection hidden="1"/>
    </xf>
    <xf numFmtId="0" fontId="8" fillId="0" borderId="98" xfId="0" applyFont="1" applyBorder="1" applyAlignment="1" applyProtection="1">
      <alignment horizontal="center" vertical="center"/>
      <protection hidden="1"/>
    </xf>
    <xf numFmtId="0" fontId="8" fillId="0" borderId="109" xfId="0" applyFont="1" applyBorder="1" applyAlignment="1" applyProtection="1">
      <alignment horizontal="center" vertical="center"/>
      <protection hidden="1"/>
    </xf>
    <xf numFmtId="0" fontId="8" fillId="0" borderId="69" xfId="0"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110" xfId="0" applyFont="1" applyBorder="1" applyAlignment="1" applyProtection="1">
      <alignment vertical="center"/>
      <protection hidden="1"/>
    </xf>
    <xf numFmtId="0" fontId="8" fillId="0" borderId="111" xfId="0" applyFont="1" applyBorder="1" applyAlignment="1" applyProtection="1">
      <alignment vertical="center"/>
      <protection hidden="1"/>
    </xf>
    <xf numFmtId="0" fontId="8" fillId="0" borderId="112" xfId="0" applyFont="1" applyBorder="1" applyAlignment="1" applyProtection="1">
      <alignment vertical="center"/>
      <protection hidden="1"/>
    </xf>
    <xf numFmtId="0" fontId="8" fillId="0" borderId="72" xfId="0" applyFont="1" applyBorder="1" applyAlignment="1" applyProtection="1">
      <alignment horizontal="center" vertical="center" wrapText="1"/>
      <protection hidden="1"/>
    </xf>
    <xf numFmtId="0" fontId="8" fillId="31" borderId="72" xfId="0" applyFont="1" applyFill="1" applyBorder="1" applyAlignment="1" applyProtection="1">
      <alignment horizontal="center" vertical="center" wrapText="1"/>
      <protection hidden="1"/>
    </xf>
    <xf numFmtId="0" fontId="8" fillId="0" borderId="73" xfId="0" applyFont="1" applyBorder="1" applyAlignment="1" applyProtection="1">
      <alignment horizontal="center" vertical="center" wrapText="1"/>
      <protection hidden="1"/>
    </xf>
    <xf numFmtId="0" fontId="8" fillId="0" borderId="81" xfId="0" applyFont="1" applyBorder="1" applyAlignment="1" applyProtection="1">
      <alignment horizontal="center" vertical="center" wrapText="1"/>
      <protection hidden="1"/>
    </xf>
    <xf numFmtId="0" fontId="8" fillId="0" borderId="113" xfId="0" applyFont="1" applyBorder="1" applyProtection="1">
      <protection hidden="1"/>
    </xf>
    <xf numFmtId="0" fontId="8" fillId="0" borderId="20" xfId="0" applyFont="1" applyBorder="1" applyAlignment="1" applyProtection="1">
      <protection hidden="1"/>
    </xf>
    <xf numFmtId="0" fontId="8" fillId="0" borderId="31" xfId="0" applyFont="1" applyBorder="1" applyAlignment="1" applyProtection="1">
      <protection hidden="1"/>
    </xf>
    <xf numFmtId="0" fontId="9" fillId="0" borderId="113" xfId="0" applyFont="1" applyBorder="1" applyProtection="1">
      <protection hidden="1"/>
    </xf>
    <xf numFmtId="0" fontId="8" fillId="0" borderId="20" xfId="0" applyFont="1" applyBorder="1" applyProtection="1">
      <protection hidden="1"/>
    </xf>
    <xf numFmtId="0" fontId="9" fillId="0" borderId="0" xfId="0" applyFont="1" applyBorder="1" applyProtection="1">
      <protection hidden="1"/>
    </xf>
    <xf numFmtId="0" fontId="9" fillId="0" borderId="31" xfId="0" applyFont="1" applyBorder="1" applyAlignment="1" applyProtection="1">
      <protection hidden="1"/>
    </xf>
    <xf numFmtId="0" fontId="9" fillId="0" borderId="0" xfId="0" applyFont="1" applyFill="1" applyBorder="1" applyProtection="1">
      <protection hidden="1"/>
    </xf>
    <xf numFmtId="0" fontId="9" fillId="0" borderId="113" xfId="0" applyFont="1" applyFill="1" applyBorder="1" applyProtection="1">
      <protection hidden="1"/>
    </xf>
    <xf numFmtId="0" fontId="9" fillId="0" borderId="20" xfId="0" applyFont="1" applyFill="1" applyBorder="1" applyProtection="1">
      <protection hidden="1"/>
    </xf>
    <xf numFmtId="0" fontId="9" fillId="0" borderId="0" xfId="0" applyFont="1" applyFill="1" applyBorder="1" applyAlignment="1" applyProtection="1">
      <protection hidden="1"/>
    </xf>
    <xf numFmtId="0" fontId="9" fillId="0" borderId="31" xfId="0" applyFont="1" applyFill="1" applyBorder="1" applyAlignment="1" applyProtection="1">
      <protection hidden="1"/>
    </xf>
    <xf numFmtId="0" fontId="9" fillId="0" borderId="114" xfId="0" applyFont="1" applyFill="1" applyBorder="1" applyProtection="1">
      <protection hidden="1"/>
    </xf>
    <xf numFmtId="0" fontId="9" fillId="0" borderId="30" xfId="0" applyFont="1" applyBorder="1" applyProtection="1">
      <protection hidden="1"/>
    </xf>
    <xf numFmtId="0" fontId="9" fillId="0" borderId="88" xfId="0" applyFont="1" applyFill="1" applyBorder="1" applyAlignment="1" applyProtection="1">
      <protection hidden="1"/>
    </xf>
    <xf numFmtId="0" fontId="9" fillId="0" borderId="20" xfId="0" applyFont="1" applyBorder="1" applyProtection="1">
      <protection hidden="1"/>
    </xf>
    <xf numFmtId="0" fontId="9" fillId="0" borderId="88" xfId="0" applyFont="1" applyBorder="1" applyAlignment="1" applyProtection="1">
      <protection hidden="1"/>
    </xf>
    <xf numFmtId="0" fontId="9" fillId="0" borderId="115" xfId="0" applyFont="1" applyBorder="1" applyAlignment="1" applyProtection="1">
      <protection hidden="1"/>
    </xf>
    <xf numFmtId="0" fontId="8" fillId="0" borderId="116" xfId="0" applyFont="1" applyBorder="1" applyProtection="1">
      <protection hidden="1"/>
    </xf>
    <xf numFmtId="0" fontId="8" fillId="0" borderId="29" xfId="0" applyFont="1" applyBorder="1" applyAlignment="1" applyProtection="1">
      <protection hidden="1"/>
    </xf>
    <xf numFmtId="0" fontId="9" fillId="0" borderId="114" xfId="0" applyFont="1" applyBorder="1" applyProtection="1">
      <protection hidden="1"/>
    </xf>
    <xf numFmtId="0" fontId="9" fillId="0" borderId="31" xfId="0" applyFont="1" applyBorder="1" applyProtection="1">
      <protection hidden="1"/>
    </xf>
    <xf numFmtId="0" fontId="9" fillId="0" borderId="117" xfId="0" applyFont="1" applyBorder="1" applyProtection="1">
      <protection hidden="1"/>
    </xf>
    <xf numFmtId="0" fontId="9" fillId="0" borderId="6" xfId="0" applyFont="1" applyFill="1" applyBorder="1" applyAlignment="1" applyProtection="1">
      <protection hidden="1"/>
    </xf>
    <xf numFmtId="0" fontId="9" fillId="0" borderId="93" xfId="0" applyFont="1" applyFill="1" applyBorder="1" applyAlignment="1" applyProtection="1">
      <protection hidden="1"/>
    </xf>
    <xf numFmtId="164" fontId="9" fillId="0" borderId="0" xfId="0" applyNumberFormat="1" applyFont="1" applyProtection="1">
      <protection hidden="1"/>
    </xf>
    <xf numFmtId="0" fontId="8" fillId="0" borderId="51" xfId="0" applyFont="1" applyBorder="1" applyAlignment="1" applyProtection="1">
      <protection hidden="1"/>
    </xf>
    <xf numFmtId="0" fontId="8" fillId="0" borderId="118" xfId="0" applyFont="1" applyBorder="1" applyAlignment="1" applyProtection="1">
      <protection hidden="1"/>
    </xf>
    <xf numFmtId="0" fontId="9" fillId="0" borderId="20" xfId="0" applyFont="1" applyBorder="1" applyAlignment="1" applyProtection="1">
      <alignment horizontal="left"/>
      <protection hidden="1"/>
    </xf>
    <xf numFmtId="0" fontId="9" fillId="0" borderId="0" xfId="0" applyFont="1" applyBorder="1" applyAlignment="1" applyProtection="1">
      <alignment horizontal="left"/>
      <protection hidden="1"/>
    </xf>
    <xf numFmtId="0" fontId="9" fillId="0" borderId="48" xfId="0" applyFont="1" applyBorder="1" applyProtection="1">
      <protection hidden="1"/>
    </xf>
    <xf numFmtId="0" fontId="8" fillId="31" borderId="47" xfId="0" applyFont="1" applyFill="1" applyBorder="1" applyAlignment="1" applyProtection="1">
      <alignment vertical="center"/>
      <protection hidden="1"/>
    </xf>
    <xf numFmtId="0" fontId="8" fillId="31" borderId="6" xfId="0" applyFont="1" applyFill="1" applyBorder="1" applyAlignment="1" applyProtection="1">
      <alignment vertical="center"/>
      <protection hidden="1"/>
    </xf>
    <xf numFmtId="0" fontId="8" fillId="31" borderId="93" xfId="0" applyFont="1" applyFill="1" applyBorder="1" applyAlignment="1" applyProtection="1">
      <alignment vertical="center"/>
      <protection hidden="1"/>
    </xf>
    <xf numFmtId="164" fontId="9" fillId="0" borderId="20" xfId="0" applyNumberFormat="1" applyFont="1" applyBorder="1" applyProtection="1">
      <protection hidden="1"/>
    </xf>
    <xf numFmtId="0" fontId="8" fillId="0" borderId="20" xfId="0" applyFont="1" applyBorder="1" applyAlignment="1" applyProtection="1">
      <alignment horizontal="left"/>
      <protection hidden="1"/>
    </xf>
    <xf numFmtId="0" fontId="9" fillId="0" borderId="31" xfId="0" applyFont="1" applyBorder="1" applyAlignment="1" applyProtection="1">
      <alignment horizontal="left"/>
      <protection hidden="1"/>
    </xf>
    <xf numFmtId="0" fontId="9" fillId="31" borderId="117" xfId="0" applyFont="1" applyFill="1" applyBorder="1" applyProtection="1">
      <protection hidden="1"/>
    </xf>
    <xf numFmtId="0" fontId="9" fillId="31" borderId="47" xfId="0" applyFont="1" applyFill="1" applyBorder="1" applyProtection="1">
      <protection hidden="1"/>
    </xf>
    <xf numFmtId="0" fontId="9" fillId="31" borderId="93" xfId="0" applyFont="1" applyFill="1" applyBorder="1" applyAlignment="1" applyProtection="1">
      <protection hidden="1"/>
    </xf>
    <xf numFmtId="0" fontId="9" fillId="31" borderId="45" xfId="0" applyFont="1" applyFill="1" applyBorder="1" applyAlignment="1" applyProtection="1">
      <protection hidden="1"/>
    </xf>
    <xf numFmtId="0" fontId="9" fillId="0" borderId="35" xfId="0" applyFont="1" applyBorder="1" applyProtection="1">
      <protection hidden="1"/>
    </xf>
    <xf numFmtId="0" fontId="9" fillId="0" borderId="0" xfId="0" applyFont="1" applyFill="1" applyBorder="1" applyAlignment="1" applyProtection="1">
      <alignment horizontal="left"/>
      <protection hidden="1"/>
    </xf>
    <xf numFmtId="164" fontId="9" fillId="0" borderId="38" xfId="0" applyNumberFormat="1" applyFont="1" applyFill="1" applyBorder="1" applyProtection="1">
      <protection hidden="1"/>
    </xf>
    <xf numFmtId="0" fontId="8" fillId="31" borderId="48" xfId="0" applyFont="1" applyFill="1" applyBorder="1" applyProtection="1">
      <protection hidden="1"/>
    </xf>
    <xf numFmtId="0" fontId="8" fillId="31" borderId="29" xfId="0" applyFont="1" applyFill="1" applyBorder="1" applyAlignment="1" applyProtection="1">
      <protection hidden="1"/>
    </xf>
    <xf numFmtId="0" fontId="8" fillId="31" borderId="51" xfId="0" applyFont="1" applyFill="1" applyBorder="1" applyAlignment="1" applyProtection="1">
      <protection hidden="1"/>
    </xf>
    <xf numFmtId="0" fontId="8" fillId="31" borderId="118" xfId="0" applyFont="1" applyFill="1" applyBorder="1" applyAlignment="1" applyProtection="1">
      <protection hidden="1"/>
    </xf>
    <xf numFmtId="0" fontId="9" fillId="31" borderId="48" xfId="0" applyFont="1" applyFill="1" applyBorder="1" applyProtection="1">
      <protection hidden="1"/>
    </xf>
    <xf numFmtId="0" fontId="8" fillId="31" borderId="20" xfId="0" applyFont="1" applyFill="1" applyBorder="1" applyProtection="1">
      <protection hidden="1"/>
    </xf>
    <xf numFmtId="0" fontId="9" fillId="31" borderId="0" xfId="0" applyFont="1" applyFill="1" applyBorder="1" applyProtection="1">
      <protection hidden="1"/>
    </xf>
    <xf numFmtId="0" fontId="9" fillId="31" borderId="0" xfId="0" applyFont="1" applyFill="1" applyBorder="1" applyAlignment="1" applyProtection="1">
      <protection hidden="1"/>
    </xf>
    <xf numFmtId="0" fontId="9" fillId="31" borderId="31" xfId="0" applyFont="1" applyFill="1" applyBorder="1" applyAlignment="1" applyProtection="1">
      <protection hidden="1"/>
    </xf>
    <xf numFmtId="0" fontId="9" fillId="31" borderId="31" xfId="0" applyFont="1" applyFill="1" applyBorder="1" applyProtection="1">
      <protection hidden="1"/>
    </xf>
    <xf numFmtId="0" fontId="9" fillId="31" borderId="52" xfId="0" applyFont="1" applyFill="1" applyBorder="1" applyProtection="1">
      <protection hidden="1"/>
    </xf>
    <xf numFmtId="0" fontId="9" fillId="31" borderId="6" xfId="0" applyFont="1" applyFill="1" applyBorder="1" applyProtection="1">
      <protection hidden="1"/>
    </xf>
    <xf numFmtId="0" fontId="9" fillId="31" borderId="93" xfId="0" applyFont="1" applyFill="1" applyBorder="1" applyProtection="1">
      <protection hidden="1"/>
    </xf>
    <xf numFmtId="0" fontId="8" fillId="0" borderId="119" xfId="0" applyFont="1" applyBorder="1" applyProtection="1">
      <protection hidden="1"/>
    </xf>
    <xf numFmtId="0" fontId="9" fillId="0" borderId="48" xfId="0" applyFont="1" applyFill="1" applyBorder="1" applyProtection="1">
      <protection hidden="1"/>
    </xf>
    <xf numFmtId="0" fontId="9" fillId="0" borderId="100" xfId="0" applyFont="1" applyBorder="1" applyProtection="1">
      <protection hidden="1"/>
    </xf>
    <xf numFmtId="0" fontId="9" fillId="0" borderId="86" xfId="0" applyFont="1" applyBorder="1" applyProtection="1">
      <protection hidden="1"/>
    </xf>
    <xf numFmtId="0" fontId="9" fillId="0" borderId="99" xfId="0" applyFont="1" applyFill="1" applyBorder="1" applyProtection="1">
      <protection hidden="1"/>
    </xf>
    <xf numFmtId="0" fontId="9" fillId="0" borderId="43" xfId="0" applyFont="1" applyBorder="1" applyProtection="1">
      <protection hidden="1"/>
    </xf>
    <xf numFmtId="0" fontId="9" fillId="0" borderId="99" xfId="0"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protection hidden="1"/>
    </xf>
    <xf numFmtId="0" fontId="8" fillId="30" borderId="29" xfId="0" applyFont="1" applyFill="1" applyBorder="1" applyAlignment="1" applyProtection="1">
      <alignment vertical="center"/>
      <protection hidden="1"/>
    </xf>
    <xf numFmtId="0" fontId="8" fillId="30" borderId="51" xfId="0" applyFont="1" applyFill="1" applyBorder="1" applyAlignment="1" applyProtection="1">
      <alignment vertical="center"/>
      <protection hidden="1"/>
    </xf>
    <xf numFmtId="0" fontId="8" fillId="30" borderId="118" xfId="0" applyFont="1" applyFill="1" applyBorder="1" applyAlignment="1" applyProtection="1">
      <alignment vertical="center"/>
      <protection hidden="1"/>
    </xf>
    <xf numFmtId="0" fontId="9" fillId="0" borderId="0" xfId="0" applyNumberFormat="1" applyFont="1" applyFill="1" applyBorder="1" applyAlignment="1" applyProtection="1">
      <protection hidden="1"/>
    </xf>
    <xf numFmtId="0" fontId="3" fillId="30" borderId="104" xfId="0" applyFont="1" applyFill="1" applyBorder="1" applyAlignment="1" applyProtection="1">
      <alignment vertical="center"/>
      <protection hidden="1"/>
    </xf>
    <xf numFmtId="0" fontId="3" fillId="30" borderId="101" xfId="0" applyFont="1" applyFill="1" applyBorder="1" applyAlignment="1" applyProtection="1">
      <alignment vertical="center"/>
      <protection hidden="1"/>
    </xf>
    <xf numFmtId="0" fontId="3" fillId="30" borderId="94" xfId="0" applyFont="1" applyFill="1" applyBorder="1" applyAlignment="1" applyProtection="1">
      <alignment vertical="center"/>
      <protection hidden="1"/>
    </xf>
    <xf numFmtId="0" fontId="8" fillId="30" borderId="120" xfId="0" applyFont="1" applyFill="1" applyBorder="1" applyAlignment="1" applyProtection="1">
      <alignment vertical="center"/>
      <protection hidden="1"/>
    </xf>
    <xf numFmtId="0" fontId="8" fillId="30" borderId="121" xfId="0" applyFont="1" applyFill="1" applyBorder="1" applyAlignment="1" applyProtection="1">
      <alignment vertical="center"/>
      <protection hidden="1"/>
    </xf>
    <xf numFmtId="0" fontId="8" fillId="30" borderId="122" xfId="0" applyFont="1" applyFill="1" applyBorder="1" applyAlignment="1" applyProtection="1">
      <alignment vertical="center"/>
      <protection hidden="1"/>
    </xf>
    <xf numFmtId="164" fontId="8" fillId="30" borderId="69" xfId="0" applyNumberFormat="1" applyFont="1" applyFill="1" applyBorder="1" applyAlignment="1" applyProtection="1">
      <alignment horizontal="center" vertical="center" wrapText="1"/>
      <protection hidden="1"/>
    </xf>
    <xf numFmtId="9" fontId="8" fillId="0" borderId="0" xfId="1259"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23" xfId="0" applyFont="1" applyFill="1" applyBorder="1" applyAlignment="1" applyProtection="1">
      <alignment horizontal="center" vertical="center"/>
      <protection hidden="1"/>
    </xf>
    <xf numFmtId="0" fontId="9" fillId="0" borderId="6" xfId="0" applyFont="1" applyFill="1" applyBorder="1" applyAlignment="1" applyProtection="1">
      <alignment vertical="center"/>
      <protection hidden="1"/>
    </xf>
    <xf numFmtId="0" fontId="9" fillId="0" borderId="82" xfId="0" applyFont="1" applyFill="1" applyBorder="1" applyAlignment="1" applyProtection="1">
      <alignment vertical="center"/>
      <protection hidden="1"/>
    </xf>
    <xf numFmtId="0" fontId="9" fillId="31" borderId="123" xfId="0" applyFont="1" applyFill="1" applyBorder="1" applyAlignment="1" applyProtection="1">
      <alignment vertical="center"/>
      <protection hidden="1"/>
    </xf>
    <xf numFmtId="0" fontId="9" fillId="31" borderId="45" xfId="0" applyFont="1" applyFill="1" applyBorder="1" applyAlignment="1" applyProtection="1">
      <alignment vertical="center"/>
      <protection hidden="1"/>
    </xf>
    <xf numFmtId="164" fontId="57" fillId="0" borderId="0" xfId="0" applyNumberFormat="1" applyFont="1" applyFill="1" applyBorder="1" applyProtection="1">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8" fillId="0" borderId="49" xfId="0" applyFont="1" applyFill="1" applyBorder="1" applyAlignment="1" applyProtection="1">
      <alignment horizontal="center" vertical="center"/>
      <protection hidden="1"/>
    </xf>
    <xf numFmtId="0" fontId="8" fillId="0" borderId="124" xfId="0" applyFont="1" applyFill="1" applyBorder="1" applyAlignment="1" applyProtection="1">
      <alignment horizontal="center" vertical="center"/>
      <protection hidden="1"/>
    </xf>
    <xf numFmtId="0" fontId="9" fillId="0" borderId="97" xfId="0" applyFont="1" applyFill="1" applyBorder="1" applyAlignment="1" applyProtection="1">
      <alignment vertical="center"/>
      <protection hidden="1"/>
    </xf>
    <xf numFmtId="0" fontId="9" fillId="0" borderId="90" xfId="0" applyFont="1" applyFill="1" applyBorder="1" applyAlignment="1" applyProtection="1">
      <alignment vertical="center"/>
      <protection hidden="1"/>
    </xf>
    <xf numFmtId="0" fontId="3" fillId="0" borderId="106" xfId="0" applyFont="1" applyBorder="1" applyAlignment="1" applyProtection="1">
      <protection hidden="1"/>
    </xf>
    <xf numFmtId="0" fontId="3" fillId="0" borderId="107" xfId="0" applyFont="1" applyBorder="1" applyAlignment="1" applyProtection="1">
      <protection hidden="1"/>
    </xf>
    <xf numFmtId="0" fontId="12" fillId="0" borderId="125" xfId="0" applyFont="1" applyBorder="1" applyProtection="1">
      <protection hidden="1"/>
    </xf>
    <xf numFmtId="0" fontId="3" fillId="0" borderId="48" xfId="0" applyFont="1" applyBorder="1" applyAlignment="1" applyProtection="1">
      <alignment horizontal="left"/>
      <protection hidden="1"/>
    </xf>
    <xf numFmtId="0" fontId="3" fillId="0" borderId="0" xfId="0" applyFont="1" applyBorder="1" applyAlignment="1" applyProtection="1">
      <alignment horizontal="left"/>
      <protection hidden="1"/>
    </xf>
    <xf numFmtId="0" fontId="3" fillId="0" borderId="0" xfId="0" applyFont="1" applyBorder="1" applyAlignment="1" applyProtection="1">
      <alignment horizontal="center" wrapText="1"/>
      <protection hidden="1"/>
    </xf>
    <xf numFmtId="0" fontId="12" fillId="0" borderId="58" xfId="0" applyFont="1" applyBorder="1" applyProtection="1">
      <protection hidden="1"/>
    </xf>
    <xf numFmtId="0" fontId="3" fillId="0" borderId="126" xfId="0" applyFont="1" applyBorder="1" applyAlignment="1" applyProtection="1">
      <alignment horizontal="left"/>
      <protection hidden="1"/>
    </xf>
    <xf numFmtId="0" fontId="3" fillId="0" borderId="17" xfId="0" applyFont="1" applyBorder="1" applyAlignment="1" applyProtection="1">
      <alignment horizontal="left"/>
      <protection hidden="1"/>
    </xf>
    <xf numFmtId="0" fontId="3" fillId="0" borderId="17" xfId="0" applyFont="1" applyBorder="1" applyAlignment="1" applyProtection="1">
      <alignment horizontal="center" wrapText="1"/>
      <protection hidden="1"/>
    </xf>
    <xf numFmtId="0" fontId="12" fillId="0" borderId="87" xfId="0" applyFont="1" applyBorder="1" applyProtection="1">
      <protection hidden="1"/>
    </xf>
    <xf numFmtId="0" fontId="8" fillId="0" borderId="52" xfId="0" applyFont="1" applyBorder="1" applyAlignment="1" applyProtection="1">
      <alignment horizontal="left"/>
      <protection hidden="1"/>
    </xf>
    <xf numFmtId="0" fontId="9" fillId="0" borderId="0" xfId="0" applyFont="1" applyAlignment="1" applyProtection="1">
      <alignment horizontal="left"/>
      <protection hidden="1"/>
    </xf>
    <xf numFmtId="0" fontId="8" fillId="32" borderId="126" xfId="0" applyFont="1" applyFill="1" applyBorder="1" applyAlignment="1" applyProtection="1">
      <alignment vertical="center"/>
      <protection hidden="1"/>
    </xf>
    <xf numFmtId="0" fontId="8" fillId="32" borderId="17" xfId="0" applyFont="1" applyFill="1" applyBorder="1" applyAlignment="1" applyProtection="1">
      <alignment vertical="center"/>
      <protection hidden="1"/>
    </xf>
    <xf numFmtId="0" fontId="8" fillId="32" borderId="89" xfId="0" applyFont="1" applyFill="1" applyBorder="1" applyAlignment="1" applyProtection="1">
      <alignment vertical="center"/>
      <protection hidden="1"/>
    </xf>
    <xf numFmtId="0" fontId="8" fillId="31" borderId="0" xfId="0" applyFont="1" applyFill="1" applyBorder="1" applyAlignment="1" applyProtection="1">
      <alignment vertical="center"/>
      <protection hidden="1"/>
    </xf>
    <xf numFmtId="0" fontId="57" fillId="0" borderId="0" xfId="0" applyFont="1" applyBorder="1" applyAlignment="1" applyProtection="1">
      <alignment horizontal="left"/>
      <protection hidden="1"/>
    </xf>
    <xf numFmtId="0" fontId="57" fillId="0" borderId="0" xfId="0" applyFont="1" applyAlignment="1" applyProtection="1">
      <alignment horizontal="left"/>
      <protection hidden="1"/>
    </xf>
    <xf numFmtId="0" fontId="57" fillId="0" borderId="20" xfId="0" applyFont="1" applyBorder="1" applyAlignment="1" applyProtection="1">
      <alignment horizontal="left"/>
      <protection hidden="1"/>
    </xf>
    <xf numFmtId="0" fontId="3" fillId="0" borderId="106" xfId="0" applyFont="1" applyBorder="1" applyAlignment="1" applyProtection="1">
      <alignment vertical="top"/>
      <protection hidden="1"/>
    </xf>
    <xf numFmtId="0" fontId="3" fillId="0" borderId="107" xfId="0" applyFont="1" applyBorder="1" applyAlignment="1" applyProtection="1">
      <alignment vertical="top"/>
      <protection hidden="1"/>
    </xf>
    <xf numFmtId="0" fontId="3" fillId="0" borderId="125" xfId="0" applyFont="1" applyBorder="1" applyAlignment="1" applyProtection="1">
      <alignment vertical="top"/>
      <protection hidden="1"/>
    </xf>
    <xf numFmtId="0" fontId="0" fillId="0" borderId="0" xfId="0" applyProtection="1">
      <protection hidden="1"/>
    </xf>
    <xf numFmtId="0" fontId="3" fillId="0" borderId="58" xfId="0" applyFont="1" applyBorder="1" applyAlignment="1" applyProtection="1">
      <alignment horizontal="center" wrapText="1"/>
      <protection hidden="1"/>
    </xf>
    <xf numFmtId="0" fontId="1" fillId="0" borderId="100" xfId="0" applyFont="1" applyBorder="1" applyAlignment="1" applyProtection="1">
      <protection hidden="1"/>
    </xf>
    <xf numFmtId="0" fontId="1" fillId="0" borderId="5" xfId="0" applyFont="1" applyBorder="1" applyAlignment="1" applyProtection="1">
      <alignment horizontal="right"/>
      <protection hidden="1"/>
    </xf>
    <xf numFmtId="0" fontId="1" fillId="0" borderId="52" xfId="0" applyFont="1" applyBorder="1" applyAlignment="1" applyProtection="1">
      <alignment vertical="center"/>
      <protection hidden="1"/>
    </xf>
    <xf numFmtId="0" fontId="1" fillId="0" borderId="30" xfId="0" applyFont="1" applyBorder="1" applyAlignment="1" applyProtection="1">
      <protection hidden="1"/>
    </xf>
    <xf numFmtId="0" fontId="1" fillId="0" borderId="88" xfId="0" applyFont="1" applyBorder="1" applyAlignment="1" applyProtection="1">
      <protection hidden="1"/>
    </xf>
    <xf numFmtId="0" fontId="1" fillId="0" borderId="83" xfId="0" applyFont="1" applyBorder="1" applyAlignment="1" applyProtection="1">
      <alignment vertical="center"/>
      <protection hidden="1"/>
    </xf>
    <xf numFmtId="0" fontId="0" fillId="0" borderId="0" xfId="0" applyAlignment="1" applyProtection="1">
      <alignment wrapText="1"/>
      <protection hidden="1"/>
    </xf>
    <xf numFmtId="0" fontId="1" fillId="0" borderId="49" xfId="0" applyFont="1" applyBorder="1" applyAlignment="1" applyProtection="1">
      <alignment vertical="center"/>
      <protection hidden="1"/>
    </xf>
    <xf numFmtId="0" fontId="1" fillId="0" borderId="6" xfId="0" applyFont="1" applyBorder="1" applyAlignment="1" applyProtection="1">
      <alignment vertical="center"/>
      <protection hidden="1"/>
    </xf>
    <xf numFmtId="0" fontId="1" fillId="0" borderId="93" xfId="0" applyFont="1" applyBorder="1" applyAlignment="1" applyProtection="1">
      <alignment vertical="center"/>
      <protection hidden="1"/>
    </xf>
    <xf numFmtId="0" fontId="0" fillId="32" borderId="126" xfId="0" applyFill="1" applyBorder="1" applyAlignment="1" applyProtection="1">
      <protection hidden="1"/>
    </xf>
    <xf numFmtId="0" fontId="0" fillId="32" borderId="17" xfId="0" applyFill="1" applyBorder="1" applyAlignment="1" applyProtection="1">
      <protection hidden="1"/>
    </xf>
    <xf numFmtId="0" fontId="0" fillId="32" borderId="87" xfId="0" applyFill="1" applyBorder="1" applyAlignment="1" applyProtection="1">
      <protection hidden="1"/>
    </xf>
    <xf numFmtId="0" fontId="3" fillId="0" borderId="125" xfId="0" applyFont="1" applyBorder="1" applyAlignment="1" applyProtection="1">
      <protection hidden="1"/>
    </xf>
    <xf numFmtId="0" fontId="4" fillId="0" borderId="5" xfId="0" applyFont="1" applyBorder="1" applyAlignment="1" applyProtection="1">
      <protection hidden="1"/>
    </xf>
    <xf numFmtId="0" fontId="1" fillId="0" borderId="0" xfId="0" applyFont="1" applyBorder="1" applyAlignment="1" applyProtection="1">
      <alignment wrapText="1"/>
      <protection hidden="1"/>
    </xf>
    <xf numFmtId="0" fontId="1" fillId="0" borderId="31" xfId="0" applyFont="1" applyBorder="1" applyAlignment="1" applyProtection="1">
      <alignment vertical="center" wrapText="1"/>
      <protection hidden="1"/>
    </xf>
    <xf numFmtId="0" fontId="1" fillId="0" borderId="58" xfId="0" applyFont="1" applyBorder="1" applyAlignment="1" applyProtection="1">
      <alignment vertical="center" wrapText="1"/>
      <protection hidden="1"/>
    </xf>
    <xf numFmtId="0" fontId="1" fillId="32" borderId="82" xfId="0" applyFont="1" applyFill="1" applyBorder="1" applyAlignment="1" applyProtection="1">
      <protection hidden="1"/>
    </xf>
    <xf numFmtId="0" fontId="1" fillId="31" borderId="119" xfId="0" applyFont="1" applyFill="1" applyBorder="1" applyAlignment="1" applyProtection="1">
      <alignment vertical="center"/>
      <protection hidden="1"/>
    </xf>
    <xf numFmtId="0" fontId="1" fillId="31" borderId="51" xfId="0" applyFont="1" applyFill="1" applyBorder="1" applyAlignment="1" applyProtection="1">
      <alignment vertical="center"/>
      <protection hidden="1"/>
    </xf>
    <xf numFmtId="0" fontId="1" fillId="31" borderId="118" xfId="0" applyFont="1" applyFill="1" applyBorder="1" applyAlignment="1" applyProtection="1">
      <alignment vertical="center"/>
      <protection hidden="1"/>
    </xf>
    <xf numFmtId="0" fontId="0" fillId="32" borderId="49" xfId="0" applyFill="1" applyBorder="1" applyAlignment="1" applyProtection="1">
      <alignment horizontal="left"/>
      <protection hidden="1"/>
    </xf>
    <xf numFmtId="0" fontId="0" fillId="32" borderId="6" xfId="0" applyFill="1" applyBorder="1" applyAlignment="1" applyProtection="1">
      <alignment horizontal="left"/>
      <protection hidden="1"/>
    </xf>
    <xf numFmtId="0" fontId="0" fillId="32" borderId="82" xfId="0" applyFill="1" applyBorder="1" applyAlignment="1" applyProtection="1">
      <alignment horizontal="left"/>
      <protection hidden="1"/>
    </xf>
    <xf numFmtId="0" fontId="1" fillId="0" borderId="49" xfId="0" applyFont="1" applyBorder="1" applyAlignment="1" applyProtection="1">
      <alignment horizontal="left" vertical="center"/>
      <protection hidden="1"/>
    </xf>
    <xf numFmtId="0" fontId="1" fillId="0" borderId="6" xfId="0" applyFont="1" applyBorder="1" applyAlignment="1" applyProtection="1">
      <alignment horizontal="left" vertical="center"/>
      <protection hidden="1"/>
    </xf>
    <xf numFmtId="0" fontId="1" fillId="0" borderId="93" xfId="0" applyFont="1" applyBorder="1" applyAlignment="1" applyProtection="1">
      <alignment horizontal="left" vertical="center"/>
      <protection hidden="1"/>
    </xf>
    <xf numFmtId="0" fontId="0" fillId="32" borderId="52" xfId="0" applyFill="1" applyBorder="1" applyAlignment="1" applyProtection="1">
      <protection hidden="1"/>
    </xf>
    <xf numFmtId="0" fontId="0" fillId="32" borderId="30" xfId="0" applyFill="1" applyBorder="1" applyAlignment="1" applyProtection="1">
      <protection hidden="1"/>
    </xf>
    <xf numFmtId="0" fontId="0" fillId="32" borderId="83" xfId="0" applyFill="1" applyBorder="1" applyAlignment="1" applyProtection="1">
      <protection hidden="1"/>
    </xf>
    <xf numFmtId="0" fontId="1" fillId="0" borderId="127" xfId="0" applyFont="1" applyBorder="1" applyAlignment="1" applyProtection="1">
      <alignment vertical="center"/>
      <protection hidden="1"/>
    </xf>
    <xf numFmtId="0" fontId="1" fillId="0" borderId="97" xfId="0" applyFont="1" applyBorder="1" applyAlignment="1" applyProtection="1">
      <alignment vertical="center" wrapText="1"/>
      <protection hidden="1"/>
    </xf>
    <xf numFmtId="0" fontId="1" fillId="0" borderId="92" xfId="0" applyFont="1" applyBorder="1" applyAlignment="1" applyProtection="1">
      <alignment vertical="center"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547" applyNumberFormat="1" applyFont="1" applyFill="1" applyBorder="1" applyAlignment="1" applyProtection="1">
      <protection hidden="1"/>
    </xf>
    <xf numFmtId="0" fontId="3" fillId="0" borderId="106" xfId="0" applyFont="1" applyBorder="1" applyAlignment="1" applyProtection="1">
      <alignment horizontal="left"/>
      <protection hidden="1"/>
    </xf>
    <xf numFmtId="0" fontId="3" fillId="0" borderId="58" xfId="0" applyFont="1" applyBorder="1" applyAlignment="1" applyProtection="1">
      <alignment horizontal="center"/>
      <protection hidden="1"/>
    </xf>
    <xf numFmtId="0" fontId="1" fillId="0" borderId="119" xfId="0" applyFont="1" applyBorder="1" applyAlignment="1" applyProtection="1">
      <alignment vertical="center"/>
      <protection hidden="1"/>
    </xf>
    <xf numFmtId="0" fontId="1" fillId="0" borderId="51" xfId="0" applyFont="1" applyBorder="1" applyAlignment="1" applyProtection="1">
      <alignment vertical="center"/>
      <protection hidden="1"/>
    </xf>
    <xf numFmtId="0" fontId="1" fillId="0" borderId="118" xfId="0" applyFont="1" applyBorder="1" applyAlignment="1" applyProtection="1">
      <alignment vertical="center"/>
      <protection hidden="1"/>
    </xf>
    <xf numFmtId="0" fontId="1" fillId="0" borderId="91" xfId="0" applyFont="1" applyBorder="1" applyAlignment="1" applyProtection="1">
      <alignment vertical="center"/>
      <protection hidden="1"/>
    </xf>
    <xf numFmtId="0" fontId="1" fillId="0" borderId="0" xfId="0" applyFont="1" applyAlignment="1" applyProtection="1">
      <alignment horizontal="center"/>
      <protection hidden="1"/>
    </xf>
    <xf numFmtId="0" fontId="1" fillId="0" borderId="49" xfId="0" applyFont="1" applyBorder="1" applyAlignment="1" applyProtection="1">
      <protection hidden="1"/>
    </xf>
    <xf numFmtId="0" fontId="1" fillId="0" borderId="6" xfId="0" applyFont="1" applyBorder="1" applyAlignment="1" applyProtection="1">
      <protection hidden="1"/>
    </xf>
    <xf numFmtId="164" fontId="1" fillId="0" borderId="82" xfId="0" applyNumberFormat="1" applyFont="1" applyBorder="1" applyAlignment="1" applyProtection="1">
      <protection hidden="1"/>
    </xf>
    <xf numFmtId="0" fontId="0" fillId="0" borderId="48" xfId="0" applyBorder="1" applyProtection="1">
      <protection hidden="1"/>
    </xf>
    <xf numFmtId="0" fontId="0" fillId="0" borderId="0" xfId="0" applyBorder="1" applyAlignment="1" applyProtection="1">
      <protection hidden="1"/>
    </xf>
    <xf numFmtId="0" fontId="0" fillId="0" borderId="31" xfId="0" applyBorder="1" applyAlignment="1" applyProtection="1">
      <protection hidden="1"/>
    </xf>
    <xf numFmtId="0" fontId="1" fillId="0" borderId="93" xfId="0" applyFont="1" applyBorder="1" applyAlignment="1" applyProtection="1">
      <protection hidden="1"/>
    </xf>
    <xf numFmtId="164" fontId="0" fillId="0" borderId="82" xfId="0" applyNumberFormat="1" applyBorder="1" applyAlignment="1" applyProtection="1">
      <protection hidden="1"/>
    </xf>
    <xf numFmtId="0" fontId="1" fillId="31" borderId="49" xfId="0" applyFont="1" applyFill="1" applyBorder="1" applyAlignment="1" applyProtection="1">
      <protection hidden="1"/>
    </xf>
    <xf numFmtId="0" fontId="1" fillId="31" borderId="6" xfId="0" applyFont="1" applyFill="1" applyBorder="1" applyAlignment="1" applyProtection="1">
      <protection hidden="1"/>
    </xf>
    <xf numFmtId="0" fontId="1" fillId="31" borderId="93" xfId="0" applyFont="1" applyFill="1" applyBorder="1" applyAlignment="1" applyProtection="1">
      <protection hidden="1"/>
    </xf>
    <xf numFmtId="0" fontId="1" fillId="0" borderId="52" xfId="0" applyFont="1" applyBorder="1" applyAlignment="1" applyProtection="1">
      <protection hidden="1"/>
    </xf>
    <xf numFmtId="0" fontId="1" fillId="0" borderId="49" xfId="0" applyFont="1" applyBorder="1" applyProtection="1">
      <protection hidden="1"/>
    </xf>
    <xf numFmtId="0" fontId="4" fillId="0" borderId="0" xfId="0" applyFont="1" applyBorder="1" applyProtection="1">
      <protection hidden="1"/>
    </xf>
    <xf numFmtId="0" fontId="1" fillId="0" borderId="123" xfId="0" applyFont="1" applyBorder="1" applyAlignment="1" applyProtection="1">
      <protection hidden="1"/>
    </xf>
    <xf numFmtId="0" fontId="1" fillId="0" borderId="45" xfId="0" applyFont="1" applyBorder="1" applyAlignment="1" applyProtection="1">
      <protection hidden="1"/>
    </xf>
    <xf numFmtId="0" fontId="1" fillId="31" borderId="123" xfId="0" applyFont="1" applyFill="1" applyBorder="1" applyAlignment="1" applyProtection="1">
      <protection hidden="1"/>
    </xf>
    <xf numFmtId="0" fontId="1" fillId="31" borderId="45" xfId="0" applyFont="1" applyFill="1" applyBorder="1" applyAlignment="1" applyProtection="1">
      <protection hidden="1"/>
    </xf>
    <xf numFmtId="0" fontId="1" fillId="0" borderId="126" xfId="0" applyFont="1" applyBorder="1" applyAlignment="1" applyProtection="1">
      <protection hidden="1"/>
    </xf>
    <xf numFmtId="0" fontId="1" fillId="0" borderId="17" xfId="0" applyFont="1" applyBorder="1" applyAlignment="1" applyProtection="1">
      <protection hidden="1"/>
    </xf>
    <xf numFmtId="0" fontId="1" fillId="0" borderId="92" xfId="0" applyFont="1" applyBorder="1" applyAlignment="1" applyProtection="1">
      <protection hidden="1"/>
    </xf>
    <xf numFmtId="164" fontId="0" fillId="0" borderId="87" xfId="0" applyNumberFormat="1" applyBorder="1" applyAlignment="1" applyProtection="1">
      <protection hidden="1"/>
    </xf>
    <xf numFmtId="0" fontId="3" fillId="0" borderId="48" xfId="0" applyFont="1" applyBorder="1" applyAlignment="1" applyProtection="1">
      <protection hidden="1"/>
    </xf>
    <xf numFmtId="0" fontId="3" fillId="0" borderId="0" xfId="0" applyFont="1" applyBorder="1" applyAlignment="1" applyProtection="1">
      <protection hidden="1"/>
    </xf>
    <xf numFmtId="0" fontId="3" fillId="0" borderId="58" xfId="0" applyFont="1" applyBorder="1" applyAlignment="1" applyProtection="1">
      <protection hidden="1"/>
    </xf>
    <xf numFmtId="0" fontId="1" fillId="0" borderId="106" xfId="0" applyFont="1" applyBorder="1" applyAlignment="1" applyProtection="1">
      <alignment vertical="center"/>
      <protection hidden="1"/>
    </xf>
    <xf numFmtId="0" fontId="1" fillId="0" borderId="107" xfId="0" applyFont="1" applyBorder="1" applyAlignment="1" applyProtection="1">
      <alignment vertical="center"/>
      <protection hidden="1"/>
    </xf>
    <xf numFmtId="0" fontId="1" fillId="0" borderId="108" xfId="0" applyFont="1" applyBorder="1" applyAlignment="1" applyProtection="1">
      <alignment vertical="center"/>
      <protection hidden="1"/>
    </xf>
    <xf numFmtId="0" fontId="1" fillId="0" borderId="125" xfId="0" applyFont="1" applyBorder="1" applyAlignment="1" applyProtection="1">
      <alignment vertical="center"/>
      <protection hidden="1"/>
    </xf>
    <xf numFmtId="0" fontId="1" fillId="0" borderId="104" xfId="0" applyFont="1" applyBorder="1" applyAlignment="1" applyProtection="1">
      <protection hidden="1"/>
    </xf>
    <xf numFmtId="0" fontId="0" fillId="0" borderId="126" xfId="0" applyBorder="1" applyProtection="1">
      <protection hidden="1"/>
    </xf>
    <xf numFmtId="0" fontId="0" fillId="0" borderId="17" xfId="0" applyBorder="1" applyAlignment="1" applyProtection="1">
      <protection hidden="1"/>
    </xf>
    <xf numFmtId="0" fontId="0" fillId="0" borderId="89" xfId="0" applyBorder="1" applyAlignment="1" applyProtection="1">
      <protection hidden="1"/>
    </xf>
    <xf numFmtId="0" fontId="1" fillId="0" borderId="30" xfId="0" applyFont="1" applyBorder="1" applyAlignment="1" applyProtection="1">
      <alignment vertical="center"/>
      <protection hidden="1"/>
    </xf>
    <xf numFmtId="164" fontId="0" fillId="0" borderId="94" xfId="0" applyNumberFormat="1" applyBorder="1" applyAlignment="1" applyProtection="1">
      <protection hidden="1"/>
    </xf>
    <xf numFmtId="0" fontId="1" fillId="31" borderId="127" xfId="0" applyFont="1" applyFill="1" applyBorder="1" applyAlignment="1" applyProtection="1">
      <alignment vertical="center"/>
      <protection hidden="1"/>
    </xf>
    <xf numFmtId="0" fontId="1" fillId="31" borderId="97" xfId="0" applyFont="1" applyFill="1" applyBorder="1" applyAlignment="1" applyProtection="1">
      <alignment vertical="center"/>
      <protection hidden="1"/>
    </xf>
    <xf numFmtId="0" fontId="1" fillId="0" borderId="100" xfId="0" applyFont="1" applyBorder="1" applyAlignment="1" applyProtection="1">
      <alignment vertical="center"/>
      <protection hidden="1"/>
    </xf>
    <xf numFmtId="0" fontId="1" fillId="0" borderId="5" xfId="0" applyFont="1" applyBorder="1" applyAlignment="1" applyProtection="1">
      <alignment vertical="center"/>
      <protection hidden="1"/>
    </xf>
    <xf numFmtId="164" fontId="0" fillId="0" borderId="71" xfId="0" applyNumberFormat="1" applyBorder="1" applyAlignment="1" applyProtection="1">
      <protection hidden="1"/>
    </xf>
    <xf numFmtId="0" fontId="3" fillId="0" borderId="119" xfId="0" applyFont="1" applyBorder="1" applyAlignment="1" applyProtection="1">
      <protection hidden="1"/>
    </xf>
    <xf numFmtId="0" fontId="3" fillId="0" borderId="51" xfId="0" applyFont="1" applyBorder="1" applyAlignment="1" applyProtection="1">
      <protection hidden="1"/>
    </xf>
    <xf numFmtId="0" fontId="3" fillId="0" borderId="91" xfId="0" applyFont="1" applyBorder="1" applyAlignment="1" applyProtection="1">
      <protection hidden="1"/>
    </xf>
    <xf numFmtId="0" fontId="3" fillId="0" borderId="0" xfId="0" applyFont="1" applyAlignment="1" applyProtection="1">
      <alignment wrapText="1"/>
      <protection hidden="1"/>
    </xf>
    <xf numFmtId="0" fontId="1" fillId="0" borderId="100" xfId="0" applyFont="1" applyBorder="1" applyAlignment="1" applyProtection="1">
      <alignment horizontal="left" vertical="center"/>
      <protection hidden="1"/>
    </xf>
    <xf numFmtId="0" fontId="1" fillId="31" borderId="86" xfId="0" applyFont="1" applyFill="1" applyBorder="1" applyAlignment="1" applyProtection="1">
      <alignment horizontal="left" vertical="center"/>
      <protection hidden="1"/>
    </xf>
    <xf numFmtId="0" fontId="1" fillId="31" borderId="99" xfId="0" applyFont="1" applyFill="1" applyBorder="1" applyAlignment="1" applyProtection="1">
      <alignment vertical="center"/>
      <protection hidden="1"/>
    </xf>
    <xf numFmtId="0" fontId="1" fillId="0" borderId="71" xfId="0" applyFont="1" applyBorder="1" applyAlignment="1" applyProtection="1">
      <alignment vertical="center"/>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0" fontId="4" fillId="0" borderId="48" xfId="0" applyFont="1" applyBorder="1" applyProtection="1">
      <protection hidden="1"/>
    </xf>
    <xf numFmtId="164" fontId="4" fillId="0" borderId="0" xfId="0" applyNumberFormat="1" applyFont="1" applyBorder="1" applyProtection="1">
      <protection hidden="1"/>
    </xf>
    <xf numFmtId="0" fontId="1" fillId="0" borderId="127" xfId="0" applyFont="1" applyBorder="1" applyAlignment="1" applyProtection="1">
      <protection hidden="1"/>
    </xf>
    <xf numFmtId="0" fontId="1" fillId="0" borderId="97" xfId="0" applyFont="1" applyBorder="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3" fillId="0" borderId="106" xfId="0" applyFont="1" applyBorder="1" applyAlignment="1" applyProtection="1">
      <alignment vertical="center"/>
      <protection hidden="1"/>
    </xf>
    <xf numFmtId="0" fontId="3" fillId="0" borderId="107" xfId="0" applyFont="1" applyBorder="1" applyAlignment="1" applyProtection="1">
      <alignment vertical="center"/>
      <protection hidden="1"/>
    </xf>
    <xf numFmtId="0" fontId="0" fillId="0" borderId="125" xfId="0" applyBorder="1" applyAlignment="1" applyProtection="1">
      <alignment wrapText="1"/>
      <protection hidden="1"/>
    </xf>
    <xf numFmtId="0" fontId="3" fillId="0" borderId="48" xfId="0" applyFont="1" applyBorder="1" applyAlignment="1" applyProtection="1">
      <alignment vertical="center"/>
      <protection hidden="1"/>
    </xf>
    <xf numFmtId="0" fontId="3" fillId="0" borderId="0" xfId="0" applyFont="1" applyBorder="1" applyAlignment="1" applyProtection="1">
      <alignment vertical="center"/>
      <protection hidden="1"/>
    </xf>
    <xf numFmtId="0" fontId="0" fillId="0" borderId="58" xfId="0" applyBorder="1" applyAlignment="1" applyProtection="1">
      <alignment wrapText="1"/>
      <protection hidden="1"/>
    </xf>
    <xf numFmtId="0" fontId="1" fillId="0" borderId="5" xfId="0" applyFont="1" applyBorder="1" applyAlignment="1" applyProtection="1">
      <alignment horizontal="left"/>
      <protection hidden="1"/>
    </xf>
    <xf numFmtId="0" fontId="1" fillId="31" borderId="122" xfId="0" applyFont="1" applyFill="1" applyBorder="1" applyAlignment="1" applyProtection="1">
      <alignment horizontal="left" vertical="center"/>
      <protection hidden="1"/>
    </xf>
    <xf numFmtId="0" fontId="8" fillId="31" borderId="107" xfId="0" applyFont="1" applyFill="1" applyBorder="1" applyAlignment="1" applyProtection="1">
      <alignment horizontal="left"/>
      <protection hidden="1"/>
    </xf>
    <xf numFmtId="0" fontId="8" fillId="31" borderId="108" xfId="0" applyFont="1" applyFill="1" applyBorder="1" applyAlignment="1" applyProtection="1">
      <alignment horizontal="left"/>
      <protection hidden="1"/>
    </xf>
    <xf numFmtId="0" fontId="1" fillId="0" borderId="108" xfId="0" applyFont="1" applyBorder="1" applyAlignment="1" applyProtection="1">
      <alignment vertical="center" wrapText="1"/>
      <protection hidden="1"/>
    </xf>
    <xf numFmtId="9" fontId="1" fillId="0" borderId="125" xfId="1259" applyFont="1" applyBorder="1" applyAlignment="1" applyProtection="1">
      <alignment vertical="center"/>
      <protection hidden="1"/>
    </xf>
    <xf numFmtId="0" fontId="4" fillId="0" borderId="49" xfId="0" applyFont="1" applyBorder="1" applyAlignment="1" applyProtection="1">
      <alignment horizontal="right"/>
      <protection hidden="1"/>
    </xf>
    <xf numFmtId="0" fontId="4" fillId="0" borderId="6" xfId="0" applyFont="1" applyBorder="1" applyAlignment="1" applyProtection="1">
      <alignment horizontal="left"/>
      <protection hidden="1"/>
    </xf>
    <xf numFmtId="0" fontId="4" fillId="0" borderId="6" xfId="0" applyFont="1" applyBorder="1" applyAlignment="1" applyProtection="1">
      <protection hidden="1"/>
    </xf>
    <xf numFmtId="164" fontId="0" fillId="0" borderId="93" xfId="545" applyNumberFormat="1" applyFont="1" applyBorder="1" applyAlignment="1" applyProtection="1">
      <protection hidden="1"/>
    </xf>
    <xf numFmtId="0" fontId="1" fillId="31" borderId="126" xfId="0" applyFont="1" applyFill="1" applyBorder="1" applyAlignment="1" applyProtection="1">
      <protection hidden="1"/>
    </xf>
    <xf numFmtId="0" fontId="1" fillId="31" borderId="17" xfId="0" applyFont="1" applyFill="1" applyBorder="1" applyAlignment="1" applyProtection="1">
      <protection hidden="1"/>
    </xf>
    <xf numFmtId="164" fontId="0" fillId="0" borderId="99" xfId="545" applyNumberFormat="1" applyFont="1" applyBorder="1" applyAlignment="1" applyProtection="1">
      <protection hidden="1"/>
    </xf>
    <xf numFmtId="0" fontId="0" fillId="0" borderId="106" xfId="0" applyBorder="1" applyProtection="1">
      <protection hidden="1"/>
    </xf>
    <xf numFmtId="0" fontId="3" fillId="0" borderId="107" xfId="0" applyFont="1" applyBorder="1" applyProtection="1">
      <protection hidden="1"/>
    </xf>
    <xf numFmtId="0" fontId="0" fillId="0" borderId="107" xfId="0" applyBorder="1" applyProtection="1">
      <protection hidden="1"/>
    </xf>
    <xf numFmtId="0" fontId="0" fillId="0" borderId="125" xfId="0" applyBorder="1" applyProtection="1">
      <protection hidden="1"/>
    </xf>
    <xf numFmtId="0" fontId="3" fillId="0" borderId="0" xfId="0" applyFont="1" applyBorder="1" applyProtection="1">
      <protection hidden="1"/>
    </xf>
    <xf numFmtId="0" fontId="0" fillId="0" borderId="58" xfId="0" applyBorder="1" applyProtection="1">
      <protection hidden="1"/>
    </xf>
    <xf numFmtId="0" fontId="3" fillId="0" borderId="126" xfId="0" applyFont="1" applyBorder="1" applyAlignment="1" applyProtection="1">
      <alignment vertical="center" wrapText="1"/>
      <protection hidden="1"/>
    </xf>
    <xf numFmtId="0" fontId="3" fillId="0" borderId="17" xfId="0" applyFont="1" applyBorder="1" applyAlignment="1" applyProtection="1">
      <alignment vertical="center"/>
      <protection hidden="1"/>
    </xf>
    <xf numFmtId="0" fontId="3" fillId="0" borderId="17" xfId="0" applyFont="1" applyBorder="1" applyAlignment="1" applyProtection="1">
      <alignment vertical="center" wrapText="1"/>
      <protection hidden="1"/>
    </xf>
    <xf numFmtId="0" fontId="3" fillId="0" borderId="87" xfId="0" applyFont="1" applyBorder="1" applyAlignment="1" applyProtection="1">
      <alignment vertical="center" wrapText="1"/>
      <protection hidden="1"/>
    </xf>
    <xf numFmtId="0" fontId="1" fillId="31" borderId="5" xfId="0" applyFont="1" applyFill="1" applyBorder="1" applyAlignment="1" applyProtection="1">
      <alignment horizontal="right" vertical="center"/>
      <protection hidden="1"/>
    </xf>
    <xf numFmtId="0" fontId="1" fillId="0" borderId="117" xfId="0" applyFont="1" applyBorder="1" applyAlignment="1" applyProtection="1">
      <alignment vertical="center"/>
      <protection hidden="1"/>
    </xf>
    <xf numFmtId="0" fontId="8" fillId="0" borderId="115" xfId="0" applyFont="1" applyBorder="1" applyAlignment="1" applyProtection="1">
      <alignment vertical="center"/>
      <protection hidden="1"/>
    </xf>
    <xf numFmtId="0" fontId="1" fillId="31" borderId="115" xfId="0" applyFont="1" applyFill="1" applyBorder="1" applyAlignment="1" applyProtection="1">
      <alignment vertical="center"/>
      <protection hidden="1"/>
    </xf>
    <xf numFmtId="0" fontId="8" fillId="31" borderId="115" xfId="0" applyFont="1" applyFill="1" applyBorder="1" applyAlignment="1" applyProtection="1">
      <alignment vertical="center"/>
      <protection hidden="1"/>
    </xf>
    <xf numFmtId="0" fontId="8" fillId="31" borderId="114" xfId="0" applyFont="1" applyFill="1" applyBorder="1" applyAlignment="1" applyProtection="1">
      <alignment vertical="center"/>
      <protection hidden="1"/>
    </xf>
    <xf numFmtId="0" fontId="8" fillId="31" borderId="102" xfId="0" applyFont="1" applyFill="1" applyBorder="1" applyAlignment="1" applyProtection="1">
      <alignment vertical="center"/>
      <protection hidden="1"/>
    </xf>
    <xf numFmtId="0" fontId="1" fillId="0" borderId="128" xfId="0" applyFont="1" applyBorder="1" applyAlignment="1" applyProtection="1">
      <alignment horizontal="left" vertical="center"/>
      <protection hidden="1"/>
    </xf>
    <xf numFmtId="0" fontId="1" fillId="30" borderId="49" xfId="0" applyFont="1" applyFill="1" applyBorder="1" applyAlignment="1" applyProtection="1">
      <protection hidden="1"/>
    </xf>
    <xf numFmtId="0" fontId="1" fillId="30" borderId="93" xfId="0" applyFont="1" applyFill="1" applyBorder="1" applyAlignment="1" applyProtection="1">
      <protection hidden="1"/>
    </xf>
    <xf numFmtId="0" fontId="1" fillId="33" borderId="93" xfId="0" applyFont="1" applyFill="1" applyBorder="1" applyAlignment="1" applyProtection="1">
      <alignment horizontal="center" vertical="center"/>
      <protection hidden="1"/>
    </xf>
    <xf numFmtId="0" fontId="1" fillId="33" borderId="45" xfId="0" applyFont="1" applyFill="1" applyBorder="1" applyAlignment="1" applyProtection="1">
      <alignment horizontal="center" vertical="center"/>
      <protection hidden="1"/>
    </xf>
    <xf numFmtId="0" fontId="0" fillId="30" borderId="82" xfId="0" applyFill="1" applyBorder="1" applyProtection="1">
      <protection hidden="1"/>
    </xf>
    <xf numFmtId="0" fontId="4" fillId="0" borderId="49" xfId="0" applyFont="1" applyBorder="1" applyAlignment="1" applyProtection="1">
      <protection hidden="1"/>
    </xf>
    <xf numFmtId="0" fontId="4" fillId="0" borderId="93" xfId="0" applyFont="1" applyBorder="1" applyAlignment="1" applyProtection="1">
      <protection hidden="1"/>
    </xf>
    <xf numFmtId="0" fontId="4" fillId="30" borderId="83" xfId="0" applyFont="1" applyFill="1" applyBorder="1" applyAlignment="1" applyProtection="1">
      <alignment horizontal="center"/>
      <protection hidden="1"/>
    </xf>
    <xf numFmtId="0" fontId="4" fillId="0" borderId="100" xfId="0" applyFont="1" applyBorder="1" applyAlignment="1" applyProtection="1">
      <protection hidden="1"/>
    </xf>
    <xf numFmtId="0" fontId="4" fillId="0" borderId="5" xfId="0" applyFont="1" applyFill="1" applyBorder="1" applyAlignment="1" applyProtection="1">
      <protection hidden="1"/>
    </xf>
    <xf numFmtId="0" fontId="4" fillId="0" borderId="99" xfId="0" applyFont="1" applyFill="1" applyBorder="1" applyAlignment="1" applyProtection="1">
      <protection hidden="1"/>
    </xf>
    <xf numFmtId="0" fontId="1" fillId="0" borderId="117" xfId="0" applyFont="1" applyBorder="1" applyAlignment="1" applyProtection="1">
      <protection hidden="1"/>
    </xf>
    <xf numFmtId="0" fontId="1" fillId="0" borderId="109" xfId="0" applyFont="1" applyBorder="1" applyAlignment="1" applyProtection="1">
      <protection hidden="1"/>
    </xf>
    <xf numFmtId="0" fontId="4" fillId="0" borderId="101" xfId="0" applyFont="1" applyFill="1" applyBorder="1" applyAlignment="1" applyProtection="1">
      <protection hidden="1"/>
    </xf>
    <xf numFmtId="0" fontId="4" fillId="0" borderId="102" xfId="0" applyFont="1" applyFill="1" applyBorder="1" applyAlignment="1" applyProtection="1">
      <protection hidden="1"/>
    </xf>
    <xf numFmtId="0" fontId="1" fillId="0" borderId="47" xfId="0" applyFont="1" applyBorder="1" applyAlignment="1" applyProtection="1">
      <protection hidden="1"/>
    </xf>
    <xf numFmtId="0" fontId="4" fillId="0" borderId="6" xfId="0" applyFont="1" applyFill="1" applyBorder="1" applyAlignment="1" applyProtection="1">
      <protection hidden="1"/>
    </xf>
    <xf numFmtId="0" fontId="4" fillId="0" borderId="93" xfId="0" applyFont="1" applyFill="1" applyBorder="1" applyAlignment="1" applyProtection="1">
      <protection hidden="1"/>
    </xf>
    <xf numFmtId="0" fontId="1" fillId="0" borderId="116" xfId="0" applyFont="1" applyBorder="1" applyAlignment="1" applyProtection="1">
      <protection hidden="1"/>
    </xf>
    <xf numFmtId="0" fontId="1" fillId="0" borderId="129" xfId="0" applyFont="1" applyBorder="1" applyAlignment="1" applyProtection="1">
      <protection hidden="1"/>
    </xf>
    <xf numFmtId="0" fontId="4" fillId="0" borderId="97" xfId="0" applyFont="1" applyFill="1" applyBorder="1" applyAlignment="1" applyProtection="1">
      <protection hidden="1"/>
    </xf>
    <xf numFmtId="0" fontId="4" fillId="0" borderId="92" xfId="0" applyFont="1" applyFill="1" applyBorder="1" applyAlignment="1" applyProtection="1">
      <protection hidden="1"/>
    </xf>
    <xf numFmtId="0" fontId="0" fillId="0" borderId="5" xfId="0" applyFill="1" applyBorder="1" applyAlignment="1" applyProtection="1">
      <alignment vertical="center"/>
      <protection hidden="1"/>
    </xf>
    <xf numFmtId="0" fontId="0" fillId="0" borderId="99" xfId="0" applyFill="1" applyBorder="1" applyAlignment="1" applyProtection="1">
      <alignment vertical="center"/>
      <protection hidden="1"/>
    </xf>
    <xf numFmtId="0" fontId="0" fillId="0" borderId="0" xfId="0" applyAlignment="1" applyProtection="1">
      <protection hidden="1"/>
    </xf>
    <xf numFmtId="0" fontId="1" fillId="31" borderId="51" xfId="0" applyFont="1" applyFill="1" applyBorder="1" applyAlignment="1" applyProtection="1">
      <protection hidden="1"/>
    </xf>
    <xf numFmtId="0" fontId="0" fillId="0" borderId="30" xfId="0" applyBorder="1" applyAlignment="1" applyProtection="1">
      <protection hidden="1"/>
    </xf>
    <xf numFmtId="0" fontId="1" fillId="0" borderId="5" xfId="0" applyFont="1" applyBorder="1" applyAlignment="1" applyProtection="1">
      <alignment horizontal="right"/>
      <protection locked="0"/>
    </xf>
    <xf numFmtId="0" fontId="0" fillId="0" borderId="31" xfId="0" applyBorder="1" applyAlignment="1" applyProtection="1">
      <protection locked="0"/>
    </xf>
    <xf numFmtId="164" fontId="9" fillId="31" borderId="20" xfId="0" applyNumberFormat="1" applyFont="1" applyFill="1" applyBorder="1" applyProtection="1">
      <protection locked="0"/>
    </xf>
    <xf numFmtId="164" fontId="9" fillId="0" borderId="40" xfId="0" applyNumberFormat="1" applyFont="1" applyFill="1" applyBorder="1" applyProtection="1">
      <protection locked="0"/>
    </xf>
    <xf numFmtId="164" fontId="9" fillId="0" borderId="24" xfId="0" applyNumberFormat="1" applyFont="1" applyFill="1" applyBorder="1" applyAlignment="1" applyProtection="1">
      <alignment horizontal="right" vertical="center"/>
      <protection locked="0"/>
    </xf>
    <xf numFmtId="164" fontId="9" fillId="0" borderId="26" xfId="0" applyNumberFormat="1" applyFont="1" applyFill="1" applyBorder="1" applyProtection="1">
      <protection locked="0"/>
    </xf>
    <xf numFmtId="164" fontId="58" fillId="31" borderId="27" xfId="0" applyNumberFormat="1" applyFont="1" applyFill="1" applyBorder="1" applyProtection="1">
      <protection locked="0"/>
    </xf>
    <xf numFmtId="164" fontId="9" fillId="31" borderId="130" xfId="0" applyNumberFormat="1" applyFont="1" applyFill="1" applyBorder="1" applyProtection="1">
      <protection locked="0"/>
    </xf>
    <xf numFmtId="0" fontId="9" fillId="0" borderId="47" xfId="0" applyFont="1" applyFill="1" applyBorder="1" applyAlignment="1" applyProtection="1">
      <alignment vertical="center"/>
      <protection locked="0"/>
    </xf>
    <xf numFmtId="0" fontId="9" fillId="0" borderId="129" xfId="0" applyFont="1" applyFill="1" applyBorder="1" applyAlignment="1" applyProtection="1">
      <alignment vertical="center"/>
      <protection locked="0"/>
    </xf>
    <xf numFmtId="164" fontId="9" fillId="31" borderId="42" xfId="0" applyNumberFormat="1" applyFont="1" applyFill="1" applyBorder="1" applyProtection="1">
      <protection locked="0"/>
    </xf>
    <xf numFmtId="9" fontId="15" fillId="32" borderId="83" xfId="1259" applyFont="1" applyFill="1" applyBorder="1" applyProtection="1">
      <protection hidden="1"/>
    </xf>
    <xf numFmtId="9" fontId="15" fillId="32" borderId="71" xfId="1259" applyFont="1" applyFill="1" applyBorder="1" applyProtection="1">
      <protection hidden="1"/>
    </xf>
    <xf numFmtId="165" fontId="0" fillId="0" borderId="31" xfId="545" applyNumberFormat="1" applyFont="1" applyBorder="1" applyAlignment="1" applyProtection="1">
      <protection locked="0"/>
    </xf>
    <xf numFmtId="9" fontId="4" fillId="0" borderId="82" xfId="1259" applyFont="1" applyBorder="1" applyAlignment="1" applyProtection="1">
      <alignment horizontal="right"/>
      <protection hidden="1"/>
    </xf>
    <xf numFmtId="9" fontId="4" fillId="0" borderId="82" xfId="0" applyNumberFormat="1" applyFont="1" applyBorder="1" applyAlignment="1" applyProtection="1">
      <alignment horizontal="right"/>
      <protection hidden="1"/>
    </xf>
    <xf numFmtId="9" fontId="4" fillId="0" borderId="35" xfId="1259" applyFont="1" applyBorder="1" applyAlignment="1" applyProtection="1">
      <alignment horizontal="right"/>
      <protection hidden="1"/>
    </xf>
    <xf numFmtId="9" fontId="0" fillId="0" borderId="58" xfId="1259" applyFont="1" applyBorder="1" applyAlignment="1" applyProtection="1">
      <alignment horizontal="right"/>
      <protection hidden="1"/>
    </xf>
    <xf numFmtId="9" fontId="4" fillId="32" borderId="91" xfId="1259" applyFont="1" applyFill="1" applyBorder="1" applyProtection="1">
      <protection hidden="1"/>
    </xf>
    <xf numFmtId="0" fontId="4" fillId="0" borderId="31" xfId="781" applyBorder="1" applyAlignment="1" applyProtection="1">
      <protection locked="0"/>
    </xf>
    <xf numFmtId="0" fontId="4" fillId="0" borderId="31" xfId="0" applyFont="1" applyBorder="1" applyAlignment="1" applyProtection="1">
      <protection locked="0"/>
    </xf>
    <xf numFmtId="0" fontId="4" fillId="0" borderId="115" xfId="0" applyFont="1" applyBorder="1" applyAlignment="1" applyProtection="1">
      <alignment horizontal="center"/>
      <protection locked="0"/>
    </xf>
    <xf numFmtId="0" fontId="0" fillId="0" borderId="115" xfId="0" applyBorder="1" applyAlignment="1" applyProtection="1">
      <alignment horizontal="center"/>
      <protection locked="0"/>
    </xf>
    <xf numFmtId="0" fontId="0" fillId="0" borderId="45" xfId="0" applyBorder="1" applyAlignment="1" applyProtection="1">
      <alignment horizontal="center"/>
      <protection locked="0"/>
    </xf>
    <xf numFmtId="0" fontId="4" fillId="0" borderId="45" xfId="0" applyFont="1" applyBorder="1" applyAlignment="1" applyProtection="1">
      <alignment horizontal="center"/>
      <protection locked="0"/>
    </xf>
    <xf numFmtId="0" fontId="4" fillId="0" borderId="131" xfId="0" applyFont="1" applyBorder="1" applyAlignment="1" applyProtection="1">
      <alignment horizontal="center"/>
      <protection locked="0"/>
    </xf>
    <xf numFmtId="164" fontId="0" fillId="0" borderId="58" xfId="545" applyNumberFormat="1" applyFont="1" applyBorder="1" applyProtection="1">
      <protection locked="0"/>
    </xf>
    <xf numFmtId="164" fontId="4" fillId="0" borderId="58" xfId="545" applyNumberFormat="1" applyFont="1" applyBorder="1" applyProtection="1">
      <protection locked="0"/>
    </xf>
    <xf numFmtId="164" fontId="4" fillId="0" borderId="82" xfId="545" applyNumberFormat="1" applyFont="1" applyBorder="1" applyAlignment="1" applyProtection="1">
      <alignment horizontal="right"/>
      <protection hidden="1"/>
    </xf>
    <xf numFmtId="164" fontId="4" fillId="0" borderId="71" xfId="545" applyNumberFormat="1" applyFont="1" applyBorder="1" applyAlignment="1" applyProtection="1">
      <alignment horizontal="right" indent="1"/>
      <protection hidden="1"/>
    </xf>
    <xf numFmtId="164" fontId="4" fillId="0" borderId="83" xfId="0" applyNumberFormat="1" applyFont="1" applyBorder="1" applyAlignment="1" applyProtection="1">
      <alignment horizontal="right"/>
      <protection hidden="1"/>
    </xf>
    <xf numFmtId="164" fontId="4" fillId="0" borderId="82" xfId="0" applyNumberFormat="1" applyFont="1" applyBorder="1" applyAlignment="1" applyProtection="1">
      <alignment horizontal="right"/>
      <protection locked="0"/>
    </xf>
    <xf numFmtId="164" fontId="4" fillId="0" borderId="91" xfId="0" applyNumberFormat="1" applyFont="1" applyBorder="1" applyAlignment="1" applyProtection="1">
      <alignment horizontal="right"/>
      <protection locked="0"/>
    </xf>
    <xf numFmtId="164" fontId="0" fillId="0" borderId="71" xfId="0" applyNumberFormat="1" applyBorder="1" applyAlignment="1" applyProtection="1">
      <alignment horizontal="right" vertical="center"/>
      <protection hidden="1"/>
    </xf>
    <xf numFmtId="0" fontId="0" fillId="0" borderId="22" xfId="0" applyBorder="1" applyAlignment="1" applyProtection="1">
      <alignment horizontal="center"/>
      <protection locked="0"/>
    </xf>
    <xf numFmtId="0" fontId="4" fillId="0" borderId="0" xfId="0" applyFont="1" applyBorder="1" applyAlignment="1" applyProtection="1">
      <protection hidden="1"/>
    </xf>
    <xf numFmtId="0" fontId="4" fillId="0" borderId="0" xfId="781" applyBorder="1" applyAlignment="1" applyProtection="1">
      <protection hidden="1"/>
    </xf>
    <xf numFmtId="164" fontId="0" fillId="0" borderId="82" xfId="0" applyNumberFormat="1" applyBorder="1" applyAlignment="1" applyProtection="1">
      <protection locked="0"/>
    </xf>
    <xf numFmtId="14" fontId="0" fillId="0" borderId="71" xfId="0" applyNumberFormat="1" applyBorder="1" applyAlignment="1" applyProtection="1">
      <alignment horizontal="center"/>
      <protection hidden="1"/>
    </xf>
    <xf numFmtId="0" fontId="4" fillId="0" borderId="5" xfId="0" applyFont="1" applyBorder="1" applyAlignment="1" applyProtection="1">
      <alignment horizontal="center"/>
      <protection hidden="1"/>
    </xf>
    <xf numFmtId="0" fontId="1" fillId="0" borderId="5" xfId="0" applyFont="1" applyBorder="1" applyAlignment="1" applyProtection="1">
      <alignment horizontal="center" vertical="center"/>
      <protection locked="0"/>
    </xf>
    <xf numFmtId="14" fontId="1" fillId="0" borderId="71" xfId="0" applyNumberFormat="1" applyFont="1" applyBorder="1" applyAlignment="1" applyProtection="1">
      <alignment horizontal="center" vertical="center"/>
      <protection locked="0"/>
    </xf>
    <xf numFmtId="0" fontId="4" fillId="0" borderId="5" xfId="0" quotePrefix="1" applyFont="1" applyBorder="1" applyAlignment="1" applyProtection="1">
      <alignment horizontal="center"/>
      <protection hidden="1"/>
    </xf>
    <xf numFmtId="14" fontId="0" fillId="0" borderId="5" xfId="0" applyNumberFormat="1" applyBorder="1" applyAlignment="1" applyProtection="1">
      <alignment horizontal="center"/>
      <protection hidden="1"/>
    </xf>
    <xf numFmtId="0" fontId="4" fillId="0" borderId="5" xfId="0" applyFont="1" applyBorder="1" applyAlignment="1" applyProtection="1">
      <alignment horizontal="center"/>
      <protection locked="0"/>
    </xf>
    <xf numFmtId="0" fontId="8" fillId="0" borderId="30" xfId="0" applyFont="1" applyBorder="1" applyAlignment="1" applyProtection="1">
      <alignment horizontal="center"/>
      <protection hidden="1"/>
    </xf>
    <xf numFmtId="14" fontId="9" fillId="0" borderId="87" xfId="0" applyNumberFormat="1" applyFont="1" applyBorder="1" applyAlignment="1" applyProtection="1">
      <alignment horizontal="center"/>
      <protection hidden="1"/>
    </xf>
    <xf numFmtId="0" fontId="8" fillId="31" borderId="30" xfId="0" applyFont="1" applyFill="1" applyBorder="1" applyAlignment="1" applyProtection="1">
      <alignment horizontal="center" vertical="center"/>
      <protection locked="0"/>
    </xf>
    <xf numFmtId="0" fontId="8" fillId="31" borderId="6" xfId="0" applyFont="1" applyFill="1" applyBorder="1" applyAlignment="1" applyProtection="1">
      <alignment horizontal="center" vertical="center"/>
      <protection locked="0"/>
    </xf>
    <xf numFmtId="0" fontId="8" fillId="31" borderId="6" xfId="0" applyFont="1" applyFill="1" applyBorder="1" applyAlignment="1" applyProtection="1">
      <alignment horizontal="center" vertical="center" wrapText="1"/>
      <protection locked="0"/>
    </xf>
    <xf numFmtId="0" fontId="8" fillId="31" borderId="132" xfId="0" applyFont="1" applyFill="1" applyBorder="1" applyAlignment="1" applyProtection="1">
      <alignment horizontal="center" vertical="center"/>
      <protection locked="0"/>
    </xf>
    <xf numFmtId="164" fontId="4" fillId="0" borderId="58" xfId="545" applyNumberFormat="1" applyFont="1" applyBorder="1" applyAlignment="1" applyProtection="1">
      <alignment horizontal="right" indent="1"/>
      <protection locked="0"/>
    </xf>
    <xf numFmtId="0" fontId="59" fillId="0" borderId="0" xfId="1087" applyFont="1" applyAlignment="1">
      <alignment horizontal="left" indent="2"/>
    </xf>
    <xf numFmtId="0" fontId="59" fillId="0" borderId="0" xfId="791" applyFont="1" applyAlignment="1">
      <alignment horizontal="left" indent="2"/>
    </xf>
    <xf numFmtId="0" fontId="59" fillId="0" borderId="0" xfId="791" applyFont="1" applyAlignment="1">
      <alignment horizontal="left" indent="2"/>
    </xf>
    <xf numFmtId="0" fontId="59" fillId="0" borderId="0" xfId="791" applyFont="1" applyAlignment="1">
      <alignment horizontal="left" indent="2"/>
    </xf>
    <xf numFmtId="0" fontId="59" fillId="0" borderId="0" xfId="791" applyFont="1" applyAlignment="1">
      <alignment horizontal="left" indent="2"/>
    </xf>
    <xf numFmtId="0" fontId="59" fillId="0" borderId="0" xfId="791" applyFont="1" applyAlignment="1">
      <alignment horizontal="left" indent="2"/>
    </xf>
    <xf numFmtId="0" fontId="59" fillId="0" borderId="0" xfId="791" applyFont="1" applyAlignment="1">
      <alignment horizontal="left" indent="2"/>
    </xf>
    <xf numFmtId="0" fontId="0" fillId="0" borderId="48" xfId="0" applyFill="1" applyBorder="1" applyProtection="1">
      <protection hidden="1"/>
    </xf>
    <xf numFmtId="0" fontId="1" fillId="0" borderId="30" xfId="0" applyFont="1" applyBorder="1" applyAlignment="1">
      <alignment horizontal="center"/>
    </xf>
    <xf numFmtId="0" fontId="1" fillId="0" borderId="88" xfId="0" applyFont="1" applyBorder="1" applyAlignment="1">
      <alignment horizontal="center"/>
    </xf>
    <xf numFmtId="164" fontId="4" fillId="0" borderId="114" xfId="547" applyNumberFormat="1" applyFont="1" applyBorder="1" applyAlignment="1" applyProtection="1">
      <alignment horizontal="center"/>
    </xf>
    <xf numFmtId="164" fontId="4" fillId="0" borderId="30" xfId="547" applyNumberFormat="1" applyFont="1" applyBorder="1" applyAlignment="1" applyProtection="1">
      <alignment horizontal="center"/>
    </xf>
    <xf numFmtId="164" fontId="4" fillId="0" borderId="29" xfId="547" applyNumberFormat="1" applyFont="1" applyBorder="1" applyAlignment="1" applyProtection="1">
      <alignment horizontal="right"/>
    </xf>
    <xf numFmtId="164" fontId="4" fillId="0" borderId="51" xfId="547" applyNumberFormat="1" applyFont="1" applyBorder="1" applyAlignment="1" applyProtection="1">
      <alignment horizontal="right"/>
    </xf>
    <xf numFmtId="0" fontId="4" fillId="0" borderId="49" xfId="0" applyFont="1" applyBorder="1" applyAlignment="1">
      <alignment horizontal="center"/>
    </xf>
    <xf numFmtId="0" fontId="4" fillId="0" borderId="6" xfId="0" applyFont="1" applyBorder="1" applyAlignment="1">
      <alignment horizontal="center"/>
    </xf>
    <xf numFmtId="0" fontId="4" fillId="0" borderId="93" xfId="0" applyFont="1" applyBorder="1" applyAlignment="1">
      <alignment horizontal="center"/>
    </xf>
    <xf numFmtId="164" fontId="0" fillId="0" borderId="47" xfId="545" applyNumberFormat="1" applyFont="1" applyBorder="1" applyAlignment="1" applyProtection="1">
      <alignment horizontal="right"/>
      <protection hidden="1"/>
    </xf>
    <xf numFmtId="164" fontId="0" fillId="0" borderId="6" xfId="545" applyNumberFormat="1" applyFont="1" applyBorder="1" applyAlignment="1" applyProtection="1">
      <alignment horizontal="right"/>
      <protection hidden="1"/>
    </xf>
    <xf numFmtId="0" fontId="13" fillId="0" borderId="133" xfId="0" applyFont="1" applyBorder="1" applyAlignment="1">
      <alignment horizontal="center" wrapText="1"/>
    </xf>
    <xf numFmtId="0" fontId="13" fillId="0" borderId="134" xfId="0" applyFont="1" applyBorder="1" applyAlignment="1">
      <alignment horizontal="center" wrapText="1"/>
    </xf>
    <xf numFmtId="0" fontId="3" fillId="0" borderId="0" xfId="0" applyFont="1" applyBorder="1" applyAlignment="1">
      <alignment horizontal="center" wrapText="1"/>
    </xf>
    <xf numFmtId="0" fontId="4" fillId="0" borderId="6" xfId="0" applyFont="1" applyBorder="1" applyAlignment="1">
      <alignment horizontal="left"/>
    </xf>
    <xf numFmtId="0" fontId="4" fillId="0" borderId="93" xfId="0" applyFont="1" applyBorder="1" applyAlignment="1">
      <alignment horizontal="left"/>
    </xf>
    <xf numFmtId="164" fontId="0" fillId="0" borderId="47" xfId="547" applyNumberFormat="1" applyFont="1" applyBorder="1" applyAlignment="1" applyProtection="1">
      <alignment horizontal="right"/>
    </xf>
    <xf numFmtId="164" fontId="0" fillId="0" borderId="6" xfId="547" applyNumberFormat="1" applyFont="1" applyBorder="1" applyAlignment="1" applyProtection="1">
      <alignment horizontal="right"/>
    </xf>
    <xf numFmtId="0" fontId="1" fillId="0" borderId="119" xfId="0" applyFont="1" applyBorder="1" applyAlignment="1">
      <alignment horizontal="left"/>
    </xf>
    <xf numFmtId="0" fontId="1" fillId="0" borderId="51" xfId="0" applyFont="1" applyBorder="1" applyAlignment="1">
      <alignment horizontal="left"/>
    </xf>
    <xf numFmtId="0" fontId="1" fillId="0" borderId="118" xfId="0" applyFont="1" applyBorder="1" applyAlignment="1">
      <alignment horizontal="left"/>
    </xf>
    <xf numFmtId="164" fontId="4" fillId="0" borderId="20" xfId="547" applyNumberFormat="1" applyFont="1" applyBorder="1" applyAlignment="1" applyProtection="1">
      <alignment horizontal="right"/>
      <protection locked="0"/>
    </xf>
    <xf numFmtId="164" fontId="4" fillId="0" borderId="0" xfId="547" applyNumberFormat="1" applyFont="1" applyBorder="1" applyAlignment="1" applyProtection="1">
      <alignment horizontal="right"/>
      <protection locked="0"/>
    </xf>
    <xf numFmtId="0" fontId="1" fillId="0" borderId="48" xfId="0" applyFont="1" applyBorder="1" applyAlignment="1">
      <alignment horizontal="left"/>
    </xf>
    <xf numFmtId="0" fontId="1" fillId="0" borderId="0" xfId="0" applyFont="1" applyBorder="1" applyAlignment="1">
      <alignment horizontal="left"/>
    </xf>
    <xf numFmtId="0" fontId="1" fillId="0" borderId="31" xfId="0" applyFont="1" applyBorder="1" applyAlignment="1">
      <alignment horizontal="left"/>
    </xf>
    <xf numFmtId="0" fontId="1" fillId="0" borderId="100" xfId="0" applyFont="1" applyBorder="1"/>
    <xf numFmtId="0" fontId="1" fillId="0" borderId="5" xfId="0" applyFont="1" applyBorder="1"/>
    <xf numFmtId="0" fontId="1" fillId="0" borderId="71" xfId="0" applyFont="1" applyBorder="1"/>
    <xf numFmtId="164" fontId="0" fillId="0" borderId="100" xfId="545" applyNumberFormat="1" applyFont="1" applyBorder="1" applyAlignment="1" applyProtection="1">
      <alignment horizontal="right"/>
      <protection hidden="1"/>
    </xf>
    <xf numFmtId="164" fontId="0" fillId="0" borderId="5" xfId="545" applyNumberFormat="1" applyFont="1" applyBorder="1" applyAlignment="1" applyProtection="1">
      <alignment horizontal="right"/>
      <protection hidden="1"/>
    </xf>
    <xf numFmtId="0" fontId="4" fillId="0" borderId="0" xfId="0" applyFont="1" applyBorder="1" applyAlignment="1" applyProtection="1">
      <alignment horizontal="left"/>
      <protection locked="0"/>
    </xf>
    <xf numFmtId="0" fontId="4" fillId="0" borderId="31" xfId="0" applyFont="1" applyBorder="1" applyAlignment="1" applyProtection="1">
      <alignment horizontal="left"/>
      <protection locked="0"/>
    </xf>
    <xf numFmtId="0" fontId="4" fillId="0" borderId="0" xfId="781" applyFont="1" applyBorder="1" applyAlignment="1" applyProtection="1">
      <alignment horizontal="left"/>
      <protection locked="0"/>
    </xf>
    <xf numFmtId="0" fontId="4" fillId="0" borderId="31" xfId="781" applyFont="1" applyBorder="1" applyAlignment="1" applyProtection="1">
      <alignment horizontal="left"/>
      <protection locked="0"/>
    </xf>
    <xf numFmtId="164" fontId="0" fillId="0" borderId="47" xfId="547" applyNumberFormat="1" applyFont="1" applyBorder="1" applyAlignment="1" applyProtection="1">
      <alignment horizontal="right"/>
      <protection hidden="1"/>
    </xf>
    <xf numFmtId="164" fontId="0" fillId="0" borderId="6" xfId="547" applyNumberFormat="1" applyFont="1" applyBorder="1" applyAlignment="1" applyProtection="1">
      <alignment horizontal="right"/>
      <protection hidden="1"/>
    </xf>
    <xf numFmtId="164" fontId="4" fillId="0" borderId="20" xfId="547" applyNumberFormat="1" applyFont="1" applyBorder="1" applyAlignment="1" applyProtection="1">
      <alignment horizontal="right"/>
      <protection hidden="1"/>
    </xf>
    <xf numFmtId="164" fontId="4" fillId="0" borderId="0" xfId="547" applyNumberFormat="1" applyFont="1" applyBorder="1" applyAlignment="1" applyProtection="1">
      <alignment horizontal="right"/>
      <protection hidden="1"/>
    </xf>
    <xf numFmtId="0" fontId="0" fillId="0" borderId="0" xfId="0" applyBorder="1" applyAlignment="1" applyProtection="1">
      <alignment horizontal="left"/>
      <protection locked="0"/>
    </xf>
    <xf numFmtId="0" fontId="0" fillId="0" borderId="31" xfId="0" applyBorder="1" applyAlignment="1" applyProtection="1">
      <alignment horizontal="left"/>
      <protection locked="0"/>
    </xf>
    <xf numFmtId="164" fontId="4" fillId="0" borderId="20" xfId="547" applyNumberFormat="1" applyFont="1" applyBorder="1" applyAlignment="1" applyProtection="1">
      <alignment horizontal="center"/>
      <protection locked="0"/>
    </xf>
    <xf numFmtId="164" fontId="4" fillId="0" borderId="0" xfId="547" applyNumberFormat="1" applyFont="1" applyBorder="1" applyAlignment="1" applyProtection="1">
      <alignment horizontal="center"/>
      <protection locked="0"/>
    </xf>
    <xf numFmtId="0" fontId="4" fillId="0" borderId="0" xfId="781" applyBorder="1" applyAlignment="1" applyProtection="1">
      <alignment horizontal="left"/>
      <protection locked="0"/>
    </xf>
    <xf numFmtId="0" fontId="4" fillId="0" borderId="31" xfId="781" applyBorder="1" applyAlignment="1" applyProtection="1">
      <alignment horizontal="left"/>
      <protection locked="0"/>
    </xf>
    <xf numFmtId="0" fontId="1" fillId="0" borderId="51" xfId="0" applyFont="1" applyBorder="1"/>
    <xf numFmtId="0" fontId="1" fillId="0" borderId="118" xfId="0" applyFont="1" applyBorder="1"/>
    <xf numFmtId="0" fontId="1" fillId="0" borderId="29" xfId="0" applyFont="1" applyBorder="1" applyAlignment="1" applyProtection="1">
      <alignment horizontal="right"/>
      <protection hidden="1"/>
    </xf>
    <xf numFmtId="0" fontId="1" fillId="0" borderId="51" xfId="0" applyFont="1" applyBorder="1" applyAlignment="1" applyProtection="1">
      <alignment horizontal="right"/>
      <protection hidden="1"/>
    </xf>
    <xf numFmtId="0" fontId="4" fillId="0" borderId="30" xfId="0" applyFont="1" applyBorder="1" applyAlignment="1" applyProtection="1">
      <alignment horizontal="left"/>
    </xf>
    <xf numFmtId="0" fontId="1" fillId="0" borderId="51" xfId="0" applyFont="1" applyBorder="1" applyAlignment="1">
      <alignment horizontal="center"/>
    </xf>
    <xf numFmtId="0" fontId="1" fillId="0" borderId="106" xfId="0" applyFont="1" applyBorder="1" applyAlignment="1">
      <alignment horizontal="center" vertical="center"/>
    </xf>
    <xf numFmtId="0" fontId="1" fillId="0" borderId="107" xfId="0" applyFont="1" applyBorder="1" applyAlignment="1">
      <alignment horizontal="center" vertical="center"/>
    </xf>
    <xf numFmtId="0" fontId="1" fillId="0" borderId="108" xfId="0" applyFont="1" applyBorder="1" applyAlignment="1">
      <alignment horizontal="center" vertical="center"/>
    </xf>
    <xf numFmtId="0" fontId="1" fillId="0" borderId="52" xfId="0" applyFont="1" applyBorder="1" applyAlignment="1">
      <alignment horizontal="center" vertical="center"/>
    </xf>
    <xf numFmtId="0" fontId="1" fillId="0" borderId="30" xfId="0" applyFont="1" applyBorder="1" applyAlignment="1">
      <alignment horizontal="center" vertical="center"/>
    </xf>
    <xf numFmtId="0" fontId="1" fillId="0" borderId="88" xfId="0" applyFont="1" applyBorder="1" applyAlignment="1">
      <alignment horizontal="center" vertical="center"/>
    </xf>
    <xf numFmtId="0" fontId="1" fillId="0" borderId="122" xfId="0" applyFont="1" applyBorder="1" applyAlignment="1">
      <alignment horizontal="center"/>
    </xf>
    <xf numFmtId="0" fontId="1" fillId="0" borderId="107" xfId="0" applyFont="1" applyBorder="1" applyAlignment="1">
      <alignment horizontal="center"/>
    </xf>
    <xf numFmtId="0" fontId="1" fillId="0" borderId="114" xfId="0" applyFont="1" applyBorder="1" applyAlignment="1">
      <alignment horizontal="center" vertical="center" wrapText="1"/>
    </xf>
    <xf numFmtId="0" fontId="1" fillId="0" borderId="30" xfId="0" applyFont="1" applyBorder="1" applyAlignment="1">
      <alignment horizontal="center" vertical="center" wrapText="1"/>
    </xf>
    <xf numFmtId="14" fontId="0" fillId="0" borderId="30" xfId="0" applyNumberFormat="1" applyBorder="1" applyAlignment="1" applyProtection="1">
      <alignment horizontal="right"/>
    </xf>
    <xf numFmtId="0" fontId="1" fillId="0" borderId="0" xfId="0" applyFont="1" applyBorder="1"/>
    <xf numFmtId="0" fontId="1" fillId="0" borderId="110" xfId="0" applyFont="1" applyBorder="1" applyAlignment="1">
      <alignment horizontal="center" vertical="center"/>
    </xf>
    <xf numFmtId="0" fontId="1" fillId="0" borderId="111" xfId="0" applyFont="1" applyBorder="1" applyAlignment="1">
      <alignment horizontal="center" vertical="center"/>
    </xf>
    <xf numFmtId="0" fontId="4" fillId="0" borderId="97" xfId="0" applyFont="1" applyBorder="1" applyAlignment="1">
      <alignment horizontal="left"/>
    </xf>
    <xf numFmtId="0" fontId="4" fillId="0" borderId="92" xfId="0" applyFont="1" applyBorder="1" applyAlignment="1">
      <alignment horizontal="left"/>
    </xf>
  </cellXfs>
  <cellStyles count="1457">
    <cellStyle name="20% - Accent1 2" xfId="1" xr:uid="{00000000-0005-0000-0000-000000000000}"/>
    <cellStyle name="20% - Accent1 2 2" xfId="2" xr:uid="{00000000-0005-0000-0000-000001000000}"/>
    <cellStyle name="20% - Accent1 3" xfId="3" xr:uid="{00000000-0005-0000-0000-000002000000}"/>
    <cellStyle name="20% - Accent1 3 2" xfId="4" xr:uid="{00000000-0005-0000-0000-000003000000}"/>
    <cellStyle name="20% - Accent1 4" xfId="5" xr:uid="{00000000-0005-0000-0000-000004000000}"/>
    <cellStyle name="20% - Accent1 4 2" xfId="6" xr:uid="{00000000-0005-0000-0000-000005000000}"/>
    <cellStyle name="20% - Accent1 5" xfId="7" xr:uid="{00000000-0005-0000-0000-000006000000}"/>
    <cellStyle name="20% - Accent1 5 2" xfId="8" xr:uid="{00000000-0005-0000-0000-000007000000}"/>
    <cellStyle name="20% - Accent1 6" xfId="9" xr:uid="{00000000-0005-0000-0000-000008000000}"/>
    <cellStyle name="20% - Accent1 6 2" xfId="10" xr:uid="{00000000-0005-0000-0000-000009000000}"/>
    <cellStyle name="20% - Accent1 7" xfId="11" xr:uid="{00000000-0005-0000-0000-00000A000000}"/>
    <cellStyle name="20% - Accent1 7 2" xfId="12" xr:uid="{00000000-0005-0000-0000-00000B000000}"/>
    <cellStyle name="20% - Accent1 8" xfId="13" xr:uid="{00000000-0005-0000-0000-00000C000000}"/>
    <cellStyle name="20% - Accent1 8 2" xfId="14" xr:uid="{00000000-0005-0000-0000-00000D000000}"/>
    <cellStyle name="20% - Accent1 9" xfId="15" xr:uid="{00000000-0005-0000-0000-00000E000000}"/>
    <cellStyle name="20% - Accent2 2" xfId="16" xr:uid="{00000000-0005-0000-0000-00000F000000}"/>
    <cellStyle name="20% - Accent2 2 2" xfId="17" xr:uid="{00000000-0005-0000-0000-000010000000}"/>
    <cellStyle name="20% - Accent2 3" xfId="18" xr:uid="{00000000-0005-0000-0000-000011000000}"/>
    <cellStyle name="20% - Accent2 3 2" xfId="19" xr:uid="{00000000-0005-0000-0000-000012000000}"/>
    <cellStyle name="20% - Accent2 4" xfId="20" xr:uid="{00000000-0005-0000-0000-000013000000}"/>
    <cellStyle name="20% - Accent2 4 2" xfId="21" xr:uid="{00000000-0005-0000-0000-000014000000}"/>
    <cellStyle name="20% - Accent2 5" xfId="22" xr:uid="{00000000-0005-0000-0000-000015000000}"/>
    <cellStyle name="20% - Accent2 5 2" xfId="23" xr:uid="{00000000-0005-0000-0000-000016000000}"/>
    <cellStyle name="20% - Accent2 6" xfId="24" xr:uid="{00000000-0005-0000-0000-000017000000}"/>
    <cellStyle name="20% - Accent2 6 2" xfId="25" xr:uid="{00000000-0005-0000-0000-000018000000}"/>
    <cellStyle name="20% - Accent2 7" xfId="26" xr:uid="{00000000-0005-0000-0000-000019000000}"/>
    <cellStyle name="20% - Accent2 7 2" xfId="27" xr:uid="{00000000-0005-0000-0000-00001A000000}"/>
    <cellStyle name="20% - Accent2 8" xfId="28" xr:uid="{00000000-0005-0000-0000-00001B000000}"/>
    <cellStyle name="20% - Accent2 8 2" xfId="29" xr:uid="{00000000-0005-0000-0000-00001C000000}"/>
    <cellStyle name="20% - Accent2 9" xfId="30" xr:uid="{00000000-0005-0000-0000-00001D000000}"/>
    <cellStyle name="20% - Accent3 2" xfId="31" xr:uid="{00000000-0005-0000-0000-00001E000000}"/>
    <cellStyle name="20% - Accent3 2 2" xfId="32" xr:uid="{00000000-0005-0000-0000-00001F000000}"/>
    <cellStyle name="20% - Accent3 3" xfId="33" xr:uid="{00000000-0005-0000-0000-000020000000}"/>
    <cellStyle name="20% - Accent3 3 2" xfId="34" xr:uid="{00000000-0005-0000-0000-000021000000}"/>
    <cellStyle name="20% - Accent3 4" xfId="35" xr:uid="{00000000-0005-0000-0000-000022000000}"/>
    <cellStyle name="20% - Accent3 4 2" xfId="36" xr:uid="{00000000-0005-0000-0000-000023000000}"/>
    <cellStyle name="20% - Accent3 5" xfId="37" xr:uid="{00000000-0005-0000-0000-000024000000}"/>
    <cellStyle name="20% - Accent3 5 2" xfId="38" xr:uid="{00000000-0005-0000-0000-000025000000}"/>
    <cellStyle name="20% - Accent3 6" xfId="39" xr:uid="{00000000-0005-0000-0000-000026000000}"/>
    <cellStyle name="20% - Accent3 6 2" xfId="40" xr:uid="{00000000-0005-0000-0000-000027000000}"/>
    <cellStyle name="20% - Accent3 7" xfId="41" xr:uid="{00000000-0005-0000-0000-000028000000}"/>
    <cellStyle name="20% - Accent3 7 2" xfId="42" xr:uid="{00000000-0005-0000-0000-000029000000}"/>
    <cellStyle name="20% - Accent3 8" xfId="43" xr:uid="{00000000-0005-0000-0000-00002A000000}"/>
    <cellStyle name="20% - Accent3 8 2" xfId="44" xr:uid="{00000000-0005-0000-0000-00002B000000}"/>
    <cellStyle name="20% - Accent3 9" xfId="45" xr:uid="{00000000-0005-0000-0000-00002C000000}"/>
    <cellStyle name="20% - Accent4 2" xfId="46" xr:uid="{00000000-0005-0000-0000-00002D000000}"/>
    <cellStyle name="20% - Accent4 2 2" xfId="47" xr:uid="{00000000-0005-0000-0000-00002E000000}"/>
    <cellStyle name="20% - Accent4 3" xfId="48" xr:uid="{00000000-0005-0000-0000-00002F000000}"/>
    <cellStyle name="20% - Accent4 3 2" xfId="49" xr:uid="{00000000-0005-0000-0000-000030000000}"/>
    <cellStyle name="20% - Accent4 4" xfId="50" xr:uid="{00000000-0005-0000-0000-000031000000}"/>
    <cellStyle name="20% - Accent4 4 2" xfId="51" xr:uid="{00000000-0005-0000-0000-000032000000}"/>
    <cellStyle name="20% - Accent4 5" xfId="52" xr:uid="{00000000-0005-0000-0000-000033000000}"/>
    <cellStyle name="20% - Accent4 5 2" xfId="53" xr:uid="{00000000-0005-0000-0000-000034000000}"/>
    <cellStyle name="20% - Accent4 6" xfId="54" xr:uid="{00000000-0005-0000-0000-000035000000}"/>
    <cellStyle name="20% - Accent4 6 2" xfId="55" xr:uid="{00000000-0005-0000-0000-000036000000}"/>
    <cellStyle name="20% - Accent4 7" xfId="56" xr:uid="{00000000-0005-0000-0000-000037000000}"/>
    <cellStyle name="20% - Accent4 7 2" xfId="57" xr:uid="{00000000-0005-0000-0000-000038000000}"/>
    <cellStyle name="20% - Accent4 8" xfId="58" xr:uid="{00000000-0005-0000-0000-000039000000}"/>
    <cellStyle name="20% - Accent4 8 2" xfId="59" xr:uid="{00000000-0005-0000-0000-00003A000000}"/>
    <cellStyle name="20% - Accent4 9" xfId="60" xr:uid="{00000000-0005-0000-0000-00003B000000}"/>
    <cellStyle name="20% - Accent5 2" xfId="61" xr:uid="{00000000-0005-0000-0000-00003C000000}"/>
    <cellStyle name="20% - Accent5 2 2" xfId="62" xr:uid="{00000000-0005-0000-0000-00003D000000}"/>
    <cellStyle name="20% - Accent5 3" xfId="63" xr:uid="{00000000-0005-0000-0000-00003E000000}"/>
    <cellStyle name="20% - Accent5 3 2" xfId="64" xr:uid="{00000000-0005-0000-0000-00003F000000}"/>
    <cellStyle name="20% - Accent5 4" xfId="65" xr:uid="{00000000-0005-0000-0000-000040000000}"/>
    <cellStyle name="20% - Accent5 4 2" xfId="66" xr:uid="{00000000-0005-0000-0000-000041000000}"/>
    <cellStyle name="20% - Accent5 5" xfId="67" xr:uid="{00000000-0005-0000-0000-000042000000}"/>
    <cellStyle name="20% - Accent5 5 2" xfId="68" xr:uid="{00000000-0005-0000-0000-000043000000}"/>
    <cellStyle name="20% - Accent5 6" xfId="69" xr:uid="{00000000-0005-0000-0000-000044000000}"/>
    <cellStyle name="20% - Accent5 6 2" xfId="70" xr:uid="{00000000-0005-0000-0000-000045000000}"/>
    <cellStyle name="20% - Accent5 7" xfId="71" xr:uid="{00000000-0005-0000-0000-000046000000}"/>
    <cellStyle name="20% - Accent5 7 2" xfId="72" xr:uid="{00000000-0005-0000-0000-000047000000}"/>
    <cellStyle name="20% - Accent5 8" xfId="73" xr:uid="{00000000-0005-0000-0000-000048000000}"/>
    <cellStyle name="20% - Accent5 8 2" xfId="74" xr:uid="{00000000-0005-0000-0000-000049000000}"/>
    <cellStyle name="20% - Accent5 9" xfId="75" xr:uid="{00000000-0005-0000-0000-00004A000000}"/>
    <cellStyle name="20% - Accent6 2" xfId="76" xr:uid="{00000000-0005-0000-0000-00004B000000}"/>
    <cellStyle name="20% - Accent6 2 2" xfId="77" xr:uid="{00000000-0005-0000-0000-00004C000000}"/>
    <cellStyle name="20% - Accent6 3" xfId="78" xr:uid="{00000000-0005-0000-0000-00004D000000}"/>
    <cellStyle name="20% - Accent6 3 2" xfId="79" xr:uid="{00000000-0005-0000-0000-00004E000000}"/>
    <cellStyle name="20% - Accent6 4" xfId="80" xr:uid="{00000000-0005-0000-0000-00004F000000}"/>
    <cellStyle name="20% - Accent6 4 2" xfId="81" xr:uid="{00000000-0005-0000-0000-000050000000}"/>
    <cellStyle name="20% - Accent6 5" xfId="82" xr:uid="{00000000-0005-0000-0000-000051000000}"/>
    <cellStyle name="20% - Accent6 5 2" xfId="83" xr:uid="{00000000-0005-0000-0000-000052000000}"/>
    <cellStyle name="20% - Accent6 6" xfId="84" xr:uid="{00000000-0005-0000-0000-000053000000}"/>
    <cellStyle name="20% - Accent6 6 2" xfId="85" xr:uid="{00000000-0005-0000-0000-000054000000}"/>
    <cellStyle name="20% - Accent6 7" xfId="86" xr:uid="{00000000-0005-0000-0000-000055000000}"/>
    <cellStyle name="20% - Accent6 7 2" xfId="87" xr:uid="{00000000-0005-0000-0000-000056000000}"/>
    <cellStyle name="20% - Accent6 8" xfId="88" xr:uid="{00000000-0005-0000-0000-000057000000}"/>
    <cellStyle name="20% - Accent6 8 2" xfId="89" xr:uid="{00000000-0005-0000-0000-000058000000}"/>
    <cellStyle name="20% - Accent6 9" xfId="90" xr:uid="{00000000-0005-0000-0000-000059000000}"/>
    <cellStyle name="40% - Accent1 2" xfId="91" xr:uid="{00000000-0005-0000-0000-00005A000000}"/>
    <cellStyle name="40% - Accent1 2 2" xfId="92" xr:uid="{00000000-0005-0000-0000-00005B000000}"/>
    <cellStyle name="40% - Accent1 3" xfId="93" xr:uid="{00000000-0005-0000-0000-00005C000000}"/>
    <cellStyle name="40% - Accent1 3 2" xfId="94" xr:uid="{00000000-0005-0000-0000-00005D000000}"/>
    <cellStyle name="40% - Accent1 4" xfId="95" xr:uid="{00000000-0005-0000-0000-00005E000000}"/>
    <cellStyle name="40% - Accent1 4 2" xfId="96" xr:uid="{00000000-0005-0000-0000-00005F000000}"/>
    <cellStyle name="40% - Accent1 5" xfId="97" xr:uid="{00000000-0005-0000-0000-000060000000}"/>
    <cellStyle name="40% - Accent1 5 2" xfId="98" xr:uid="{00000000-0005-0000-0000-000061000000}"/>
    <cellStyle name="40% - Accent1 6" xfId="99" xr:uid="{00000000-0005-0000-0000-000062000000}"/>
    <cellStyle name="40% - Accent1 6 2" xfId="100" xr:uid="{00000000-0005-0000-0000-000063000000}"/>
    <cellStyle name="40% - Accent1 7" xfId="101" xr:uid="{00000000-0005-0000-0000-000064000000}"/>
    <cellStyle name="40% - Accent1 7 2" xfId="102" xr:uid="{00000000-0005-0000-0000-000065000000}"/>
    <cellStyle name="40% - Accent1 8" xfId="103" xr:uid="{00000000-0005-0000-0000-000066000000}"/>
    <cellStyle name="40% - Accent1 8 2" xfId="104" xr:uid="{00000000-0005-0000-0000-000067000000}"/>
    <cellStyle name="40% - Accent1 9" xfId="105" xr:uid="{00000000-0005-0000-0000-000068000000}"/>
    <cellStyle name="40% - Accent2 2" xfId="106" xr:uid="{00000000-0005-0000-0000-000069000000}"/>
    <cellStyle name="40% - Accent2 2 2" xfId="107" xr:uid="{00000000-0005-0000-0000-00006A000000}"/>
    <cellStyle name="40% - Accent2 3" xfId="108" xr:uid="{00000000-0005-0000-0000-00006B000000}"/>
    <cellStyle name="40% - Accent2 3 2" xfId="109" xr:uid="{00000000-0005-0000-0000-00006C000000}"/>
    <cellStyle name="40% - Accent2 4" xfId="110" xr:uid="{00000000-0005-0000-0000-00006D000000}"/>
    <cellStyle name="40% - Accent2 4 2" xfId="111" xr:uid="{00000000-0005-0000-0000-00006E000000}"/>
    <cellStyle name="40% - Accent2 5" xfId="112" xr:uid="{00000000-0005-0000-0000-00006F000000}"/>
    <cellStyle name="40% - Accent2 5 2" xfId="113" xr:uid="{00000000-0005-0000-0000-000070000000}"/>
    <cellStyle name="40% - Accent2 6" xfId="114" xr:uid="{00000000-0005-0000-0000-000071000000}"/>
    <cellStyle name="40% - Accent2 6 2" xfId="115" xr:uid="{00000000-0005-0000-0000-000072000000}"/>
    <cellStyle name="40% - Accent2 7" xfId="116" xr:uid="{00000000-0005-0000-0000-000073000000}"/>
    <cellStyle name="40% - Accent2 7 2" xfId="117" xr:uid="{00000000-0005-0000-0000-000074000000}"/>
    <cellStyle name="40% - Accent2 8" xfId="118" xr:uid="{00000000-0005-0000-0000-000075000000}"/>
    <cellStyle name="40% - Accent2 8 2" xfId="119" xr:uid="{00000000-0005-0000-0000-000076000000}"/>
    <cellStyle name="40% - Accent2 9" xfId="120" xr:uid="{00000000-0005-0000-0000-000077000000}"/>
    <cellStyle name="40% - Accent3 2" xfId="121" xr:uid="{00000000-0005-0000-0000-000078000000}"/>
    <cellStyle name="40% - Accent3 2 2" xfId="122" xr:uid="{00000000-0005-0000-0000-000079000000}"/>
    <cellStyle name="40% - Accent3 3" xfId="123" xr:uid="{00000000-0005-0000-0000-00007A000000}"/>
    <cellStyle name="40% - Accent3 3 2" xfId="124" xr:uid="{00000000-0005-0000-0000-00007B000000}"/>
    <cellStyle name="40% - Accent3 4" xfId="125" xr:uid="{00000000-0005-0000-0000-00007C000000}"/>
    <cellStyle name="40% - Accent3 4 2" xfId="126" xr:uid="{00000000-0005-0000-0000-00007D000000}"/>
    <cellStyle name="40% - Accent3 5" xfId="127" xr:uid="{00000000-0005-0000-0000-00007E000000}"/>
    <cellStyle name="40% - Accent3 5 2" xfId="128" xr:uid="{00000000-0005-0000-0000-00007F000000}"/>
    <cellStyle name="40% - Accent3 6" xfId="129" xr:uid="{00000000-0005-0000-0000-000080000000}"/>
    <cellStyle name="40% - Accent3 6 2" xfId="130" xr:uid="{00000000-0005-0000-0000-000081000000}"/>
    <cellStyle name="40% - Accent3 7" xfId="131" xr:uid="{00000000-0005-0000-0000-000082000000}"/>
    <cellStyle name="40% - Accent3 7 2" xfId="132" xr:uid="{00000000-0005-0000-0000-000083000000}"/>
    <cellStyle name="40% - Accent3 8" xfId="133" xr:uid="{00000000-0005-0000-0000-000084000000}"/>
    <cellStyle name="40% - Accent3 8 2" xfId="134" xr:uid="{00000000-0005-0000-0000-000085000000}"/>
    <cellStyle name="40% - Accent3 9" xfId="135" xr:uid="{00000000-0005-0000-0000-000086000000}"/>
    <cellStyle name="40% - Accent4 2" xfId="136" xr:uid="{00000000-0005-0000-0000-000087000000}"/>
    <cellStyle name="40% - Accent4 2 2" xfId="137" xr:uid="{00000000-0005-0000-0000-000088000000}"/>
    <cellStyle name="40% - Accent4 3" xfId="138" xr:uid="{00000000-0005-0000-0000-000089000000}"/>
    <cellStyle name="40% - Accent4 3 2" xfId="139" xr:uid="{00000000-0005-0000-0000-00008A000000}"/>
    <cellStyle name="40% - Accent4 4" xfId="140" xr:uid="{00000000-0005-0000-0000-00008B000000}"/>
    <cellStyle name="40% - Accent4 4 2" xfId="141" xr:uid="{00000000-0005-0000-0000-00008C000000}"/>
    <cellStyle name="40% - Accent4 5" xfId="142" xr:uid="{00000000-0005-0000-0000-00008D000000}"/>
    <cellStyle name="40% - Accent4 5 2" xfId="143" xr:uid="{00000000-0005-0000-0000-00008E000000}"/>
    <cellStyle name="40% - Accent4 6" xfId="144" xr:uid="{00000000-0005-0000-0000-00008F000000}"/>
    <cellStyle name="40% - Accent4 6 2" xfId="145" xr:uid="{00000000-0005-0000-0000-000090000000}"/>
    <cellStyle name="40% - Accent4 7" xfId="146" xr:uid="{00000000-0005-0000-0000-000091000000}"/>
    <cellStyle name="40% - Accent4 7 2" xfId="147" xr:uid="{00000000-0005-0000-0000-000092000000}"/>
    <cellStyle name="40% - Accent4 8" xfId="148" xr:uid="{00000000-0005-0000-0000-000093000000}"/>
    <cellStyle name="40% - Accent4 8 2" xfId="149" xr:uid="{00000000-0005-0000-0000-000094000000}"/>
    <cellStyle name="40% - Accent4 9" xfId="150" xr:uid="{00000000-0005-0000-0000-000095000000}"/>
    <cellStyle name="40% - Accent5 2" xfId="151" xr:uid="{00000000-0005-0000-0000-000096000000}"/>
    <cellStyle name="40% - Accent5 2 2" xfId="152" xr:uid="{00000000-0005-0000-0000-000097000000}"/>
    <cellStyle name="40% - Accent5 3" xfId="153" xr:uid="{00000000-0005-0000-0000-000098000000}"/>
    <cellStyle name="40% - Accent5 3 2" xfId="154" xr:uid="{00000000-0005-0000-0000-000099000000}"/>
    <cellStyle name="40% - Accent5 4" xfId="155" xr:uid="{00000000-0005-0000-0000-00009A000000}"/>
    <cellStyle name="40% - Accent5 4 2" xfId="156" xr:uid="{00000000-0005-0000-0000-00009B000000}"/>
    <cellStyle name="40% - Accent5 5" xfId="157" xr:uid="{00000000-0005-0000-0000-00009C000000}"/>
    <cellStyle name="40% - Accent5 5 2" xfId="158" xr:uid="{00000000-0005-0000-0000-00009D000000}"/>
    <cellStyle name="40% - Accent5 6" xfId="159" xr:uid="{00000000-0005-0000-0000-00009E000000}"/>
    <cellStyle name="40% - Accent5 6 2" xfId="160" xr:uid="{00000000-0005-0000-0000-00009F000000}"/>
    <cellStyle name="40% - Accent5 7" xfId="161" xr:uid="{00000000-0005-0000-0000-0000A0000000}"/>
    <cellStyle name="40% - Accent5 7 2" xfId="162" xr:uid="{00000000-0005-0000-0000-0000A1000000}"/>
    <cellStyle name="40% - Accent5 8" xfId="163" xr:uid="{00000000-0005-0000-0000-0000A2000000}"/>
    <cellStyle name="40% - Accent5 8 2" xfId="164" xr:uid="{00000000-0005-0000-0000-0000A3000000}"/>
    <cellStyle name="40% - Accent5 9" xfId="165" xr:uid="{00000000-0005-0000-0000-0000A4000000}"/>
    <cellStyle name="40% - Accent6 2" xfId="166" xr:uid="{00000000-0005-0000-0000-0000A5000000}"/>
    <cellStyle name="40% - Accent6 2 2" xfId="167" xr:uid="{00000000-0005-0000-0000-0000A6000000}"/>
    <cellStyle name="40% - Accent6 3" xfId="168" xr:uid="{00000000-0005-0000-0000-0000A7000000}"/>
    <cellStyle name="40% - Accent6 3 2" xfId="169" xr:uid="{00000000-0005-0000-0000-0000A8000000}"/>
    <cellStyle name="40% - Accent6 4" xfId="170" xr:uid="{00000000-0005-0000-0000-0000A9000000}"/>
    <cellStyle name="40% - Accent6 4 2" xfId="171" xr:uid="{00000000-0005-0000-0000-0000AA000000}"/>
    <cellStyle name="40% - Accent6 5" xfId="172" xr:uid="{00000000-0005-0000-0000-0000AB000000}"/>
    <cellStyle name="40% - Accent6 5 2" xfId="173" xr:uid="{00000000-0005-0000-0000-0000AC000000}"/>
    <cellStyle name="40% - Accent6 6" xfId="174" xr:uid="{00000000-0005-0000-0000-0000AD000000}"/>
    <cellStyle name="40% - Accent6 6 2" xfId="175" xr:uid="{00000000-0005-0000-0000-0000AE000000}"/>
    <cellStyle name="40% - Accent6 7" xfId="176" xr:uid="{00000000-0005-0000-0000-0000AF000000}"/>
    <cellStyle name="40% - Accent6 7 2" xfId="177" xr:uid="{00000000-0005-0000-0000-0000B0000000}"/>
    <cellStyle name="40% - Accent6 8" xfId="178" xr:uid="{00000000-0005-0000-0000-0000B1000000}"/>
    <cellStyle name="40% - Accent6 8 2" xfId="179" xr:uid="{00000000-0005-0000-0000-0000B2000000}"/>
    <cellStyle name="40% - Accent6 9" xfId="180" xr:uid="{00000000-0005-0000-0000-0000B3000000}"/>
    <cellStyle name="60% - Accent1 2" xfId="181" xr:uid="{00000000-0005-0000-0000-0000B4000000}"/>
    <cellStyle name="60% - Accent1 2 2" xfId="182" xr:uid="{00000000-0005-0000-0000-0000B5000000}"/>
    <cellStyle name="60% - Accent1 3" xfId="183" xr:uid="{00000000-0005-0000-0000-0000B6000000}"/>
    <cellStyle name="60% - Accent1 3 2" xfId="184" xr:uid="{00000000-0005-0000-0000-0000B7000000}"/>
    <cellStyle name="60% - Accent1 4" xfId="185" xr:uid="{00000000-0005-0000-0000-0000B8000000}"/>
    <cellStyle name="60% - Accent1 4 2" xfId="186" xr:uid="{00000000-0005-0000-0000-0000B9000000}"/>
    <cellStyle name="60% - Accent1 5" xfId="187" xr:uid="{00000000-0005-0000-0000-0000BA000000}"/>
    <cellStyle name="60% - Accent1 5 2" xfId="188" xr:uid="{00000000-0005-0000-0000-0000BB000000}"/>
    <cellStyle name="60% - Accent1 6" xfId="189" xr:uid="{00000000-0005-0000-0000-0000BC000000}"/>
    <cellStyle name="60% - Accent1 6 2" xfId="190" xr:uid="{00000000-0005-0000-0000-0000BD000000}"/>
    <cellStyle name="60% - Accent1 7" xfId="191" xr:uid="{00000000-0005-0000-0000-0000BE000000}"/>
    <cellStyle name="60% - Accent1 7 2" xfId="192" xr:uid="{00000000-0005-0000-0000-0000BF000000}"/>
    <cellStyle name="60% - Accent1 8" xfId="193" xr:uid="{00000000-0005-0000-0000-0000C0000000}"/>
    <cellStyle name="60% - Accent1 8 2" xfId="194" xr:uid="{00000000-0005-0000-0000-0000C1000000}"/>
    <cellStyle name="60% - Accent1 9" xfId="195" xr:uid="{00000000-0005-0000-0000-0000C2000000}"/>
    <cellStyle name="60% - Accent2 2" xfId="196" xr:uid="{00000000-0005-0000-0000-0000C3000000}"/>
    <cellStyle name="60% - Accent2 2 2" xfId="197" xr:uid="{00000000-0005-0000-0000-0000C4000000}"/>
    <cellStyle name="60% - Accent2 3" xfId="198" xr:uid="{00000000-0005-0000-0000-0000C5000000}"/>
    <cellStyle name="60% - Accent2 3 2" xfId="199" xr:uid="{00000000-0005-0000-0000-0000C6000000}"/>
    <cellStyle name="60% - Accent2 4" xfId="200" xr:uid="{00000000-0005-0000-0000-0000C7000000}"/>
    <cellStyle name="60% - Accent2 4 2" xfId="201" xr:uid="{00000000-0005-0000-0000-0000C8000000}"/>
    <cellStyle name="60% - Accent2 5" xfId="202" xr:uid="{00000000-0005-0000-0000-0000C9000000}"/>
    <cellStyle name="60% - Accent2 5 2" xfId="203" xr:uid="{00000000-0005-0000-0000-0000CA000000}"/>
    <cellStyle name="60% - Accent2 6" xfId="204" xr:uid="{00000000-0005-0000-0000-0000CB000000}"/>
    <cellStyle name="60% - Accent2 6 2" xfId="205" xr:uid="{00000000-0005-0000-0000-0000CC000000}"/>
    <cellStyle name="60% - Accent2 7" xfId="206" xr:uid="{00000000-0005-0000-0000-0000CD000000}"/>
    <cellStyle name="60% - Accent2 7 2" xfId="207" xr:uid="{00000000-0005-0000-0000-0000CE000000}"/>
    <cellStyle name="60% - Accent2 8" xfId="208" xr:uid="{00000000-0005-0000-0000-0000CF000000}"/>
    <cellStyle name="60% - Accent2 8 2" xfId="209" xr:uid="{00000000-0005-0000-0000-0000D0000000}"/>
    <cellStyle name="60% - Accent2 9" xfId="210" xr:uid="{00000000-0005-0000-0000-0000D1000000}"/>
    <cellStyle name="60% - Accent3 2" xfId="211" xr:uid="{00000000-0005-0000-0000-0000D2000000}"/>
    <cellStyle name="60% - Accent3 2 2" xfId="212" xr:uid="{00000000-0005-0000-0000-0000D3000000}"/>
    <cellStyle name="60% - Accent3 3" xfId="213" xr:uid="{00000000-0005-0000-0000-0000D4000000}"/>
    <cellStyle name="60% - Accent3 3 2" xfId="214" xr:uid="{00000000-0005-0000-0000-0000D5000000}"/>
    <cellStyle name="60% - Accent3 4" xfId="215" xr:uid="{00000000-0005-0000-0000-0000D6000000}"/>
    <cellStyle name="60% - Accent3 4 2" xfId="216" xr:uid="{00000000-0005-0000-0000-0000D7000000}"/>
    <cellStyle name="60% - Accent3 5" xfId="217" xr:uid="{00000000-0005-0000-0000-0000D8000000}"/>
    <cellStyle name="60% - Accent3 5 2" xfId="218" xr:uid="{00000000-0005-0000-0000-0000D9000000}"/>
    <cellStyle name="60% - Accent3 6" xfId="219" xr:uid="{00000000-0005-0000-0000-0000DA000000}"/>
    <cellStyle name="60% - Accent3 6 2" xfId="220" xr:uid="{00000000-0005-0000-0000-0000DB000000}"/>
    <cellStyle name="60% - Accent3 7" xfId="221" xr:uid="{00000000-0005-0000-0000-0000DC000000}"/>
    <cellStyle name="60% - Accent3 7 2" xfId="222" xr:uid="{00000000-0005-0000-0000-0000DD000000}"/>
    <cellStyle name="60% - Accent3 8" xfId="223" xr:uid="{00000000-0005-0000-0000-0000DE000000}"/>
    <cellStyle name="60% - Accent3 8 2" xfId="224" xr:uid="{00000000-0005-0000-0000-0000DF000000}"/>
    <cellStyle name="60% - Accent3 9" xfId="225" xr:uid="{00000000-0005-0000-0000-0000E0000000}"/>
    <cellStyle name="60% - Accent4 2" xfId="226" xr:uid="{00000000-0005-0000-0000-0000E1000000}"/>
    <cellStyle name="60% - Accent4 2 2" xfId="227" xr:uid="{00000000-0005-0000-0000-0000E2000000}"/>
    <cellStyle name="60% - Accent4 3" xfId="228" xr:uid="{00000000-0005-0000-0000-0000E3000000}"/>
    <cellStyle name="60% - Accent4 3 2" xfId="229" xr:uid="{00000000-0005-0000-0000-0000E4000000}"/>
    <cellStyle name="60% - Accent4 4" xfId="230" xr:uid="{00000000-0005-0000-0000-0000E5000000}"/>
    <cellStyle name="60% - Accent4 4 2" xfId="231" xr:uid="{00000000-0005-0000-0000-0000E6000000}"/>
    <cellStyle name="60% - Accent4 5" xfId="232" xr:uid="{00000000-0005-0000-0000-0000E7000000}"/>
    <cellStyle name="60% - Accent4 5 2" xfId="233" xr:uid="{00000000-0005-0000-0000-0000E8000000}"/>
    <cellStyle name="60% - Accent4 6" xfId="234" xr:uid="{00000000-0005-0000-0000-0000E9000000}"/>
    <cellStyle name="60% - Accent4 6 2" xfId="235" xr:uid="{00000000-0005-0000-0000-0000EA000000}"/>
    <cellStyle name="60% - Accent4 7" xfId="236" xr:uid="{00000000-0005-0000-0000-0000EB000000}"/>
    <cellStyle name="60% - Accent4 7 2" xfId="237" xr:uid="{00000000-0005-0000-0000-0000EC000000}"/>
    <cellStyle name="60% - Accent4 8" xfId="238" xr:uid="{00000000-0005-0000-0000-0000ED000000}"/>
    <cellStyle name="60% - Accent4 8 2" xfId="239" xr:uid="{00000000-0005-0000-0000-0000EE000000}"/>
    <cellStyle name="60% - Accent4 9" xfId="240" xr:uid="{00000000-0005-0000-0000-0000EF000000}"/>
    <cellStyle name="60% - Accent5 2" xfId="241" xr:uid="{00000000-0005-0000-0000-0000F0000000}"/>
    <cellStyle name="60% - Accent5 2 2" xfId="242" xr:uid="{00000000-0005-0000-0000-0000F1000000}"/>
    <cellStyle name="60% - Accent5 3" xfId="243" xr:uid="{00000000-0005-0000-0000-0000F2000000}"/>
    <cellStyle name="60% - Accent5 3 2" xfId="244" xr:uid="{00000000-0005-0000-0000-0000F3000000}"/>
    <cellStyle name="60% - Accent5 4" xfId="245" xr:uid="{00000000-0005-0000-0000-0000F4000000}"/>
    <cellStyle name="60% - Accent5 4 2" xfId="246" xr:uid="{00000000-0005-0000-0000-0000F5000000}"/>
    <cellStyle name="60% - Accent5 5" xfId="247" xr:uid="{00000000-0005-0000-0000-0000F6000000}"/>
    <cellStyle name="60% - Accent5 5 2" xfId="248" xr:uid="{00000000-0005-0000-0000-0000F7000000}"/>
    <cellStyle name="60% - Accent5 6" xfId="249" xr:uid="{00000000-0005-0000-0000-0000F8000000}"/>
    <cellStyle name="60% - Accent5 6 2" xfId="250" xr:uid="{00000000-0005-0000-0000-0000F9000000}"/>
    <cellStyle name="60% - Accent5 7" xfId="251" xr:uid="{00000000-0005-0000-0000-0000FA000000}"/>
    <cellStyle name="60% - Accent5 7 2" xfId="252" xr:uid="{00000000-0005-0000-0000-0000FB000000}"/>
    <cellStyle name="60% - Accent5 8" xfId="253" xr:uid="{00000000-0005-0000-0000-0000FC000000}"/>
    <cellStyle name="60% - Accent5 8 2" xfId="254" xr:uid="{00000000-0005-0000-0000-0000FD000000}"/>
    <cellStyle name="60% - Accent5 9" xfId="255" xr:uid="{00000000-0005-0000-0000-0000FE000000}"/>
    <cellStyle name="60% - Accent6 2" xfId="256" xr:uid="{00000000-0005-0000-0000-0000FF000000}"/>
    <cellStyle name="60% - Accent6 2 2" xfId="257" xr:uid="{00000000-0005-0000-0000-000000010000}"/>
    <cellStyle name="60% - Accent6 3" xfId="258" xr:uid="{00000000-0005-0000-0000-000001010000}"/>
    <cellStyle name="60% - Accent6 3 2" xfId="259" xr:uid="{00000000-0005-0000-0000-000002010000}"/>
    <cellStyle name="60% - Accent6 4" xfId="260" xr:uid="{00000000-0005-0000-0000-000003010000}"/>
    <cellStyle name="60% - Accent6 4 2" xfId="261" xr:uid="{00000000-0005-0000-0000-000004010000}"/>
    <cellStyle name="60% - Accent6 5" xfId="262" xr:uid="{00000000-0005-0000-0000-000005010000}"/>
    <cellStyle name="60% - Accent6 5 2" xfId="263" xr:uid="{00000000-0005-0000-0000-000006010000}"/>
    <cellStyle name="60% - Accent6 6" xfId="264" xr:uid="{00000000-0005-0000-0000-000007010000}"/>
    <cellStyle name="60% - Accent6 6 2" xfId="265" xr:uid="{00000000-0005-0000-0000-000008010000}"/>
    <cellStyle name="60% - Accent6 7" xfId="266" xr:uid="{00000000-0005-0000-0000-000009010000}"/>
    <cellStyle name="60% - Accent6 7 2" xfId="267" xr:uid="{00000000-0005-0000-0000-00000A010000}"/>
    <cellStyle name="60% - Accent6 8" xfId="268" xr:uid="{00000000-0005-0000-0000-00000B010000}"/>
    <cellStyle name="60% - Accent6 8 2" xfId="269" xr:uid="{00000000-0005-0000-0000-00000C010000}"/>
    <cellStyle name="60% - Accent6 9" xfId="270" xr:uid="{00000000-0005-0000-0000-00000D010000}"/>
    <cellStyle name="Accent1 2" xfId="271" xr:uid="{00000000-0005-0000-0000-00000E010000}"/>
    <cellStyle name="Accent1 2 2" xfId="272" xr:uid="{00000000-0005-0000-0000-00000F010000}"/>
    <cellStyle name="Accent1 3" xfId="273" xr:uid="{00000000-0005-0000-0000-000010010000}"/>
    <cellStyle name="Accent1 3 2" xfId="274" xr:uid="{00000000-0005-0000-0000-000011010000}"/>
    <cellStyle name="Accent1 4" xfId="275" xr:uid="{00000000-0005-0000-0000-000012010000}"/>
    <cellStyle name="Accent1 4 2" xfId="276" xr:uid="{00000000-0005-0000-0000-000013010000}"/>
    <cellStyle name="Accent1 5" xfId="277" xr:uid="{00000000-0005-0000-0000-000014010000}"/>
    <cellStyle name="Accent1 5 2" xfId="278" xr:uid="{00000000-0005-0000-0000-000015010000}"/>
    <cellStyle name="Accent1 6" xfId="279" xr:uid="{00000000-0005-0000-0000-000016010000}"/>
    <cellStyle name="Accent1 6 2" xfId="280" xr:uid="{00000000-0005-0000-0000-000017010000}"/>
    <cellStyle name="Accent1 7" xfId="281" xr:uid="{00000000-0005-0000-0000-000018010000}"/>
    <cellStyle name="Accent1 7 2" xfId="282" xr:uid="{00000000-0005-0000-0000-000019010000}"/>
    <cellStyle name="Accent1 8" xfId="283" xr:uid="{00000000-0005-0000-0000-00001A010000}"/>
    <cellStyle name="Accent1 8 2" xfId="284" xr:uid="{00000000-0005-0000-0000-00001B010000}"/>
    <cellStyle name="Accent1 9" xfId="285" xr:uid="{00000000-0005-0000-0000-00001C010000}"/>
    <cellStyle name="Accent2 2" xfId="286" xr:uid="{00000000-0005-0000-0000-00001D010000}"/>
    <cellStyle name="Accent2 2 2" xfId="287" xr:uid="{00000000-0005-0000-0000-00001E010000}"/>
    <cellStyle name="Accent2 3" xfId="288" xr:uid="{00000000-0005-0000-0000-00001F010000}"/>
    <cellStyle name="Accent2 3 2" xfId="289" xr:uid="{00000000-0005-0000-0000-000020010000}"/>
    <cellStyle name="Accent2 4" xfId="290" xr:uid="{00000000-0005-0000-0000-000021010000}"/>
    <cellStyle name="Accent2 4 2" xfId="291" xr:uid="{00000000-0005-0000-0000-000022010000}"/>
    <cellStyle name="Accent2 5" xfId="292" xr:uid="{00000000-0005-0000-0000-000023010000}"/>
    <cellStyle name="Accent2 5 2" xfId="293" xr:uid="{00000000-0005-0000-0000-000024010000}"/>
    <cellStyle name="Accent2 6" xfId="294" xr:uid="{00000000-0005-0000-0000-000025010000}"/>
    <cellStyle name="Accent2 6 2" xfId="295" xr:uid="{00000000-0005-0000-0000-000026010000}"/>
    <cellStyle name="Accent2 7" xfId="296" xr:uid="{00000000-0005-0000-0000-000027010000}"/>
    <cellStyle name="Accent2 7 2" xfId="297" xr:uid="{00000000-0005-0000-0000-000028010000}"/>
    <cellStyle name="Accent2 8" xfId="298" xr:uid="{00000000-0005-0000-0000-000029010000}"/>
    <cellStyle name="Accent2 8 2" xfId="299" xr:uid="{00000000-0005-0000-0000-00002A010000}"/>
    <cellStyle name="Accent2 9" xfId="300" xr:uid="{00000000-0005-0000-0000-00002B010000}"/>
    <cellStyle name="Accent3 2" xfId="301" xr:uid="{00000000-0005-0000-0000-00002C010000}"/>
    <cellStyle name="Accent3 2 2" xfId="302" xr:uid="{00000000-0005-0000-0000-00002D010000}"/>
    <cellStyle name="Accent3 3" xfId="303" xr:uid="{00000000-0005-0000-0000-00002E010000}"/>
    <cellStyle name="Accent3 3 2" xfId="304" xr:uid="{00000000-0005-0000-0000-00002F010000}"/>
    <cellStyle name="Accent3 4" xfId="305" xr:uid="{00000000-0005-0000-0000-000030010000}"/>
    <cellStyle name="Accent3 4 2" xfId="306" xr:uid="{00000000-0005-0000-0000-000031010000}"/>
    <cellStyle name="Accent3 5" xfId="307" xr:uid="{00000000-0005-0000-0000-000032010000}"/>
    <cellStyle name="Accent3 5 2" xfId="308" xr:uid="{00000000-0005-0000-0000-000033010000}"/>
    <cellStyle name="Accent3 6" xfId="309" xr:uid="{00000000-0005-0000-0000-000034010000}"/>
    <cellStyle name="Accent3 6 2" xfId="310" xr:uid="{00000000-0005-0000-0000-000035010000}"/>
    <cellStyle name="Accent3 7" xfId="311" xr:uid="{00000000-0005-0000-0000-000036010000}"/>
    <cellStyle name="Accent3 7 2" xfId="312" xr:uid="{00000000-0005-0000-0000-000037010000}"/>
    <cellStyle name="Accent3 8" xfId="313" xr:uid="{00000000-0005-0000-0000-000038010000}"/>
    <cellStyle name="Accent3 8 2" xfId="314" xr:uid="{00000000-0005-0000-0000-000039010000}"/>
    <cellStyle name="Accent3 9" xfId="315" xr:uid="{00000000-0005-0000-0000-00003A010000}"/>
    <cellStyle name="Accent4 2" xfId="316" xr:uid="{00000000-0005-0000-0000-00003B010000}"/>
    <cellStyle name="Accent4 2 2" xfId="317" xr:uid="{00000000-0005-0000-0000-00003C010000}"/>
    <cellStyle name="Accent4 3" xfId="318" xr:uid="{00000000-0005-0000-0000-00003D010000}"/>
    <cellStyle name="Accent4 3 2" xfId="319" xr:uid="{00000000-0005-0000-0000-00003E010000}"/>
    <cellStyle name="Accent4 4" xfId="320" xr:uid="{00000000-0005-0000-0000-00003F010000}"/>
    <cellStyle name="Accent4 4 2" xfId="321" xr:uid="{00000000-0005-0000-0000-000040010000}"/>
    <cellStyle name="Accent4 5" xfId="322" xr:uid="{00000000-0005-0000-0000-000041010000}"/>
    <cellStyle name="Accent4 5 2" xfId="323" xr:uid="{00000000-0005-0000-0000-000042010000}"/>
    <cellStyle name="Accent4 6" xfId="324" xr:uid="{00000000-0005-0000-0000-000043010000}"/>
    <cellStyle name="Accent4 6 2" xfId="325" xr:uid="{00000000-0005-0000-0000-000044010000}"/>
    <cellStyle name="Accent4 7" xfId="326" xr:uid="{00000000-0005-0000-0000-000045010000}"/>
    <cellStyle name="Accent4 7 2" xfId="327" xr:uid="{00000000-0005-0000-0000-000046010000}"/>
    <cellStyle name="Accent4 8" xfId="328" xr:uid="{00000000-0005-0000-0000-000047010000}"/>
    <cellStyle name="Accent4 8 2" xfId="329" xr:uid="{00000000-0005-0000-0000-000048010000}"/>
    <cellStyle name="Accent4 9" xfId="330" xr:uid="{00000000-0005-0000-0000-000049010000}"/>
    <cellStyle name="Accent5 2" xfId="331" xr:uid="{00000000-0005-0000-0000-00004A010000}"/>
    <cellStyle name="Accent5 2 2" xfId="332" xr:uid="{00000000-0005-0000-0000-00004B010000}"/>
    <cellStyle name="Accent5 3" xfId="333" xr:uid="{00000000-0005-0000-0000-00004C010000}"/>
    <cellStyle name="Accent5 3 2" xfId="334" xr:uid="{00000000-0005-0000-0000-00004D010000}"/>
    <cellStyle name="Accent5 4" xfId="335" xr:uid="{00000000-0005-0000-0000-00004E010000}"/>
    <cellStyle name="Accent5 4 2" xfId="336" xr:uid="{00000000-0005-0000-0000-00004F010000}"/>
    <cellStyle name="Accent5 5" xfId="337" xr:uid="{00000000-0005-0000-0000-000050010000}"/>
    <cellStyle name="Accent5 5 2" xfId="338" xr:uid="{00000000-0005-0000-0000-000051010000}"/>
    <cellStyle name="Accent5 6" xfId="339" xr:uid="{00000000-0005-0000-0000-000052010000}"/>
    <cellStyle name="Accent5 6 2" xfId="340" xr:uid="{00000000-0005-0000-0000-000053010000}"/>
    <cellStyle name="Accent5 7" xfId="341" xr:uid="{00000000-0005-0000-0000-000054010000}"/>
    <cellStyle name="Accent5 7 2" xfId="342" xr:uid="{00000000-0005-0000-0000-000055010000}"/>
    <cellStyle name="Accent5 8" xfId="343" xr:uid="{00000000-0005-0000-0000-000056010000}"/>
    <cellStyle name="Accent5 8 2" xfId="344" xr:uid="{00000000-0005-0000-0000-000057010000}"/>
    <cellStyle name="Accent5 9" xfId="345" xr:uid="{00000000-0005-0000-0000-000058010000}"/>
    <cellStyle name="Accent6 2" xfId="346" xr:uid="{00000000-0005-0000-0000-000059010000}"/>
    <cellStyle name="Accent6 2 2" xfId="347" xr:uid="{00000000-0005-0000-0000-00005A010000}"/>
    <cellStyle name="Accent6 3" xfId="348" xr:uid="{00000000-0005-0000-0000-00005B010000}"/>
    <cellStyle name="Accent6 3 2" xfId="349" xr:uid="{00000000-0005-0000-0000-00005C010000}"/>
    <cellStyle name="Accent6 4" xfId="350" xr:uid="{00000000-0005-0000-0000-00005D010000}"/>
    <cellStyle name="Accent6 4 2" xfId="351" xr:uid="{00000000-0005-0000-0000-00005E010000}"/>
    <cellStyle name="Accent6 5" xfId="352" xr:uid="{00000000-0005-0000-0000-00005F010000}"/>
    <cellStyle name="Accent6 5 2" xfId="353" xr:uid="{00000000-0005-0000-0000-000060010000}"/>
    <cellStyle name="Accent6 6" xfId="354" xr:uid="{00000000-0005-0000-0000-000061010000}"/>
    <cellStyle name="Accent6 6 2" xfId="355" xr:uid="{00000000-0005-0000-0000-000062010000}"/>
    <cellStyle name="Accent6 7" xfId="356" xr:uid="{00000000-0005-0000-0000-000063010000}"/>
    <cellStyle name="Accent6 7 2" xfId="357" xr:uid="{00000000-0005-0000-0000-000064010000}"/>
    <cellStyle name="Accent6 8" xfId="358" xr:uid="{00000000-0005-0000-0000-000065010000}"/>
    <cellStyle name="Accent6 8 2" xfId="359" xr:uid="{00000000-0005-0000-0000-000066010000}"/>
    <cellStyle name="Accent6 9" xfId="360" xr:uid="{00000000-0005-0000-0000-000067010000}"/>
    <cellStyle name="Bad 2" xfId="361" xr:uid="{00000000-0005-0000-0000-000068010000}"/>
    <cellStyle name="Bad 2 2" xfId="362" xr:uid="{00000000-0005-0000-0000-000069010000}"/>
    <cellStyle name="Bad 3" xfId="363" xr:uid="{00000000-0005-0000-0000-00006A010000}"/>
    <cellStyle name="Bad 3 2" xfId="364" xr:uid="{00000000-0005-0000-0000-00006B010000}"/>
    <cellStyle name="Bad 4" xfId="365" xr:uid="{00000000-0005-0000-0000-00006C010000}"/>
    <cellStyle name="Bad 4 2" xfId="366" xr:uid="{00000000-0005-0000-0000-00006D010000}"/>
    <cellStyle name="Bad 5" xfId="367" xr:uid="{00000000-0005-0000-0000-00006E010000}"/>
    <cellStyle name="Bad 5 2" xfId="368" xr:uid="{00000000-0005-0000-0000-00006F010000}"/>
    <cellStyle name="Bad 6" xfId="369" xr:uid="{00000000-0005-0000-0000-000070010000}"/>
    <cellStyle name="Bad 6 2" xfId="370" xr:uid="{00000000-0005-0000-0000-000071010000}"/>
    <cellStyle name="Bad 7" xfId="371" xr:uid="{00000000-0005-0000-0000-000072010000}"/>
    <cellStyle name="Bad 7 2" xfId="372" xr:uid="{00000000-0005-0000-0000-000073010000}"/>
    <cellStyle name="Bad 8" xfId="373" xr:uid="{00000000-0005-0000-0000-000074010000}"/>
    <cellStyle name="Bad 8 2" xfId="374" xr:uid="{00000000-0005-0000-0000-000075010000}"/>
    <cellStyle name="Bad 9" xfId="375" xr:uid="{00000000-0005-0000-0000-000076010000}"/>
    <cellStyle name="Calc Currency (0)" xfId="376" xr:uid="{00000000-0005-0000-0000-000077010000}"/>
    <cellStyle name="Calculation 2" xfId="377" xr:uid="{00000000-0005-0000-0000-000078010000}"/>
    <cellStyle name="Calculation 2 2" xfId="378" xr:uid="{00000000-0005-0000-0000-000079010000}"/>
    <cellStyle name="Calculation 3" xfId="379" xr:uid="{00000000-0005-0000-0000-00007A010000}"/>
    <cellStyle name="Calculation 3 2" xfId="380" xr:uid="{00000000-0005-0000-0000-00007B010000}"/>
    <cellStyle name="Calculation 4" xfId="381" xr:uid="{00000000-0005-0000-0000-00007C010000}"/>
    <cellStyle name="Calculation 4 2" xfId="382" xr:uid="{00000000-0005-0000-0000-00007D010000}"/>
    <cellStyle name="Calculation 5" xfId="383" xr:uid="{00000000-0005-0000-0000-00007E010000}"/>
    <cellStyle name="Calculation 5 2" xfId="384" xr:uid="{00000000-0005-0000-0000-00007F010000}"/>
    <cellStyle name="Calculation 6" xfId="385" xr:uid="{00000000-0005-0000-0000-000080010000}"/>
    <cellStyle name="Calculation 6 2" xfId="386" xr:uid="{00000000-0005-0000-0000-000081010000}"/>
    <cellStyle name="Calculation 7" xfId="387" xr:uid="{00000000-0005-0000-0000-000082010000}"/>
    <cellStyle name="Calculation 7 2" xfId="388" xr:uid="{00000000-0005-0000-0000-000083010000}"/>
    <cellStyle name="Calculation 8" xfId="389" xr:uid="{00000000-0005-0000-0000-000084010000}"/>
    <cellStyle name="Calculation 8 2" xfId="390" xr:uid="{00000000-0005-0000-0000-000085010000}"/>
    <cellStyle name="Calculation 9" xfId="391" xr:uid="{00000000-0005-0000-0000-000086010000}"/>
    <cellStyle name="Check Cell 2" xfId="392" xr:uid="{00000000-0005-0000-0000-000087010000}"/>
    <cellStyle name="Check Cell 2 2" xfId="393" xr:uid="{00000000-0005-0000-0000-000088010000}"/>
    <cellStyle name="Check Cell 3" xfId="394" xr:uid="{00000000-0005-0000-0000-000089010000}"/>
    <cellStyle name="Check Cell 3 2" xfId="395" xr:uid="{00000000-0005-0000-0000-00008A010000}"/>
    <cellStyle name="Check Cell 4" xfId="396" xr:uid="{00000000-0005-0000-0000-00008B010000}"/>
    <cellStyle name="Check Cell 4 2" xfId="397" xr:uid="{00000000-0005-0000-0000-00008C010000}"/>
    <cellStyle name="Check Cell 5" xfId="398" xr:uid="{00000000-0005-0000-0000-00008D010000}"/>
    <cellStyle name="Check Cell 5 2" xfId="399" xr:uid="{00000000-0005-0000-0000-00008E010000}"/>
    <cellStyle name="Check Cell 6" xfId="400" xr:uid="{00000000-0005-0000-0000-00008F010000}"/>
    <cellStyle name="Check Cell 6 2" xfId="401" xr:uid="{00000000-0005-0000-0000-000090010000}"/>
    <cellStyle name="Check Cell 7" xfId="402" xr:uid="{00000000-0005-0000-0000-000091010000}"/>
    <cellStyle name="Check Cell 7 2" xfId="403" xr:uid="{00000000-0005-0000-0000-000092010000}"/>
    <cellStyle name="Check Cell 8" xfId="404" xr:uid="{00000000-0005-0000-0000-000093010000}"/>
    <cellStyle name="Check Cell 8 2" xfId="405" xr:uid="{00000000-0005-0000-0000-000094010000}"/>
    <cellStyle name="Check Cell 9" xfId="406" xr:uid="{00000000-0005-0000-0000-000095010000}"/>
    <cellStyle name="Comma 10" xfId="407" xr:uid="{00000000-0005-0000-0000-000096010000}"/>
    <cellStyle name="Comma 11" xfId="408" xr:uid="{00000000-0005-0000-0000-000097010000}"/>
    <cellStyle name="Comma 11 2" xfId="409" xr:uid="{00000000-0005-0000-0000-000098010000}"/>
    <cellStyle name="Comma 12" xfId="410" xr:uid="{00000000-0005-0000-0000-000099010000}"/>
    <cellStyle name="Comma 12 2" xfId="411" xr:uid="{00000000-0005-0000-0000-00009A010000}"/>
    <cellStyle name="Comma 12 3" xfId="412" xr:uid="{00000000-0005-0000-0000-00009B010000}"/>
    <cellStyle name="Comma 12 4" xfId="413" xr:uid="{00000000-0005-0000-0000-00009C010000}"/>
    <cellStyle name="Comma 13" xfId="414" xr:uid="{00000000-0005-0000-0000-00009D010000}"/>
    <cellStyle name="Comma 13 2" xfId="415" xr:uid="{00000000-0005-0000-0000-00009E010000}"/>
    <cellStyle name="Comma 13 2 2" xfId="416" xr:uid="{00000000-0005-0000-0000-00009F010000}"/>
    <cellStyle name="Comma 13 2 3" xfId="417" xr:uid="{00000000-0005-0000-0000-0000A0010000}"/>
    <cellStyle name="Comma 13 2 3 2" xfId="418" xr:uid="{00000000-0005-0000-0000-0000A1010000}"/>
    <cellStyle name="Comma 13 2 3 2 2" xfId="419" xr:uid="{00000000-0005-0000-0000-0000A2010000}"/>
    <cellStyle name="Comma 13 2 3 3" xfId="420" xr:uid="{00000000-0005-0000-0000-0000A3010000}"/>
    <cellStyle name="Comma 13 2 3 3 2" xfId="421" xr:uid="{00000000-0005-0000-0000-0000A4010000}"/>
    <cellStyle name="Comma 13 2 3 4" xfId="422" xr:uid="{00000000-0005-0000-0000-0000A5010000}"/>
    <cellStyle name="Comma 13 2 3 4 2" xfId="423" xr:uid="{00000000-0005-0000-0000-0000A6010000}"/>
    <cellStyle name="Comma 13 2 3 5" xfId="424" xr:uid="{00000000-0005-0000-0000-0000A7010000}"/>
    <cellStyle name="Comma 13 2 4" xfId="425" xr:uid="{00000000-0005-0000-0000-0000A8010000}"/>
    <cellStyle name="Comma 14" xfId="426" xr:uid="{00000000-0005-0000-0000-0000A9010000}"/>
    <cellStyle name="Comma 14 2" xfId="427" xr:uid="{00000000-0005-0000-0000-0000AA010000}"/>
    <cellStyle name="Comma 15" xfId="428" xr:uid="{00000000-0005-0000-0000-0000AB010000}"/>
    <cellStyle name="Comma 15 2" xfId="429" xr:uid="{00000000-0005-0000-0000-0000AC010000}"/>
    <cellStyle name="Comma 15 3" xfId="430" xr:uid="{00000000-0005-0000-0000-0000AD010000}"/>
    <cellStyle name="Comma 16" xfId="431" xr:uid="{00000000-0005-0000-0000-0000AE010000}"/>
    <cellStyle name="Comma 16 2" xfId="432" xr:uid="{00000000-0005-0000-0000-0000AF010000}"/>
    <cellStyle name="Comma 16 2 2" xfId="433" xr:uid="{00000000-0005-0000-0000-0000B0010000}"/>
    <cellStyle name="Comma 16 2 2 2" xfId="434" xr:uid="{00000000-0005-0000-0000-0000B1010000}"/>
    <cellStyle name="Comma 16 2 2 3" xfId="435" xr:uid="{00000000-0005-0000-0000-0000B2010000}"/>
    <cellStyle name="Comma 16 2 3" xfId="436" xr:uid="{00000000-0005-0000-0000-0000B3010000}"/>
    <cellStyle name="Comma 16 2 4" xfId="437" xr:uid="{00000000-0005-0000-0000-0000B4010000}"/>
    <cellStyle name="Comma 16 3" xfId="438" xr:uid="{00000000-0005-0000-0000-0000B5010000}"/>
    <cellStyle name="Comma 17" xfId="439" xr:uid="{00000000-0005-0000-0000-0000B6010000}"/>
    <cellStyle name="Comma 17 2" xfId="440" xr:uid="{00000000-0005-0000-0000-0000B7010000}"/>
    <cellStyle name="Comma 17 3" xfId="441" xr:uid="{00000000-0005-0000-0000-0000B8010000}"/>
    <cellStyle name="Comma 17 4" xfId="442" xr:uid="{00000000-0005-0000-0000-0000B9010000}"/>
    <cellStyle name="Comma 17 5" xfId="443" xr:uid="{00000000-0005-0000-0000-0000BA010000}"/>
    <cellStyle name="Comma 18" xfId="444" xr:uid="{00000000-0005-0000-0000-0000BB010000}"/>
    <cellStyle name="Comma 18 2" xfId="445" xr:uid="{00000000-0005-0000-0000-0000BC010000}"/>
    <cellStyle name="Comma 18 3" xfId="446" xr:uid="{00000000-0005-0000-0000-0000BD010000}"/>
    <cellStyle name="Comma 18 4" xfId="447" xr:uid="{00000000-0005-0000-0000-0000BE010000}"/>
    <cellStyle name="Comma 18 5" xfId="448" xr:uid="{00000000-0005-0000-0000-0000BF010000}"/>
    <cellStyle name="Comma 19" xfId="449" xr:uid="{00000000-0005-0000-0000-0000C0010000}"/>
    <cellStyle name="Comma 19 2" xfId="450" xr:uid="{00000000-0005-0000-0000-0000C1010000}"/>
    <cellStyle name="Comma 2" xfId="451" xr:uid="{00000000-0005-0000-0000-0000C2010000}"/>
    <cellStyle name="Comma 2 10" xfId="452" xr:uid="{00000000-0005-0000-0000-0000C3010000}"/>
    <cellStyle name="Comma 2 10 2" xfId="453" xr:uid="{00000000-0005-0000-0000-0000C4010000}"/>
    <cellStyle name="Comma 2 10 3" xfId="454" xr:uid="{00000000-0005-0000-0000-0000C5010000}"/>
    <cellStyle name="Comma 2 11" xfId="455" xr:uid="{00000000-0005-0000-0000-0000C6010000}"/>
    <cellStyle name="Comma 2 12" xfId="456" xr:uid="{00000000-0005-0000-0000-0000C7010000}"/>
    <cellStyle name="Comma 2 13" xfId="457" xr:uid="{00000000-0005-0000-0000-0000C8010000}"/>
    <cellStyle name="Comma 2 2" xfId="458" xr:uid="{00000000-0005-0000-0000-0000C9010000}"/>
    <cellStyle name="Comma 2 2 2" xfId="459" xr:uid="{00000000-0005-0000-0000-0000CA010000}"/>
    <cellStyle name="Comma 2 2 2 2" xfId="460" xr:uid="{00000000-0005-0000-0000-0000CB010000}"/>
    <cellStyle name="Comma 2 2 2 3" xfId="461" xr:uid="{00000000-0005-0000-0000-0000CC010000}"/>
    <cellStyle name="Comma 2 2 2 4" xfId="462" xr:uid="{00000000-0005-0000-0000-0000CD010000}"/>
    <cellStyle name="Comma 2 2 2 5" xfId="463" xr:uid="{00000000-0005-0000-0000-0000CE010000}"/>
    <cellStyle name="Comma 2 2 2 6" xfId="464" xr:uid="{00000000-0005-0000-0000-0000CF010000}"/>
    <cellStyle name="Comma 2 2 3" xfId="465" xr:uid="{00000000-0005-0000-0000-0000D0010000}"/>
    <cellStyle name="Comma 2 2 4" xfId="466" xr:uid="{00000000-0005-0000-0000-0000D1010000}"/>
    <cellStyle name="Comma 2 2 5" xfId="467" xr:uid="{00000000-0005-0000-0000-0000D2010000}"/>
    <cellStyle name="Comma 2 2 6" xfId="468" xr:uid="{00000000-0005-0000-0000-0000D3010000}"/>
    <cellStyle name="Comma 2 2 7" xfId="469" xr:uid="{00000000-0005-0000-0000-0000D4010000}"/>
    <cellStyle name="Comma 2 3" xfId="470" xr:uid="{00000000-0005-0000-0000-0000D5010000}"/>
    <cellStyle name="Comma 2 3 2" xfId="471" xr:uid="{00000000-0005-0000-0000-0000D6010000}"/>
    <cellStyle name="Comma 2 3 3" xfId="472" xr:uid="{00000000-0005-0000-0000-0000D7010000}"/>
    <cellStyle name="Comma 2 3 4" xfId="473" xr:uid="{00000000-0005-0000-0000-0000D8010000}"/>
    <cellStyle name="Comma 2 4" xfId="474" xr:uid="{00000000-0005-0000-0000-0000D9010000}"/>
    <cellStyle name="Comma 2 4 2" xfId="475" xr:uid="{00000000-0005-0000-0000-0000DA010000}"/>
    <cellStyle name="Comma 2 5" xfId="476" xr:uid="{00000000-0005-0000-0000-0000DB010000}"/>
    <cellStyle name="Comma 2 5 2" xfId="477" xr:uid="{00000000-0005-0000-0000-0000DC010000}"/>
    <cellStyle name="Comma 2 5 2 2" xfId="478" xr:uid="{00000000-0005-0000-0000-0000DD010000}"/>
    <cellStyle name="Comma 2 5 2 3" xfId="479" xr:uid="{00000000-0005-0000-0000-0000DE010000}"/>
    <cellStyle name="Comma 2 5 2 3 2" xfId="480" xr:uid="{00000000-0005-0000-0000-0000DF010000}"/>
    <cellStyle name="Comma 2 5 2 3 2 2" xfId="481" xr:uid="{00000000-0005-0000-0000-0000E0010000}"/>
    <cellStyle name="Comma 2 5 2 3 3" xfId="482" xr:uid="{00000000-0005-0000-0000-0000E1010000}"/>
    <cellStyle name="Comma 2 5 2 3 3 2" xfId="483" xr:uid="{00000000-0005-0000-0000-0000E2010000}"/>
    <cellStyle name="Comma 2 5 2 3 4" xfId="484" xr:uid="{00000000-0005-0000-0000-0000E3010000}"/>
    <cellStyle name="Comma 2 5 2 3 4 2" xfId="485" xr:uid="{00000000-0005-0000-0000-0000E4010000}"/>
    <cellStyle name="Comma 2 5 2 3 5" xfId="486" xr:uid="{00000000-0005-0000-0000-0000E5010000}"/>
    <cellStyle name="Comma 2 5 2 4" xfId="487" xr:uid="{00000000-0005-0000-0000-0000E6010000}"/>
    <cellStyle name="Comma 2 5 3" xfId="488" xr:uid="{00000000-0005-0000-0000-0000E7010000}"/>
    <cellStyle name="Comma 2 5 4" xfId="489" xr:uid="{00000000-0005-0000-0000-0000E8010000}"/>
    <cellStyle name="Comma 2 5 5" xfId="490" xr:uid="{00000000-0005-0000-0000-0000E9010000}"/>
    <cellStyle name="Comma 2 5 5 2" xfId="491" xr:uid="{00000000-0005-0000-0000-0000EA010000}"/>
    <cellStyle name="Comma 2 5 5 2 2" xfId="492" xr:uid="{00000000-0005-0000-0000-0000EB010000}"/>
    <cellStyle name="Comma 2 5 5 3" xfId="493" xr:uid="{00000000-0005-0000-0000-0000EC010000}"/>
    <cellStyle name="Comma 2 5 5 3 2" xfId="494" xr:uid="{00000000-0005-0000-0000-0000ED010000}"/>
    <cellStyle name="Comma 2 5 5 4" xfId="495" xr:uid="{00000000-0005-0000-0000-0000EE010000}"/>
    <cellStyle name="Comma 2 5 5 4 2" xfId="496" xr:uid="{00000000-0005-0000-0000-0000EF010000}"/>
    <cellStyle name="Comma 2 5 5 5" xfId="497" xr:uid="{00000000-0005-0000-0000-0000F0010000}"/>
    <cellStyle name="Comma 2 5 6" xfId="498" xr:uid="{00000000-0005-0000-0000-0000F1010000}"/>
    <cellStyle name="Comma 2 5 7" xfId="499" xr:uid="{00000000-0005-0000-0000-0000F2010000}"/>
    <cellStyle name="Comma 2 5 8" xfId="500" xr:uid="{00000000-0005-0000-0000-0000F3010000}"/>
    <cellStyle name="Comma 2 6" xfId="501" xr:uid="{00000000-0005-0000-0000-0000F4010000}"/>
    <cellStyle name="Comma 2 7" xfId="502" xr:uid="{00000000-0005-0000-0000-0000F5010000}"/>
    <cellStyle name="Comma 2 8" xfId="503" xr:uid="{00000000-0005-0000-0000-0000F6010000}"/>
    <cellStyle name="Comma 2 9" xfId="504" xr:uid="{00000000-0005-0000-0000-0000F7010000}"/>
    <cellStyle name="Comma 20" xfId="505" xr:uid="{00000000-0005-0000-0000-0000F8010000}"/>
    <cellStyle name="Comma 21" xfId="506" xr:uid="{00000000-0005-0000-0000-0000F9010000}"/>
    <cellStyle name="Comma 21 2" xfId="507" xr:uid="{00000000-0005-0000-0000-0000FA010000}"/>
    <cellStyle name="Comma 21 3" xfId="508" xr:uid="{00000000-0005-0000-0000-0000FB010000}"/>
    <cellStyle name="Comma 22" xfId="509" xr:uid="{00000000-0005-0000-0000-0000FC010000}"/>
    <cellStyle name="Comma 23" xfId="510" xr:uid="{00000000-0005-0000-0000-0000FD010000}"/>
    <cellStyle name="Comma 24" xfId="511" xr:uid="{00000000-0005-0000-0000-0000FE010000}"/>
    <cellStyle name="Comma 24 2" xfId="512" xr:uid="{00000000-0005-0000-0000-0000FF010000}"/>
    <cellStyle name="Comma 24 3" xfId="513" xr:uid="{00000000-0005-0000-0000-000000020000}"/>
    <cellStyle name="Comma 25" xfId="514" xr:uid="{00000000-0005-0000-0000-000001020000}"/>
    <cellStyle name="Comma 25 2" xfId="515" xr:uid="{00000000-0005-0000-0000-000002020000}"/>
    <cellStyle name="Comma 25 3" xfId="516" xr:uid="{00000000-0005-0000-0000-000003020000}"/>
    <cellStyle name="Comma 26" xfId="517" xr:uid="{00000000-0005-0000-0000-000004020000}"/>
    <cellStyle name="Comma 27" xfId="518" xr:uid="{00000000-0005-0000-0000-000005020000}"/>
    <cellStyle name="Comma 28" xfId="519" xr:uid="{00000000-0005-0000-0000-000006020000}"/>
    <cellStyle name="Comma 3" xfId="520" xr:uid="{00000000-0005-0000-0000-000007020000}"/>
    <cellStyle name="Comma 3 2" xfId="521" xr:uid="{00000000-0005-0000-0000-000008020000}"/>
    <cellStyle name="Comma 3 2 2" xfId="522" xr:uid="{00000000-0005-0000-0000-000009020000}"/>
    <cellStyle name="Comma 3 2 3" xfId="523" xr:uid="{00000000-0005-0000-0000-00000A020000}"/>
    <cellStyle name="Comma 3 2 3 2" xfId="524" xr:uid="{00000000-0005-0000-0000-00000B020000}"/>
    <cellStyle name="Comma 3 2 3 2 2" xfId="525" xr:uid="{00000000-0005-0000-0000-00000C020000}"/>
    <cellStyle name="Comma 3 2 3 2 3" xfId="526" xr:uid="{00000000-0005-0000-0000-00000D020000}"/>
    <cellStyle name="Comma 3 2 3 2 4" xfId="527" xr:uid="{00000000-0005-0000-0000-00000E020000}"/>
    <cellStyle name="Comma 3 2 3 3" xfId="528" xr:uid="{00000000-0005-0000-0000-00000F020000}"/>
    <cellStyle name="Comma 3 2 3 4" xfId="529" xr:uid="{00000000-0005-0000-0000-000010020000}"/>
    <cellStyle name="Comma 3 3" xfId="530" xr:uid="{00000000-0005-0000-0000-000011020000}"/>
    <cellStyle name="Comma 3 4" xfId="531" xr:uid="{00000000-0005-0000-0000-000012020000}"/>
    <cellStyle name="Comma 3 5" xfId="532" xr:uid="{00000000-0005-0000-0000-000013020000}"/>
    <cellStyle name="Comma 3 6" xfId="533" xr:uid="{00000000-0005-0000-0000-000014020000}"/>
    <cellStyle name="Comma 3 7" xfId="534" xr:uid="{00000000-0005-0000-0000-000015020000}"/>
    <cellStyle name="Comma 3 8" xfId="535" xr:uid="{00000000-0005-0000-0000-000016020000}"/>
    <cellStyle name="Comma 4" xfId="536" xr:uid="{00000000-0005-0000-0000-000017020000}"/>
    <cellStyle name="Comma 4 2" xfId="537" xr:uid="{00000000-0005-0000-0000-000018020000}"/>
    <cellStyle name="Comma 5" xfId="538" xr:uid="{00000000-0005-0000-0000-000019020000}"/>
    <cellStyle name="Comma 6" xfId="539" xr:uid="{00000000-0005-0000-0000-00001A020000}"/>
    <cellStyle name="Comma 6 2" xfId="540" xr:uid="{00000000-0005-0000-0000-00001B020000}"/>
    <cellStyle name="Comma 7" xfId="541" xr:uid="{00000000-0005-0000-0000-00001C020000}"/>
    <cellStyle name="Comma 7 2" xfId="542" xr:uid="{00000000-0005-0000-0000-00001D020000}"/>
    <cellStyle name="Comma 8" xfId="543" xr:uid="{00000000-0005-0000-0000-00001E020000}"/>
    <cellStyle name="Comma 9" xfId="544" xr:uid="{00000000-0005-0000-0000-00001F020000}"/>
    <cellStyle name="Currency" xfId="545" builtinId="4"/>
    <cellStyle name="Currency 10" xfId="546" xr:uid="{00000000-0005-0000-0000-000021020000}"/>
    <cellStyle name="Currency 2" xfId="547" xr:uid="{00000000-0005-0000-0000-000022020000}"/>
    <cellStyle name="Currency 2 2" xfId="548" xr:uid="{00000000-0005-0000-0000-000023020000}"/>
    <cellStyle name="Currency 2 2 2" xfId="549" xr:uid="{00000000-0005-0000-0000-000024020000}"/>
    <cellStyle name="Currency 2 2 2 2" xfId="550" xr:uid="{00000000-0005-0000-0000-000025020000}"/>
    <cellStyle name="Currency 2 2 3" xfId="551" xr:uid="{00000000-0005-0000-0000-000026020000}"/>
    <cellStyle name="Currency 2 2 3 2" xfId="552" xr:uid="{00000000-0005-0000-0000-000027020000}"/>
    <cellStyle name="Currency 2 2 3 3" xfId="553" xr:uid="{00000000-0005-0000-0000-000028020000}"/>
    <cellStyle name="Currency 2 3" xfId="554" xr:uid="{00000000-0005-0000-0000-000029020000}"/>
    <cellStyle name="Currency 2 3 2" xfId="555" xr:uid="{00000000-0005-0000-0000-00002A020000}"/>
    <cellStyle name="Currency 2 3 2 2" xfId="556" xr:uid="{00000000-0005-0000-0000-00002B020000}"/>
    <cellStyle name="Currency 2 3 2 3" xfId="557" xr:uid="{00000000-0005-0000-0000-00002C020000}"/>
    <cellStyle name="Currency 2 4" xfId="558" xr:uid="{00000000-0005-0000-0000-00002D020000}"/>
    <cellStyle name="Currency 2 4 2" xfId="559" xr:uid="{00000000-0005-0000-0000-00002E020000}"/>
    <cellStyle name="Currency 2 4 3" xfId="560" xr:uid="{00000000-0005-0000-0000-00002F020000}"/>
    <cellStyle name="Currency 2 4 4" xfId="561" xr:uid="{00000000-0005-0000-0000-000030020000}"/>
    <cellStyle name="Currency 2 4 4 2" xfId="562" xr:uid="{00000000-0005-0000-0000-000031020000}"/>
    <cellStyle name="Currency 2 4 4 3" xfId="563" xr:uid="{00000000-0005-0000-0000-000032020000}"/>
    <cellStyle name="Currency 3" xfId="564" xr:uid="{00000000-0005-0000-0000-000033020000}"/>
    <cellStyle name="Currency 3 2" xfId="565" xr:uid="{00000000-0005-0000-0000-000034020000}"/>
    <cellStyle name="Currency 3 2 2" xfId="566" xr:uid="{00000000-0005-0000-0000-000035020000}"/>
    <cellStyle name="Currency 3 2 2 2" xfId="567" xr:uid="{00000000-0005-0000-0000-000036020000}"/>
    <cellStyle name="Currency 3 2 2 3" xfId="568" xr:uid="{00000000-0005-0000-0000-000037020000}"/>
    <cellStyle name="Currency 3 3" xfId="569" xr:uid="{00000000-0005-0000-0000-000038020000}"/>
    <cellStyle name="Currency 3 3 2" xfId="570" xr:uid="{00000000-0005-0000-0000-000039020000}"/>
    <cellStyle name="Currency 4" xfId="571" xr:uid="{00000000-0005-0000-0000-00003A020000}"/>
    <cellStyle name="Currency 4 2" xfId="572" xr:uid="{00000000-0005-0000-0000-00003B020000}"/>
    <cellStyle name="Currency 4 2 2" xfId="573" xr:uid="{00000000-0005-0000-0000-00003C020000}"/>
    <cellStyle name="Currency 4 3" xfId="574" xr:uid="{00000000-0005-0000-0000-00003D020000}"/>
    <cellStyle name="Currency 5" xfId="575" xr:uid="{00000000-0005-0000-0000-00003E020000}"/>
    <cellStyle name="Currency 5 2" xfId="576" xr:uid="{00000000-0005-0000-0000-00003F020000}"/>
    <cellStyle name="Currency 5 2 2" xfId="577" xr:uid="{00000000-0005-0000-0000-000040020000}"/>
    <cellStyle name="Currency 5 2 3" xfId="578" xr:uid="{00000000-0005-0000-0000-000041020000}"/>
    <cellStyle name="Currency 5 2 3 2" xfId="579" xr:uid="{00000000-0005-0000-0000-000042020000}"/>
    <cellStyle name="Currency 5 2 3 3" xfId="580" xr:uid="{00000000-0005-0000-0000-000043020000}"/>
    <cellStyle name="Currency 6" xfId="581" xr:uid="{00000000-0005-0000-0000-000044020000}"/>
    <cellStyle name="Currency 6 2" xfId="582" xr:uid="{00000000-0005-0000-0000-000045020000}"/>
    <cellStyle name="Currency 7" xfId="583" xr:uid="{00000000-0005-0000-0000-000046020000}"/>
    <cellStyle name="Currency 7 2" xfId="584" xr:uid="{00000000-0005-0000-0000-000047020000}"/>
    <cellStyle name="Currency 8" xfId="585" xr:uid="{00000000-0005-0000-0000-000048020000}"/>
    <cellStyle name="Currency 8 2" xfId="586" xr:uid="{00000000-0005-0000-0000-000049020000}"/>
    <cellStyle name="Currency 9" xfId="587" xr:uid="{00000000-0005-0000-0000-00004A020000}"/>
    <cellStyle name="Define your own named style" xfId="588" xr:uid="{00000000-0005-0000-0000-00004B020000}"/>
    <cellStyle name="Draw lines around data in range" xfId="589" xr:uid="{00000000-0005-0000-0000-00004C020000}"/>
    <cellStyle name="Draw shadow and lines within range" xfId="590" xr:uid="{00000000-0005-0000-0000-00004D020000}"/>
    <cellStyle name="Enlarge title text, yellow on blue" xfId="591" xr:uid="{00000000-0005-0000-0000-00004E020000}"/>
    <cellStyle name="Enlarge title text, yellow on blue 2" xfId="592" xr:uid="{00000000-0005-0000-0000-00004F020000}"/>
    <cellStyle name="Explanatory Text 2" xfId="593" xr:uid="{00000000-0005-0000-0000-000050020000}"/>
    <cellStyle name="Explanatory Text 2 2" xfId="594" xr:uid="{00000000-0005-0000-0000-000051020000}"/>
    <cellStyle name="Explanatory Text 3" xfId="595" xr:uid="{00000000-0005-0000-0000-000052020000}"/>
    <cellStyle name="Explanatory Text 3 2" xfId="596" xr:uid="{00000000-0005-0000-0000-000053020000}"/>
    <cellStyle name="Explanatory Text 4" xfId="597" xr:uid="{00000000-0005-0000-0000-000054020000}"/>
    <cellStyle name="Explanatory Text 4 2" xfId="598" xr:uid="{00000000-0005-0000-0000-000055020000}"/>
    <cellStyle name="Explanatory Text 5" xfId="599" xr:uid="{00000000-0005-0000-0000-000056020000}"/>
    <cellStyle name="Explanatory Text 5 2" xfId="600" xr:uid="{00000000-0005-0000-0000-000057020000}"/>
    <cellStyle name="Explanatory Text 6" xfId="601" xr:uid="{00000000-0005-0000-0000-000058020000}"/>
    <cellStyle name="Explanatory Text 6 2" xfId="602" xr:uid="{00000000-0005-0000-0000-000059020000}"/>
    <cellStyle name="Explanatory Text 7" xfId="603" xr:uid="{00000000-0005-0000-0000-00005A020000}"/>
    <cellStyle name="Explanatory Text 7 2" xfId="604" xr:uid="{00000000-0005-0000-0000-00005B020000}"/>
    <cellStyle name="Explanatory Text 8" xfId="605" xr:uid="{00000000-0005-0000-0000-00005C020000}"/>
    <cellStyle name="Explanatory Text 8 2" xfId="606" xr:uid="{00000000-0005-0000-0000-00005D020000}"/>
    <cellStyle name="Explanatory Text 9" xfId="607" xr:uid="{00000000-0005-0000-0000-00005E020000}"/>
    <cellStyle name="Format a column of totals" xfId="608" xr:uid="{00000000-0005-0000-0000-00005F020000}"/>
    <cellStyle name="Format a column of totals 2" xfId="609" xr:uid="{00000000-0005-0000-0000-000060020000}"/>
    <cellStyle name="Format a row of totals" xfId="610" xr:uid="{00000000-0005-0000-0000-000061020000}"/>
    <cellStyle name="Format a row of totals 2" xfId="611" xr:uid="{00000000-0005-0000-0000-000062020000}"/>
    <cellStyle name="Format text as bold, black on yellow" xfId="612" xr:uid="{00000000-0005-0000-0000-000063020000}"/>
    <cellStyle name="Format text as bold, black on yellow 2" xfId="613" xr:uid="{00000000-0005-0000-0000-000064020000}"/>
    <cellStyle name="Good 2" xfId="614" xr:uid="{00000000-0005-0000-0000-000065020000}"/>
    <cellStyle name="Good 2 2" xfId="615" xr:uid="{00000000-0005-0000-0000-000066020000}"/>
    <cellStyle name="Good 3" xfId="616" xr:uid="{00000000-0005-0000-0000-000067020000}"/>
    <cellStyle name="Good 3 2" xfId="617" xr:uid="{00000000-0005-0000-0000-000068020000}"/>
    <cellStyle name="Good 4" xfId="618" xr:uid="{00000000-0005-0000-0000-000069020000}"/>
    <cellStyle name="Good 4 2" xfId="619" xr:uid="{00000000-0005-0000-0000-00006A020000}"/>
    <cellStyle name="Good 5" xfId="620" xr:uid="{00000000-0005-0000-0000-00006B020000}"/>
    <cellStyle name="Good 5 2" xfId="621" xr:uid="{00000000-0005-0000-0000-00006C020000}"/>
    <cellStyle name="Good 6" xfId="622" xr:uid="{00000000-0005-0000-0000-00006D020000}"/>
    <cellStyle name="Good 6 2" xfId="623" xr:uid="{00000000-0005-0000-0000-00006E020000}"/>
    <cellStyle name="Good 7" xfId="624" xr:uid="{00000000-0005-0000-0000-00006F020000}"/>
    <cellStyle name="Good 7 2" xfId="625" xr:uid="{00000000-0005-0000-0000-000070020000}"/>
    <cellStyle name="Good 8" xfId="626" xr:uid="{00000000-0005-0000-0000-000071020000}"/>
    <cellStyle name="Good 8 2" xfId="627" xr:uid="{00000000-0005-0000-0000-000072020000}"/>
    <cellStyle name="Good 9" xfId="628" xr:uid="{00000000-0005-0000-0000-000073020000}"/>
    <cellStyle name="Header1" xfId="629" xr:uid="{00000000-0005-0000-0000-000074020000}"/>
    <cellStyle name="Header2" xfId="630" xr:uid="{00000000-0005-0000-0000-000075020000}"/>
    <cellStyle name="Heading 1 2" xfId="631" xr:uid="{00000000-0005-0000-0000-000076020000}"/>
    <cellStyle name="Heading 1 2 2" xfId="632" xr:uid="{00000000-0005-0000-0000-000077020000}"/>
    <cellStyle name="Heading 1 3" xfId="633" xr:uid="{00000000-0005-0000-0000-000078020000}"/>
    <cellStyle name="Heading 1 3 2" xfId="634" xr:uid="{00000000-0005-0000-0000-000079020000}"/>
    <cellStyle name="Heading 1 4" xfId="635" xr:uid="{00000000-0005-0000-0000-00007A020000}"/>
    <cellStyle name="Heading 1 4 2" xfId="636" xr:uid="{00000000-0005-0000-0000-00007B020000}"/>
    <cellStyle name="Heading 1 5" xfId="637" xr:uid="{00000000-0005-0000-0000-00007C020000}"/>
    <cellStyle name="Heading 1 5 2" xfId="638" xr:uid="{00000000-0005-0000-0000-00007D020000}"/>
    <cellStyle name="Heading 1 6" xfId="639" xr:uid="{00000000-0005-0000-0000-00007E020000}"/>
    <cellStyle name="Heading 1 6 2" xfId="640" xr:uid="{00000000-0005-0000-0000-00007F020000}"/>
    <cellStyle name="Heading 1 7" xfId="641" xr:uid="{00000000-0005-0000-0000-000080020000}"/>
    <cellStyle name="Heading 1 7 2" xfId="642" xr:uid="{00000000-0005-0000-0000-000081020000}"/>
    <cellStyle name="Heading 1 8" xfId="643" xr:uid="{00000000-0005-0000-0000-000082020000}"/>
    <cellStyle name="Heading 1 8 2" xfId="644" xr:uid="{00000000-0005-0000-0000-000083020000}"/>
    <cellStyle name="Heading 1 9" xfId="645" xr:uid="{00000000-0005-0000-0000-000084020000}"/>
    <cellStyle name="Heading 2 2" xfId="646" xr:uid="{00000000-0005-0000-0000-000085020000}"/>
    <cellStyle name="Heading 2 2 2" xfId="647" xr:uid="{00000000-0005-0000-0000-000086020000}"/>
    <cellStyle name="Heading 2 3" xfId="648" xr:uid="{00000000-0005-0000-0000-000087020000}"/>
    <cellStyle name="Heading 2 3 2" xfId="649" xr:uid="{00000000-0005-0000-0000-000088020000}"/>
    <cellStyle name="Heading 2 4" xfId="650" xr:uid="{00000000-0005-0000-0000-000089020000}"/>
    <cellStyle name="Heading 2 4 2" xfId="651" xr:uid="{00000000-0005-0000-0000-00008A020000}"/>
    <cellStyle name="Heading 2 5" xfId="652" xr:uid="{00000000-0005-0000-0000-00008B020000}"/>
    <cellStyle name="Heading 2 5 2" xfId="653" xr:uid="{00000000-0005-0000-0000-00008C020000}"/>
    <cellStyle name="Heading 2 6" xfId="654" xr:uid="{00000000-0005-0000-0000-00008D020000}"/>
    <cellStyle name="Heading 2 6 2" xfId="655" xr:uid="{00000000-0005-0000-0000-00008E020000}"/>
    <cellStyle name="Heading 2 7" xfId="656" xr:uid="{00000000-0005-0000-0000-00008F020000}"/>
    <cellStyle name="Heading 2 7 2" xfId="657" xr:uid="{00000000-0005-0000-0000-000090020000}"/>
    <cellStyle name="Heading 2 8" xfId="658" xr:uid="{00000000-0005-0000-0000-000091020000}"/>
    <cellStyle name="Heading 2 8 2" xfId="659" xr:uid="{00000000-0005-0000-0000-000092020000}"/>
    <cellStyle name="Heading 2 9" xfId="660" xr:uid="{00000000-0005-0000-0000-000093020000}"/>
    <cellStyle name="Heading 3 2" xfId="661" xr:uid="{00000000-0005-0000-0000-000094020000}"/>
    <cellStyle name="Heading 3 2 2" xfId="662" xr:uid="{00000000-0005-0000-0000-000095020000}"/>
    <cellStyle name="Heading 3 3" xfId="663" xr:uid="{00000000-0005-0000-0000-000096020000}"/>
    <cellStyle name="Heading 3 3 2" xfId="664" xr:uid="{00000000-0005-0000-0000-000097020000}"/>
    <cellStyle name="Heading 3 4" xfId="665" xr:uid="{00000000-0005-0000-0000-000098020000}"/>
    <cellStyle name="Heading 3 4 2" xfId="666" xr:uid="{00000000-0005-0000-0000-000099020000}"/>
    <cellStyle name="Heading 3 5" xfId="667" xr:uid="{00000000-0005-0000-0000-00009A020000}"/>
    <cellStyle name="Heading 3 5 2" xfId="668" xr:uid="{00000000-0005-0000-0000-00009B020000}"/>
    <cellStyle name="Heading 3 6" xfId="669" xr:uid="{00000000-0005-0000-0000-00009C020000}"/>
    <cellStyle name="Heading 3 6 2" xfId="670" xr:uid="{00000000-0005-0000-0000-00009D020000}"/>
    <cellStyle name="Heading 3 7" xfId="671" xr:uid="{00000000-0005-0000-0000-00009E020000}"/>
    <cellStyle name="Heading 3 7 2" xfId="672" xr:uid="{00000000-0005-0000-0000-00009F020000}"/>
    <cellStyle name="Heading 3 8" xfId="673" xr:uid="{00000000-0005-0000-0000-0000A0020000}"/>
    <cellStyle name="Heading 3 8 2" xfId="674" xr:uid="{00000000-0005-0000-0000-0000A1020000}"/>
    <cellStyle name="Heading 3 9" xfId="675" xr:uid="{00000000-0005-0000-0000-0000A2020000}"/>
    <cellStyle name="Heading 4 2" xfId="676" xr:uid="{00000000-0005-0000-0000-0000A3020000}"/>
    <cellStyle name="Heading 4 2 2" xfId="677" xr:uid="{00000000-0005-0000-0000-0000A4020000}"/>
    <cellStyle name="Heading 4 3" xfId="678" xr:uid="{00000000-0005-0000-0000-0000A5020000}"/>
    <cellStyle name="Heading 4 3 2" xfId="679" xr:uid="{00000000-0005-0000-0000-0000A6020000}"/>
    <cellStyle name="Heading 4 4" xfId="680" xr:uid="{00000000-0005-0000-0000-0000A7020000}"/>
    <cellStyle name="Heading 4 4 2" xfId="681" xr:uid="{00000000-0005-0000-0000-0000A8020000}"/>
    <cellStyle name="Heading 4 5" xfId="682" xr:uid="{00000000-0005-0000-0000-0000A9020000}"/>
    <cellStyle name="Heading 4 5 2" xfId="683" xr:uid="{00000000-0005-0000-0000-0000AA020000}"/>
    <cellStyle name="Heading 4 6" xfId="684" xr:uid="{00000000-0005-0000-0000-0000AB020000}"/>
    <cellStyle name="Heading 4 6 2" xfId="685" xr:uid="{00000000-0005-0000-0000-0000AC020000}"/>
    <cellStyle name="Heading 4 7" xfId="686" xr:uid="{00000000-0005-0000-0000-0000AD020000}"/>
    <cellStyle name="Heading 4 7 2" xfId="687" xr:uid="{00000000-0005-0000-0000-0000AE020000}"/>
    <cellStyle name="Heading 4 8" xfId="688" xr:uid="{00000000-0005-0000-0000-0000AF020000}"/>
    <cellStyle name="Heading 4 8 2" xfId="689" xr:uid="{00000000-0005-0000-0000-0000B0020000}"/>
    <cellStyle name="Heading 4 9" xfId="690" xr:uid="{00000000-0005-0000-0000-0000B1020000}"/>
    <cellStyle name="Hyperlink 2" xfId="691" xr:uid="{00000000-0005-0000-0000-0000B2020000}"/>
    <cellStyle name="Input 2" xfId="692" xr:uid="{00000000-0005-0000-0000-0000B3020000}"/>
    <cellStyle name="Input 2 2" xfId="693" xr:uid="{00000000-0005-0000-0000-0000B4020000}"/>
    <cellStyle name="Input 3" xfId="694" xr:uid="{00000000-0005-0000-0000-0000B5020000}"/>
    <cellStyle name="Input 3 2" xfId="695" xr:uid="{00000000-0005-0000-0000-0000B6020000}"/>
    <cellStyle name="Input 4" xfId="696" xr:uid="{00000000-0005-0000-0000-0000B7020000}"/>
    <cellStyle name="Input 4 2" xfId="697" xr:uid="{00000000-0005-0000-0000-0000B8020000}"/>
    <cellStyle name="Input 5" xfId="698" xr:uid="{00000000-0005-0000-0000-0000B9020000}"/>
    <cellStyle name="Input 5 2" xfId="699" xr:uid="{00000000-0005-0000-0000-0000BA020000}"/>
    <cellStyle name="Input 6" xfId="700" xr:uid="{00000000-0005-0000-0000-0000BB020000}"/>
    <cellStyle name="Input 6 2" xfId="701" xr:uid="{00000000-0005-0000-0000-0000BC020000}"/>
    <cellStyle name="Input 7" xfId="702" xr:uid="{00000000-0005-0000-0000-0000BD020000}"/>
    <cellStyle name="Input 7 2" xfId="703" xr:uid="{00000000-0005-0000-0000-0000BE020000}"/>
    <cellStyle name="Input 8" xfId="704" xr:uid="{00000000-0005-0000-0000-0000BF020000}"/>
    <cellStyle name="Input 8 2" xfId="705" xr:uid="{00000000-0005-0000-0000-0000C0020000}"/>
    <cellStyle name="Input 9" xfId="706" xr:uid="{00000000-0005-0000-0000-0000C1020000}"/>
    <cellStyle name="Linked Cell 2" xfId="707" xr:uid="{00000000-0005-0000-0000-0000C2020000}"/>
    <cellStyle name="Linked Cell 2 2" xfId="708" xr:uid="{00000000-0005-0000-0000-0000C3020000}"/>
    <cellStyle name="Linked Cell 3" xfId="709" xr:uid="{00000000-0005-0000-0000-0000C4020000}"/>
    <cellStyle name="Linked Cell 3 2" xfId="710" xr:uid="{00000000-0005-0000-0000-0000C5020000}"/>
    <cellStyle name="Linked Cell 4" xfId="711" xr:uid="{00000000-0005-0000-0000-0000C6020000}"/>
    <cellStyle name="Linked Cell 4 2" xfId="712" xr:uid="{00000000-0005-0000-0000-0000C7020000}"/>
    <cellStyle name="Linked Cell 5" xfId="713" xr:uid="{00000000-0005-0000-0000-0000C8020000}"/>
    <cellStyle name="Linked Cell 5 2" xfId="714" xr:uid="{00000000-0005-0000-0000-0000C9020000}"/>
    <cellStyle name="Linked Cell 6" xfId="715" xr:uid="{00000000-0005-0000-0000-0000CA020000}"/>
    <cellStyle name="Linked Cell 6 2" xfId="716" xr:uid="{00000000-0005-0000-0000-0000CB020000}"/>
    <cellStyle name="Linked Cell 7" xfId="717" xr:uid="{00000000-0005-0000-0000-0000CC020000}"/>
    <cellStyle name="Linked Cell 7 2" xfId="718" xr:uid="{00000000-0005-0000-0000-0000CD020000}"/>
    <cellStyle name="Linked Cell 8" xfId="719" xr:uid="{00000000-0005-0000-0000-0000CE020000}"/>
    <cellStyle name="Linked Cell 8 2" xfId="720" xr:uid="{00000000-0005-0000-0000-0000CF020000}"/>
    <cellStyle name="Linked Cell 9" xfId="721" xr:uid="{00000000-0005-0000-0000-0000D0020000}"/>
    <cellStyle name="Neutral 2" xfId="722" xr:uid="{00000000-0005-0000-0000-0000D1020000}"/>
    <cellStyle name="Neutral 2 2" xfId="723" xr:uid="{00000000-0005-0000-0000-0000D2020000}"/>
    <cellStyle name="Neutral 3" xfId="724" xr:uid="{00000000-0005-0000-0000-0000D3020000}"/>
    <cellStyle name="Neutral 3 2" xfId="725" xr:uid="{00000000-0005-0000-0000-0000D4020000}"/>
    <cellStyle name="Neutral 4" xfId="726" xr:uid="{00000000-0005-0000-0000-0000D5020000}"/>
    <cellStyle name="Neutral 4 2" xfId="727" xr:uid="{00000000-0005-0000-0000-0000D6020000}"/>
    <cellStyle name="Neutral 5" xfId="728" xr:uid="{00000000-0005-0000-0000-0000D7020000}"/>
    <cellStyle name="Neutral 5 2" xfId="729" xr:uid="{00000000-0005-0000-0000-0000D8020000}"/>
    <cellStyle name="Neutral 6" xfId="730" xr:uid="{00000000-0005-0000-0000-0000D9020000}"/>
    <cellStyle name="Neutral 6 2" xfId="731" xr:uid="{00000000-0005-0000-0000-0000DA020000}"/>
    <cellStyle name="Neutral 7" xfId="732" xr:uid="{00000000-0005-0000-0000-0000DB020000}"/>
    <cellStyle name="Neutral 7 2" xfId="733" xr:uid="{00000000-0005-0000-0000-0000DC020000}"/>
    <cellStyle name="Neutral 8" xfId="734" xr:uid="{00000000-0005-0000-0000-0000DD020000}"/>
    <cellStyle name="Neutral 8 2" xfId="735" xr:uid="{00000000-0005-0000-0000-0000DE020000}"/>
    <cellStyle name="Neutral 9" xfId="736" xr:uid="{00000000-0005-0000-0000-0000DF020000}"/>
    <cellStyle name="Normal" xfId="0" builtinId="0"/>
    <cellStyle name="Normal 10" xfId="737" xr:uid="{00000000-0005-0000-0000-0000E1020000}"/>
    <cellStyle name="Normal 10 2" xfId="738" xr:uid="{00000000-0005-0000-0000-0000E2020000}"/>
    <cellStyle name="Normal 10 2 2" xfId="739" xr:uid="{00000000-0005-0000-0000-0000E3020000}"/>
    <cellStyle name="Normal 10 2 3" xfId="740" xr:uid="{00000000-0005-0000-0000-0000E4020000}"/>
    <cellStyle name="Normal 10 3" xfId="741" xr:uid="{00000000-0005-0000-0000-0000E5020000}"/>
    <cellStyle name="Normal 11" xfId="742" xr:uid="{00000000-0005-0000-0000-0000E6020000}"/>
    <cellStyle name="Normal 11 2" xfId="743" xr:uid="{00000000-0005-0000-0000-0000E7020000}"/>
    <cellStyle name="Normal 11 2 2" xfId="744" xr:uid="{00000000-0005-0000-0000-0000E8020000}"/>
    <cellStyle name="Normal 11 2 3" xfId="745" xr:uid="{00000000-0005-0000-0000-0000E9020000}"/>
    <cellStyle name="Normal 11 3" xfId="746" xr:uid="{00000000-0005-0000-0000-0000EA020000}"/>
    <cellStyle name="Normal 11 4" xfId="747" xr:uid="{00000000-0005-0000-0000-0000EB020000}"/>
    <cellStyle name="Normal 12" xfId="748" xr:uid="{00000000-0005-0000-0000-0000EC020000}"/>
    <cellStyle name="Normal 12 2" xfId="749" xr:uid="{00000000-0005-0000-0000-0000ED020000}"/>
    <cellStyle name="Normal 12 2 2" xfId="750" xr:uid="{00000000-0005-0000-0000-0000EE020000}"/>
    <cellStyle name="Normal 12 2 3" xfId="751" xr:uid="{00000000-0005-0000-0000-0000EF020000}"/>
    <cellStyle name="Normal 12 3" xfId="752" xr:uid="{00000000-0005-0000-0000-0000F0020000}"/>
    <cellStyle name="Normal 12 4" xfId="753" xr:uid="{00000000-0005-0000-0000-0000F1020000}"/>
    <cellStyle name="Normal 13" xfId="754" xr:uid="{00000000-0005-0000-0000-0000F2020000}"/>
    <cellStyle name="Normal 13 2" xfId="755" xr:uid="{00000000-0005-0000-0000-0000F3020000}"/>
    <cellStyle name="Normal 13 2 2" xfId="756" xr:uid="{00000000-0005-0000-0000-0000F4020000}"/>
    <cellStyle name="Normal 13 2 3" xfId="757" xr:uid="{00000000-0005-0000-0000-0000F5020000}"/>
    <cellStyle name="Normal 13 2 4" xfId="758" xr:uid="{00000000-0005-0000-0000-0000F6020000}"/>
    <cellStyle name="Normal 13 3" xfId="759" xr:uid="{00000000-0005-0000-0000-0000F7020000}"/>
    <cellStyle name="Normal 13 4" xfId="760" xr:uid="{00000000-0005-0000-0000-0000F8020000}"/>
    <cellStyle name="Normal 13 5" xfId="761" xr:uid="{00000000-0005-0000-0000-0000F9020000}"/>
    <cellStyle name="Normal 13 6" xfId="762" xr:uid="{00000000-0005-0000-0000-0000FA020000}"/>
    <cellStyle name="Normal 14" xfId="763" xr:uid="{00000000-0005-0000-0000-0000FB020000}"/>
    <cellStyle name="Normal 14 2" xfId="764" xr:uid="{00000000-0005-0000-0000-0000FC020000}"/>
    <cellStyle name="Normal 14 2 2" xfId="765" xr:uid="{00000000-0005-0000-0000-0000FD020000}"/>
    <cellStyle name="Normal 14 2 3" xfId="766" xr:uid="{00000000-0005-0000-0000-0000FE020000}"/>
    <cellStyle name="Normal 14 2 4" xfId="767" xr:uid="{00000000-0005-0000-0000-0000FF020000}"/>
    <cellStyle name="Normal 14 3" xfId="768" xr:uid="{00000000-0005-0000-0000-000000030000}"/>
    <cellStyle name="Normal 14 4" xfId="769" xr:uid="{00000000-0005-0000-0000-000001030000}"/>
    <cellStyle name="Normal 14 5" xfId="770" xr:uid="{00000000-0005-0000-0000-000002030000}"/>
    <cellStyle name="Normal 15" xfId="771" xr:uid="{00000000-0005-0000-0000-000003030000}"/>
    <cellStyle name="Normal 15 2" xfId="772" xr:uid="{00000000-0005-0000-0000-000004030000}"/>
    <cellStyle name="Normal 16" xfId="773" xr:uid="{00000000-0005-0000-0000-000005030000}"/>
    <cellStyle name="Normal 16 2" xfId="774" xr:uid="{00000000-0005-0000-0000-000006030000}"/>
    <cellStyle name="Normal 17" xfId="775" xr:uid="{00000000-0005-0000-0000-000007030000}"/>
    <cellStyle name="Normal 17 2" xfId="776" xr:uid="{00000000-0005-0000-0000-000008030000}"/>
    <cellStyle name="Normal 18" xfId="777" xr:uid="{00000000-0005-0000-0000-000009030000}"/>
    <cellStyle name="Normal 18 2" xfId="778" xr:uid="{00000000-0005-0000-0000-00000A030000}"/>
    <cellStyle name="Normal 19" xfId="779" xr:uid="{00000000-0005-0000-0000-00000B030000}"/>
    <cellStyle name="Normal 19 2" xfId="780" xr:uid="{00000000-0005-0000-0000-00000C030000}"/>
    <cellStyle name="Normal 2" xfId="781" xr:uid="{00000000-0005-0000-0000-00000D030000}"/>
    <cellStyle name="Normal 2 10" xfId="782" xr:uid="{00000000-0005-0000-0000-00000E030000}"/>
    <cellStyle name="Normal 2 11" xfId="783" xr:uid="{00000000-0005-0000-0000-00000F030000}"/>
    <cellStyle name="Normal 2 11 2" xfId="784" xr:uid="{00000000-0005-0000-0000-000010030000}"/>
    <cellStyle name="Normal 2 12" xfId="785" xr:uid="{00000000-0005-0000-0000-000011030000}"/>
    <cellStyle name="Normal 2 13" xfId="786" xr:uid="{00000000-0005-0000-0000-000012030000}"/>
    <cellStyle name="Normal 2 13 2" xfId="787" xr:uid="{00000000-0005-0000-0000-000013030000}"/>
    <cellStyle name="Normal 2 14" xfId="788" xr:uid="{00000000-0005-0000-0000-000014030000}"/>
    <cellStyle name="Normal 2 14 2" xfId="789" xr:uid="{00000000-0005-0000-0000-000015030000}"/>
    <cellStyle name="Normal 2 14 3" xfId="790" xr:uid="{00000000-0005-0000-0000-000016030000}"/>
    <cellStyle name="Normal 2 15" xfId="791" xr:uid="{00000000-0005-0000-0000-000017030000}"/>
    <cellStyle name="Normal 2 15 2" xfId="792" xr:uid="{00000000-0005-0000-0000-000018030000}"/>
    <cellStyle name="Normal 2 15 3" xfId="793" xr:uid="{00000000-0005-0000-0000-000019030000}"/>
    <cellStyle name="Normal 2 16" xfId="794" xr:uid="{00000000-0005-0000-0000-00001A030000}"/>
    <cellStyle name="Normal 2 17" xfId="795" xr:uid="{00000000-0005-0000-0000-00001B030000}"/>
    <cellStyle name="Normal 2 2" xfId="796" xr:uid="{00000000-0005-0000-0000-00001C030000}"/>
    <cellStyle name="Normal 2 2 2" xfId="797" xr:uid="{00000000-0005-0000-0000-00001D030000}"/>
    <cellStyle name="Normal 2 2 2 2" xfId="798" xr:uid="{00000000-0005-0000-0000-00001E030000}"/>
    <cellStyle name="Normal 2 2 2 2 2" xfId="799" xr:uid="{00000000-0005-0000-0000-00001F030000}"/>
    <cellStyle name="Normal 2 2 2 3" xfId="800" xr:uid="{00000000-0005-0000-0000-000020030000}"/>
    <cellStyle name="Normal 2 2 3" xfId="801" xr:uid="{00000000-0005-0000-0000-000021030000}"/>
    <cellStyle name="Normal 2 2 3 2" xfId="802" xr:uid="{00000000-0005-0000-0000-000022030000}"/>
    <cellStyle name="Normal 2 2 3 3" xfId="803" xr:uid="{00000000-0005-0000-0000-000023030000}"/>
    <cellStyle name="Normal 2 2 3 4" xfId="804" xr:uid="{00000000-0005-0000-0000-000024030000}"/>
    <cellStyle name="Normal 2 2 4" xfId="805" xr:uid="{00000000-0005-0000-0000-000025030000}"/>
    <cellStyle name="Normal 2 2 5" xfId="806" xr:uid="{00000000-0005-0000-0000-000026030000}"/>
    <cellStyle name="Normal 2 2 6" xfId="807" xr:uid="{00000000-0005-0000-0000-000027030000}"/>
    <cellStyle name="Normal 2 2 7" xfId="808" xr:uid="{00000000-0005-0000-0000-000028030000}"/>
    <cellStyle name="Normal 2 3" xfId="809" xr:uid="{00000000-0005-0000-0000-000029030000}"/>
    <cellStyle name="Normal 2 3 2" xfId="810" xr:uid="{00000000-0005-0000-0000-00002A030000}"/>
    <cellStyle name="Normal 2 3 3" xfId="811" xr:uid="{00000000-0005-0000-0000-00002B030000}"/>
    <cellStyle name="Normal 2 3 4" xfId="812" xr:uid="{00000000-0005-0000-0000-00002C030000}"/>
    <cellStyle name="Normal 2 4" xfId="813" xr:uid="{00000000-0005-0000-0000-00002D030000}"/>
    <cellStyle name="Normal 2 4 2" xfId="814" xr:uid="{00000000-0005-0000-0000-00002E030000}"/>
    <cellStyle name="Normal 2 5" xfId="815" xr:uid="{00000000-0005-0000-0000-00002F030000}"/>
    <cellStyle name="Normal 2 5 2" xfId="816" xr:uid="{00000000-0005-0000-0000-000030030000}"/>
    <cellStyle name="Normal 2 6" xfId="817" xr:uid="{00000000-0005-0000-0000-000031030000}"/>
    <cellStyle name="Normal 2 6 2" xfId="818" xr:uid="{00000000-0005-0000-0000-000032030000}"/>
    <cellStyle name="Normal 2 7" xfId="819" xr:uid="{00000000-0005-0000-0000-000033030000}"/>
    <cellStyle name="Normal 2 7 2" xfId="820" xr:uid="{00000000-0005-0000-0000-000034030000}"/>
    <cellStyle name="Normal 2 8" xfId="821" xr:uid="{00000000-0005-0000-0000-000035030000}"/>
    <cellStyle name="Normal 2 8 2" xfId="822" xr:uid="{00000000-0005-0000-0000-000036030000}"/>
    <cellStyle name="Normal 2 9" xfId="823" xr:uid="{00000000-0005-0000-0000-000037030000}"/>
    <cellStyle name="Normal 2 9 2" xfId="824" xr:uid="{00000000-0005-0000-0000-000038030000}"/>
    <cellStyle name="Normal 2 9 2 2" xfId="825" xr:uid="{00000000-0005-0000-0000-000039030000}"/>
    <cellStyle name="Normal 2 9 3" xfId="826" xr:uid="{00000000-0005-0000-0000-00003A030000}"/>
    <cellStyle name="Normal 20" xfId="827" xr:uid="{00000000-0005-0000-0000-00003B030000}"/>
    <cellStyle name="Normal 20 2" xfId="828" xr:uid="{00000000-0005-0000-0000-00003C030000}"/>
    <cellStyle name="Normal 21" xfId="829" xr:uid="{00000000-0005-0000-0000-00003D030000}"/>
    <cellStyle name="Normal 21 2" xfId="830" xr:uid="{00000000-0005-0000-0000-00003E030000}"/>
    <cellStyle name="Normal 22" xfId="831" xr:uid="{00000000-0005-0000-0000-00003F030000}"/>
    <cellStyle name="Normal 22 2" xfId="832" xr:uid="{00000000-0005-0000-0000-000040030000}"/>
    <cellStyle name="Normal 23" xfId="833" xr:uid="{00000000-0005-0000-0000-000041030000}"/>
    <cellStyle name="Normal 23 2" xfId="834" xr:uid="{00000000-0005-0000-0000-000042030000}"/>
    <cellStyle name="Normal 24" xfId="835" xr:uid="{00000000-0005-0000-0000-000043030000}"/>
    <cellStyle name="Normal 24 2" xfId="836" xr:uid="{00000000-0005-0000-0000-000044030000}"/>
    <cellStyle name="Normal 25" xfId="837" xr:uid="{00000000-0005-0000-0000-000045030000}"/>
    <cellStyle name="Normal 25 2" xfId="838" xr:uid="{00000000-0005-0000-0000-000046030000}"/>
    <cellStyle name="Normal 26" xfId="839" xr:uid="{00000000-0005-0000-0000-000047030000}"/>
    <cellStyle name="Normal 26 2" xfId="840" xr:uid="{00000000-0005-0000-0000-000048030000}"/>
    <cellStyle name="Normal 27" xfId="841" xr:uid="{00000000-0005-0000-0000-000049030000}"/>
    <cellStyle name="Normal 27 2" xfId="842" xr:uid="{00000000-0005-0000-0000-00004A030000}"/>
    <cellStyle name="Normal 28" xfId="843" xr:uid="{00000000-0005-0000-0000-00004B030000}"/>
    <cellStyle name="Normal 28 2" xfId="844" xr:uid="{00000000-0005-0000-0000-00004C030000}"/>
    <cellStyle name="Normal 29" xfId="845" xr:uid="{00000000-0005-0000-0000-00004D030000}"/>
    <cellStyle name="Normal 29 2" xfId="846" xr:uid="{00000000-0005-0000-0000-00004E030000}"/>
    <cellStyle name="Normal 3" xfId="847" xr:uid="{00000000-0005-0000-0000-00004F030000}"/>
    <cellStyle name="Normal 3 10" xfId="848" xr:uid="{00000000-0005-0000-0000-000050030000}"/>
    <cellStyle name="Normal 3 10 2" xfId="849" xr:uid="{00000000-0005-0000-0000-000051030000}"/>
    <cellStyle name="Normal 3 11" xfId="850" xr:uid="{00000000-0005-0000-0000-000052030000}"/>
    <cellStyle name="Normal 3 12" xfId="851" xr:uid="{00000000-0005-0000-0000-000053030000}"/>
    <cellStyle name="Normal 3 13" xfId="852" xr:uid="{00000000-0005-0000-0000-000054030000}"/>
    <cellStyle name="Normal 3 14" xfId="853" xr:uid="{00000000-0005-0000-0000-000055030000}"/>
    <cellStyle name="Normal 3 2" xfId="854" xr:uid="{00000000-0005-0000-0000-000056030000}"/>
    <cellStyle name="Normal 3 2 2" xfId="855" xr:uid="{00000000-0005-0000-0000-000057030000}"/>
    <cellStyle name="Normal 3 2 3" xfId="856" xr:uid="{00000000-0005-0000-0000-000058030000}"/>
    <cellStyle name="Normal 3 3" xfId="857" xr:uid="{00000000-0005-0000-0000-000059030000}"/>
    <cellStyle name="Normal 3 3 2" xfId="858" xr:uid="{00000000-0005-0000-0000-00005A030000}"/>
    <cellStyle name="Normal 3 4" xfId="859" xr:uid="{00000000-0005-0000-0000-00005B030000}"/>
    <cellStyle name="Normal 3 4 2" xfId="860" xr:uid="{00000000-0005-0000-0000-00005C030000}"/>
    <cellStyle name="Normal 3 5" xfId="861" xr:uid="{00000000-0005-0000-0000-00005D030000}"/>
    <cellStyle name="Normal 3 5 2" xfId="862" xr:uid="{00000000-0005-0000-0000-00005E030000}"/>
    <cellStyle name="Normal 3 6" xfId="863" xr:uid="{00000000-0005-0000-0000-00005F030000}"/>
    <cellStyle name="Normal 3 6 2" xfId="864" xr:uid="{00000000-0005-0000-0000-000060030000}"/>
    <cellStyle name="Normal 3 7" xfId="865" xr:uid="{00000000-0005-0000-0000-000061030000}"/>
    <cellStyle name="Normal 3 7 2" xfId="866" xr:uid="{00000000-0005-0000-0000-000062030000}"/>
    <cellStyle name="Normal 3 8" xfId="867" xr:uid="{00000000-0005-0000-0000-000063030000}"/>
    <cellStyle name="Normal 3 8 2" xfId="868" xr:uid="{00000000-0005-0000-0000-000064030000}"/>
    <cellStyle name="Normal 3 9" xfId="869" xr:uid="{00000000-0005-0000-0000-000065030000}"/>
    <cellStyle name="Normal 30" xfId="870" xr:uid="{00000000-0005-0000-0000-000066030000}"/>
    <cellStyle name="Normal 30 2" xfId="871" xr:uid="{00000000-0005-0000-0000-000067030000}"/>
    <cellStyle name="Normal 31" xfId="872" xr:uid="{00000000-0005-0000-0000-000068030000}"/>
    <cellStyle name="Normal 31 2" xfId="873" xr:uid="{00000000-0005-0000-0000-000069030000}"/>
    <cellStyle name="Normal 32" xfId="874" xr:uid="{00000000-0005-0000-0000-00006A030000}"/>
    <cellStyle name="Normal 32 2" xfId="875" xr:uid="{00000000-0005-0000-0000-00006B030000}"/>
    <cellStyle name="Normal 33" xfId="876" xr:uid="{00000000-0005-0000-0000-00006C030000}"/>
    <cellStyle name="Normal 33 2" xfId="877" xr:uid="{00000000-0005-0000-0000-00006D030000}"/>
    <cellStyle name="Normal 34" xfId="878" xr:uid="{00000000-0005-0000-0000-00006E030000}"/>
    <cellStyle name="Normal 34 2" xfId="879" xr:uid="{00000000-0005-0000-0000-00006F030000}"/>
    <cellStyle name="Normal 35" xfId="880" xr:uid="{00000000-0005-0000-0000-000070030000}"/>
    <cellStyle name="Normal 35 2" xfId="881" xr:uid="{00000000-0005-0000-0000-000071030000}"/>
    <cellStyle name="Normal 36" xfId="882" xr:uid="{00000000-0005-0000-0000-000072030000}"/>
    <cellStyle name="Normal 36 2" xfId="883" xr:uid="{00000000-0005-0000-0000-000073030000}"/>
    <cellStyle name="Normal 37" xfId="884" xr:uid="{00000000-0005-0000-0000-000074030000}"/>
    <cellStyle name="Normal 37 2" xfId="885" xr:uid="{00000000-0005-0000-0000-000075030000}"/>
    <cellStyle name="Normal 38" xfId="886" xr:uid="{00000000-0005-0000-0000-000076030000}"/>
    <cellStyle name="Normal 38 2" xfId="887" xr:uid="{00000000-0005-0000-0000-000077030000}"/>
    <cellStyle name="Normal 39" xfId="888" xr:uid="{00000000-0005-0000-0000-000078030000}"/>
    <cellStyle name="Normal 39 2" xfId="889" xr:uid="{00000000-0005-0000-0000-000079030000}"/>
    <cellStyle name="Normal 4" xfId="890" xr:uid="{00000000-0005-0000-0000-00007A030000}"/>
    <cellStyle name="Normal 4 2" xfId="891" xr:uid="{00000000-0005-0000-0000-00007B030000}"/>
    <cellStyle name="Normal 4 2 2" xfId="892" xr:uid="{00000000-0005-0000-0000-00007C030000}"/>
    <cellStyle name="Normal 4 2 2 2" xfId="893" xr:uid="{00000000-0005-0000-0000-00007D030000}"/>
    <cellStyle name="Normal 4 2 2 3" xfId="894" xr:uid="{00000000-0005-0000-0000-00007E030000}"/>
    <cellStyle name="Normal 4 2 3" xfId="895" xr:uid="{00000000-0005-0000-0000-00007F030000}"/>
    <cellStyle name="Normal 4 2 4" xfId="896" xr:uid="{00000000-0005-0000-0000-000080030000}"/>
    <cellStyle name="Normal 4 3" xfId="897" xr:uid="{00000000-0005-0000-0000-000081030000}"/>
    <cellStyle name="Normal 4 3 2" xfId="898" xr:uid="{00000000-0005-0000-0000-000082030000}"/>
    <cellStyle name="Normal 4 3 2 2" xfId="899" xr:uid="{00000000-0005-0000-0000-000083030000}"/>
    <cellStyle name="Normal 4 3 2 3" xfId="900" xr:uid="{00000000-0005-0000-0000-000084030000}"/>
    <cellStyle name="Normal 4 3 3" xfId="901" xr:uid="{00000000-0005-0000-0000-000085030000}"/>
    <cellStyle name="Normal 4 3 4" xfId="902" xr:uid="{00000000-0005-0000-0000-000086030000}"/>
    <cellStyle name="Normal 4 4" xfId="903" xr:uid="{00000000-0005-0000-0000-000087030000}"/>
    <cellStyle name="Normal 4 4 2" xfId="904" xr:uid="{00000000-0005-0000-0000-000088030000}"/>
    <cellStyle name="Normal 4 4 3" xfId="905" xr:uid="{00000000-0005-0000-0000-000089030000}"/>
    <cellStyle name="Normal 4 4 4" xfId="906" xr:uid="{00000000-0005-0000-0000-00008A030000}"/>
    <cellStyle name="Normal 40" xfId="907" xr:uid="{00000000-0005-0000-0000-00008B030000}"/>
    <cellStyle name="Normal 40 2" xfId="908" xr:uid="{00000000-0005-0000-0000-00008C030000}"/>
    <cellStyle name="Normal 41" xfId="909" xr:uid="{00000000-0005-0000-0000-00008D030000}"/>
    <cellStyle name="Normal 41 2" xfId="910" xr:uid="{00000000-0005-0000-0000-00008E030000}"/>
    <cellStyle name="Normal 42" xfId="911" xr:uid="{00000000-0005-0000-0000-00008F030000}"/>
    <cellStyle name="Normal 42 2" xfId="912" xr:uid="{00000000-0005-0000-0000-000090030000}"/>
    <cellStyle name="Normal 43" xfId="913" xr:uid="{00000000-0005-0000-0000-000091030000}"/>
    <cellStyle name="Normal 43 2" xfId="914" xr:uid="{00000000-0005-0000-0000-000092030000}"/>
    <cellStyle name="Normal 44" xfId="915" xr:uid="{00000000-0005-0000-0000-000093030000}"/>
    <cellStyle name="Normal 44 2" xfId="916" xr:uid="{00000000-0005-0000-0000-000094030000}"/>
    <cellStyle name="Normal 45" xfId="917" xr:uid="{00000000-0005-0000-0000-000095030000}"/>
    <cellStyle name="Normal 45 2" xfId="918" xr:uid="{00000000-0005-0000-0000-000096030000}"/>
    <cellStyle name="Normal 46" xfId="919" xr:uid="{00000000-0005-0000-0000-000097030000}"/>
    <cellStyle name="Normal 46 2" xfId="920" xr:uid="{00000000-0005-0000-0000-000098030000}"/>
    <cellStyle name="Normal 46 2 2" xfId="921" xr:uid="{00000000-0005-0000-0000-000099030000}"/>
    <cellStyle name="Normal 46 3" xfId="922" xr:uid="{00000000-0005-0000-0000-00009A030000}"/>
    <cellStyle name="Normal 47" xfId="923" xr:uid="{00000000-0005-0000-0000-00009B030000}"/>
    <cellStyle name="Normal 47 2" xfId="924" xr:uid="{00000000-0005-0000-0000-00009C030000}"/>
    <cellStyle name="Normal 47 2 2" xfId="925" xr:uid="{00000000-0005-0000-0000-00009D030000}"/>
    <cellStyle name="Normal 47 2 2 2" xfId="926" xr:uid="{00000000-0005-0000-0000-00009E030000}"/>
    <cellStyle name="Normal 47 2 2 2 2" xfId="927" xr:uid="{00000000-0005-0000-0000-00009F030000}"/>
    <cellStyle name="Normal 47 2 2 3" xfId="928" xr:uid="{00000000-0005-0000-0000-0000A0030000}"/>
    <cellStyle name="Normal 47 2 2 3 2" xfId="929" xr:uid="{00000000-0005-0000-0000-0000A1030000}"/>
    <cellStyle name="Normal 47 2 2 4" xfId="930" xr:uid="{00000000-0005-0000-0000-0000A2030000}"/>
    <cellStyle name="Normal 47 2 2 4 2" xfId="931" xr:uid="{00000000-0005-0000-0000-0000A3030000}"/>
    <cellStyle name="Normal 47 2 2 5" xfId="932" xr:uid="{00000000-0005-0000-0000-0000A4030000}"/>
    <cellStyle name="Normal 47 2 3" xfId="933" xr:uid="{00000000-0005-0000-0000-0000A5030000}"/>
    <cellStyle name="Normal 47 2 3 2" xfId="934" xr:uid="{00000000-0005-0000-0000-0000A6030000}"/>
    <cellStyle name="Normal 47 2 4" xfId="935" xr:uid="{00000000-0005-0000-0000-0000A7030000}"/>
    <cellStyle name="Normal 47 2 4 2" xfId="936" xr:uid="{00000000-0005-0000-0000-0000A8030000}"/>
    <cellStyle name="Normal 47 2 5" xfId="937" xr:uid="{00000000-0005-0000-0000-0000A9030000}"/>
    <cellStyle name="Normal 47 2 5 2" xfId="938" xr:uid="{00000000-0005-0000-0000-0000AA030000}"/>
    <cellStyle name="Normal 47 2 6" xfId="939" xr:uid="{00000000-0005-0000-0000-0000AB030000}"/>
    <cellStyle name="Normal 47 3" xfId="940" xr:uid="{00000000-0005-0000-0000-0000AC030000}"/>
    <cellStyle name="Normal 47 3 2" xfId="941" xr:uid="{00000000-0005-0000-0000-0000AD030000}"/>
    <cellStyle name="Normal 47 3 2 2" xfId="942" xr:uid="{00000000-0005-0000-0000-0000AE030000}"/>
    <cellStyle name="Normal 47 3 3" xfId="943" xr:uid="{00000000-0005-0000-0000-0000AF030000}"/>
    <cellStyle name="Normal 47 3 3 2" xfId="944" xr:uid="{00000000-0005-0000-0000-0000B0030000}"/>
    <cellStyle name="Normal 47 3 4" xfId="945" xr:uid="{00000000-0005-0000-0000-0000B1030000}"/>
    <cellStyle name="Normal 47 3 4 2" xfId="946" xr:uid="{00000000-0005-0000-0000-0000B2030000}"/>
    <cellStyle name="Normal 47 3 5" xfId="947" xr:uid="{00000000-0005-0000-0000-0000B3030000}"/>
    <cellStyle name="Normal 47 4" xfId="948" xr:uid="{00000000-0005-0000-0000-0000B4030000}"/>
    <cellStyle name="Normal 47 4 2" xfId="949" xr:uid="{00000000-0005-0000-0000-0000B5030000}"/>
    <cellStyle name="Normal 47 5" xfId="950" xr:uid="{00000000-0005-0000-0000-0000B6030000}"/>
    <cellStyle name="Normal 47 5 2" xfId="951" xr:uid="{00000000-0005-0000-0000-0000B7030000}"/>
    <cellStyle name="Normal 47 6" xfId="952" xr:uid="{00000000-0005-0000-0000-0000B8030000}"/>
    <cellStyle name="Normal 47 6 2" xfId="953" xr:uid="{00000000-0005-0000-0000-0000B9030000}"/>
    <cellStyle name="Normal 47 7" xfId="954" xr:uid="{00000000-0005-0000-0000-0000BA030000}"/>
    <cellStyle name="Normal 48" xfId="955" xr:uid="{00000000-0005-0000-0000-0000BB030000}"/>
    <cellStyle name="Normal 48 2" xfId="956" xr:uid="{00000000-0005-0000-0000-0000BC030000}"/>
    <cellStyle name="Normal 48 2 2" xfId="957" xr:uid="{00000000-0005-0000-0000-0000BD030000}"/>
    <cellStyle name="Normal 48 2 2 2" xfId="958" xr:uid="{00000000-0005-0000-0000-0000BE030000}"/>
    <cellStyle name="Normal 48 2 3" xfId="959" xr:uid="{00000000-0005-0000-0000-0000BF030000}"/>
    <cellStyle name="Normal 48 2 3 2" xfId="960" xr:uid="{00000000-0005-0000-0000-0000C0030000}"/>
    <cellStyle name="Normal 48 2 4" xfId="961" xr:uid="{00000000-0005-0000-0000-0000C1030000}"/>
    <cellStyle name="Normal 48 2 4 2" xfId="962" xr:uid="{00000000-0005-0000-0000-0000C2030000}"/>
    <cellStyle name="Normal 48 2 5" xfId="963" xr:uid="{00000000-0005-0000-0000-0000C3030000}"/>
    <cellStyle name="Normal 48 3" xfId="964" xr:uid="{00000000-0005-0000-0000-0000C4030000}"/>
    <cellStyle name="Normal 48 3 2" xfId="965" xr:uid="{00000000-0005-0000-0000-0000C5030000}"/>
    <cellStyle name="Normal 48 4" xfId="966" xr:uid="{00000000-0005-0000-0000-0000C6030000}"/>
    <cellStyle name="Normal 48 4 2" xfId="967" xr:uid="{00000000-0005-0000-0000-0000C7030000}"/>
    <cellStyle name="Normal 48 5" xfId="968" xr:uid="{00000000-0005-0000-0000-0000C8030000}"/>
    <cellStyle name="Normal 48 5 2" xfId="969" xr:uid="{00000000-0005-0000-0000-0000C9030000}"/>
    <cellStyle name="Normal 48 6" xfId="970" xr:uid="{00000000-0005-0000-0000-0000CA030000}"/>
    <cellStyle name="Normal 49" xfId="971" xr:uid="{00000000-0005-0000-0000-0000CB030000}"/>
    <cellStyle name="Normal 49 2" xfId="972" xr:uid="{00000000-0005-0000-0000-0000CC030000}"/>
    <cellStyle name="Normal 49 2 2" xfId="973" xr:uid="{00000000-0005-0000-0000-0000CD030000}"/>
    <cellStyle name="Normal 49 2 3" xfId="974" xr:uid="{00000000-0005-0000-0000-0000CE030000}"/>
    <cellStyle name="Normal 49 3" xfId="975" xr:uid="{00000000-0005-0000-0000-0000CF030000}"/>
    <cellStyle name="Normal 49 4" xfId="976" xr:uid="{00000000-0005-0000-0000-0000D0030000}"/>
    <cellStyle name="Normal 49 5" xfId="977" xr:uid="{00000000-0005-0000-0000-0000D1030000}"/>
    <cellStyle name="Normal 5" xfId="978" xr:uid="{00000000-0005-0000-0000-0000D2030000}"/>
    <cellStyle name="Normal 5 10" xfId="979" xr:uid="{00000000-0005-0000-0000-0000D3030000}"/>
    <cellStyle name="Normal 5 10 2" xfId="980" xr:uid="{00000000-0005-0000-0000-0000D4030000}"/>
    <cellStyle name="Normal 5 11" xfId="981" xr:uid="{00000000-0005-0000-0000-0000D5030000}"/>
    <cellStyle name="Normal 5 12" xfId="982" xr:uid="{00000000-0005-0000-0000-0000D6030000}"/>
    <cellStyle name="Normal 5 2" xfId="983" xr:uid="{00000000-0005-0000-0000-0000D7030000}"/>
    <cellStyle name="Normal 5 2 2" xfId="984" xr:uid="{00000000-0005-0000-0000-0000D8030000}"/>
    <cellStyle name="Normal 5 2 2 2" xfId="985" xr:uid="{00000000-0005-0000-0000-0000D9030000}"/>
    <cellStyle name="Normal 5 2 3" xfId="986" xr:uid="{00000000-0005-0000-0000-0000DA030000}"/>
    <cellStyle name="Normal 5 3" xfId="987" xr:uid="{00000000-0005-0000-0000-0000DB030000}"/>
    <cellStyle name="Normal 5 3 2" xfId="988" xr:uid="{00000000-0005-0000-0000-0000DC030000}"/>
    <cellStyle name="Normal 5 4" xfId="989" xr:uid="{00000000-0005-0000-0000-0000DD030000}"/>
    <cellStyle name="Normal 5 4 2" xfId="990" xr:uid="{00000000-0005-0000-0000-0000DE030000}"/>
    <cellStyle name="Normal 5 4 2 2" xfId="991" xr:uid="{00000000-0005-0000-0000-0000DF030000}"/>
    <cellStyle name="Normal 5 4 3" xfId="992" xr:uid="{00000000-0005-0000-0000-0000E0030000}"/>
    <cellStyle name="Normal 5 4 3 2" xfId="993" xr:uid="{00000000-0005-0000-0000-0000E1030000}"/>
    <cellStyle name="Normal 5 4 4" xfId="994" xr:uid="{00000000-0005-0000-0000-0000E2030000}"/>
    <cellStyle name="Normal 5 4 4 2" xfId="995" xr:uid="{00000000-0005-0000-0000-0000E3030000}"/>
    <cellStyle name="Normal 5 4 5" xfId="996" xr:uid="{00000000-0005-0000-0000-0000E4030000}"/>
    <cellStyle name="Normal 5 5" xfId="997" xr:uid="{00000000-0005-0000-0000-0000E5030000}"/>
    <cellStyle name="Normal 5 6" xfId="998" xr:uid="{00000000-0005-0000-0000-0000E6030000}"/>
    <cellStyle name="Normal 5 7" xfId="999" xr:uid="{00000000-0005-0000-0000-0000E7030000}"/>
    <cellStyle name="Normal 5 8" xfId="1000" xr:uid="{00000000-0005-0000-0000-0000E8030000}"/>
    <cellStyle name="Normal 5 8 2" xfId="1001" xr:uid="{00000000-0005-0000-0000-0000E9030000}"/>
    <cellStyle name="Normal 5 9" xfId="1002" xr:uid="{00000000-0005-0000-0000-0000EA030000}"/>
    <cellStyle name="Normal 5 9 2" xfId="1003" xr:uid="{00000000-0005-0000-0000-0000EB030000}"/>
    <cellStyle name="Normal 50" xfId="1004" xr:uid="{00000000-0005-0000-0000-0000EC030000}"/>
    <cellStyle name="Normal 50 2" xfId="1005" xr:uid="{00000000-0005-0000-0000-0000ED030000}"/>
    <cellStyle name="Normal 50 3" xfId="1006" xr:uid="{00000000-0005-0000-0000-0000EE030000}"/>
    <cellStyle name="Normal 50 3 2" xfId="1007" xr:uid="{00000000-0005-0000-0000-0000EF030000}"/>
    <cellStyle name="Normal 50 3 2 2" xfId="1008" xr:uid="{00000000-0005-0000-0000-0000F0030000}"/>
    <cellStyle name="Normal 50 3 3" xfId="1009" xr:uid="{00000000-0005-0000-0000-0000F1030000}"/>
    <cellStyle name="Normal 50 3 3 2" xfId="1010" xr:uid="{00000000-0005-0000-0000-0000F2030000}"/>
    <cellStyle name="Normal 50 3 4" xfId="1011" xr:uid="{00000000-0005-0000-0000-0000F3030000}"/>
    <cellStyle name="Normal 50 3 4 2" xfId="1012" xr:uid="{00000000-0005-0000-0000-0000F4030000}"/>
    <cellStyle name="Normal 50 3 5" xfId="1013" xr:uid="{00000000-0005-0000-0000-0000F5030000}"/>
    <cellStyle name="Normal 50 4" xfId="1014" xr:uid="{00000000-0005-0000-0000-0000F6030000}"/>
    <cellStyle name="Normal 50 5" xfId="1015" xr:uid="{00000000-0005-0000-0000-0000F7030000}"/>
    <cellStyle name="Normal 50 6" xfId="1016" xr:uid="{00000000-0005-0000-0000-0000F8030000}"/>
    <cellStyle name="Normal 50 7" xfId="1017" xr:uid="{00000000-0005-0000-0000-0000F9030000}"/>
    <cellStyle name="Normal 51" xfId="1018" xr:uid="{00000000-0005-0000-0000-0000FA030000}"/>
    <cellStyle name="Normal 51 2" xfId="1019" xr:uid="{00000000-0005-0000-0000-0000FB030000}"/>
    <cellStyle name="Normal 51 2 2" xfId="1020" xr:uid="{00000000-0005-0000-0000-0000FC030000}"/>
    <cellStyle name="Normal 51 2 3" xfId="1021" xr:uid="{00000000-0005-0000-0000-0000FD030000}"/>
    <cellStyle name="Normal 51 2 3 2" xfId="1022" xr:uid="{00000000-0005-0000-0000-0000FE030000}"/>
    <cellStyle name="Normal 51 2 4" xfId="1023" xr:uid="{00000000-0005-0000-0000-0000FF030000}"/>
    <cellStyle name="Normal 51 2 4 2" xfId="1024" xr:uid="{00000000-0005-0000-0000-000000040000}"/>
    <cellStyle name="Normal 51 2 5" xfId="1025" xr:uid="{00000000-0005-0000-0000-000001040000}"/>
    <cellStyle name="Normal 51 2 5 2" xfId="1026" xr:uid="{00000000-0005-0000-0000-000002040000}"/>
    <cellStyle name="Normal 51 2 6" xfId="1027" xr:uid="{00000000-0005-0000-0000-000003040000}"/>
    <cellStyle name="Normal 51 3" xfId="1028" xr:uid="{00000000-0005-0000-0000-000004040000}"/>
    <cellStyle name="Normal 52" xfId="1029" xr:uid="{00000000-0005-0000-0000-000005040000}"/>
    <cellStyle name="Normal 52 2" xfId="1030" xr:uid="{00000000-0005-0000-0000-000006040000}"/>
    <cellStyle name="Normal 52 3" xfId="1031" xr:uid="{00000000-0005-0000-0000-000007040000}"/>
    <cellStyle name="Normal 53" xfId="1032" xr:uid="{00000000-0005-0000-0000-000008040000}"/>
    <cellStyle name="Normal 53 2" xfId="1033" xr:uid="{00000000-0005-0000-0000-000009040000}"/>
    <cellStyle name="Normal 53 2 2" xfId="1034" xr:uid="{00000000-0005-0000-0000-00000A040000}"/>
    <cellStyle name="Normal 53 2 3" xfId="1035" xr:uid="{00000000-0005-0000-0000-00000B040000}"/>
    <cellStyle name="Normal 53 2 4" xfId="1036" xr:uid="{00000000-0005-0000-0000-00000C040000}"/>
    <cellStyle name="Normal 53 3" xfId="1037" xr:uid="{00000000-0005-0000-0000-00000D040000}"/>
    <cellStyle name="Normal 53 4" xfId="1038" xr:uid="{00000000-0005-0000-0000-00000E040000}"/>
    <cellStyle name="Normal 53 5" xfId="1039" xr:uid="{00000000-0005-0000-0000-00000F040000}"/>
    <cellStyle name="Normal 54" xfId="1040" xr:uid="{00000000-0005-0000-0000-000010040000}"/>
    <cellStyle name="Normal 54 2" xfId="1041" xr:uid="{00000000-0005-0000-0000-000011040000}"/>
    <cellStyle name="Normal 55" xfId="1042" xr:uid="{00000000-0005-0000-0000-000012040000}"/>
    <cellStyle name="Normal 55 2" xfId="1043" xr:uid="{00000000-0005-0000-0000-000013040000}"/>
    <cellStyle name="Normal 55 3" xfId="1044" xr:uid="{00000000-0005-0000-0000-000014040000}"/>
    <cellStyle name="Normal 55 4" xfId="1045" xr:uid="{00000000-0005-0000-0000-000015040000}"/>
    <cellStyle name="Normal 56" xfId="1046" xr:uid="{00000000-0005-0000-0000-000016040000}"/>
    <cellStyle name="Normal 56 2" xfId="1047" xr:uid="{00000000-0005-0000-0000-000017040000}"/>
    <cellStyle name="Normal 56 3" xfId="1048" xr:uid="{00000000-0005-0000-0000-000018040000}"/>
    <cellStyle name="Normal 57" xfId="1049" xr:uid="{00000000-0005-0000-0000-000019040000}"/>
    <cellStyle name="Normal 57 2" xfId="1050" xr:uid="{00000000-0005-0000-0000-00001A040000}"/>
    <cellStyle name="Normal 57 3" xfId="1051" xr:uid="{00000000-0005-0000-0000-00001B040000}"/>
    <cellStyle name="Normal 57 4" xfId="1052" xr:uid="{00000000-0005-0000-0000-00001C040000}"/>
    <cellStyle name="Normal 58" xfId="1053" xr:uid="{00000000-0005-0000-0000-00001D040000}"/>
    <cellStyle name="Normal 58 2" xfId="1054" xr:uid="{00000000-0005-0000-0000-00001E040000}"/>
    <cellStyle name="Normal 58 3" xfId="1055" xr:uid="{00000000-0005-0000-0000-00001F040000}"/>
    <cellStyle name="Normal 59" xfId="1056" xr:uid="{00000000-0005-0000-0000-000020040000}"/>
    <cellStyle name="Normal 59 2" xfId="1057" xr:uid="{00000000-0005-0000-0000-000021040000}"/>
    <cellStyle name="Normal 59 3" xfId="1058" xr:uid="{00000000-0005-0000-0000-000022040000}"/>
    <cellStyle name="Normal 6" xfId="1059" xr:uid="{00000000-0005-0000-0000-000023040000}"/>
    <cellStyle name="Normal 6 2" xfId="1060" xr:uid="{00000000-0005-0000-0000-000024040000}"/>
    <cellStyle name="Normal 6 2 2" xfId="1061" xr:uid="{00000000-0005-0000-0000-000025040000}"/>
    <cellStyle name="Normal 6 2 3" xfId="1062" xr:uid="{00000000-0005-0000-0000-000026040000}"/>
    <cellStyle name="Normal 6 2 4" xfId="1063" xr:uid="{00000000-0005-0000-0000-000027040000}"/>
    <cellStyle name="Normal 6 2 5" xfId="1064" xr:uid="{00000000-0005-0000-0000-000028040000}"/>
    <cellStyle name="Normal 6 3" xfId="1065" xr:uid="{00000000-0005-0000-0000-000029040000}"/>
    <cellStyle name="Normal 6 3 2" xfId="1066" xr:uid="{00000000-0005-0000-0000-00002A040000}"/>
    <cellStyle name="Normal 6 3 3" xfId="1067" xr:uid="{00000000-0005-0000-0000-00002B040000}"/>
    <cellStyle name="Normal 6 4" xfId="1068" xr:uid="{00000000-0005-0000-0000-00002C040000}"/>
    <cellStyle name="Normal 60" xfId="1069" xr:uid="{00000000-0005-0000-0000-00002D040000}"/>
    <cellStyle name="Normal 60 2" xfId="1070" xr:uid="{00000000-0005-0000-0000-00002E040000}"/>
    <cellStyle name="Normal 60 3" xfId="1071" xr:uid="{00000000-0005-0000-0000-00002F040000}"/>
    <cellStyle name="Normal 61" xfId="1072" xr:uid="{00000000-0005-0000-0000-000030040000}"/>
    <cellStyle name="Normal 61 2" xfId="1073" xr:uid="{00000000-0005-0000-0000-000031040000}"/>
    <cellStyle name="Normal 61 3" xfId="1074" xr:uid="{00000000-0005-0000-0000-000032040000}"/>
    <cellStyle name="Normal 62" xfId="1075" xr:uid="{00000000-0005-0000-0000-000033040000}"/>
    <cellStyle name="Normal 63" xfId="1076" xr:uid="{00000000-0005-0000-0000-000034040000}"/>
    <cellStyle name="Normal 64" xfId="1077" xr:uid="{00000000-0005-0000-0000-000035040000}"/>
    <cellStyle name="Normal 64 2" xfId="1078" xr:uid="{00000000-0005-0000-0000-000036040000}"/>
    <cellStyle name="Normal 65" xfId="1079" xr:uid="{00000000-0005-0000-0000-000037040000}"/>
    <cellStyle name="Normal 65 2" xfId="1080" xr:uid="{00000000-0005-0000-0000-000038040000}"/>
    <cellStyle name="Normal 65 3" xfId="1081" xr:uid="{00000000-0005-0000-0000-000039040000}"/>
    <cellStyle name="Normal 66" xfId="1082" xr:uid="{00000000-0005-0000-0000-00003A040000}"/>
    <cellStyle name="Normal 66 2" xfId="1083" xr:uid="{00000000-0005-0000-0000-00003B040000}"/>
    <cellStyle name="Normal 66 3" xfId="1084" xr:uid="{00000000-0005-0000-0000-00003C040000}"/>
    <cellStyle name="Normal 67" xfId="1085" xr:uid="{00000000-0005-0000-0000-00003D040000}"/>
    <cellStyle name="Normal 68" xfId="1086" xr:uid="{00000000-0005-0000-0000-00003E040000}"/>
    <cellStyle name="Normal 69" xfId="1087" xr:uid="{00000000-0005-0000-0000-00003F040000}"/>
    <cellStyle name="Normal 7" xfId="1088" xr:uid="{00000000-0005-0000-0000-000040040000}"/>
    <cellStyle name="Normal 7 2" xfId="1089" xr:uid="{00000000-0005-0000-0000-000041040000}"/>
    <cellStyle name="Normal 7 2 2" xfId="1090" xr:uid="{00000000-0005-0000-0000-000042040000}"/>
    <cellStyle name="Normal 7 2 3" xfId="1091" xr:uid="{00000000-0005-0000-0000-000043040000}"/>
    <cellStyle name="Normal 7 2 4" xfId="1092" xr:uid="{00000000-0005-0000-0000-000044040000}"/>
    <cellStyle name="Normal 7 2 5" xfId="1093" xr:uid="{00000000-0005-0000-0000-000045040000}"/>
    <cellStyle name="Normal 7 2 6" xfId="1094" xr:uid="{00000000-0005-0000-0000-000046040000}"/>
    <cellStyle name="Normal 7 3" xfId="1095" xr:uid="{00000000-0005-0000-0000-000047040000}"/>
    <cellStyle name="Normal 7 4" xfId="1096" xr:uid="{00000000-0005-0000-0000-000048040000}"/>
    <cellStyle name="Normal 70" xfId="1097" xr:uid="{00000000-0005-0000-0000-000049040000}"/>
    <cellStyle name="Normal 8" xfId="1098" xr:uid="{00000000-0005-0000-0000-00004A040000}"/>
    <cellStyle name="Normal 8 2" xfId="1099" xr:uid="{00000000-0005-0000-0000-00004B040000}"/>
    <cellStyle name="Normal 8 3" xfId="1100" xr:uid="{00000000-0005-0000-0000-00004C040000}"/>
    <cellStyle name="Normal 8 4" xfId="1101" xr:uid="{00000000-0005-0000-0000-00004D040000}"/>
    <cellStyle name="Normal 8 5" xfId="1102" xr:uid="{00000000-0005-0000-0000-00004E040000}"/>
    <cellStyle name="Normal 8 5 2" xfId="1103" xr:uid="{00000000-0005-0000-0000-00004F040000}"/>
    <cellStyle name="Normal 8 5 2 2" xfId="1104" xr:uid="{00000000-0005-0000-0000-000050040000}"/>
    <cellStyle name="Normal 8 5 3" xfId="1105" xr:uid="{00000000-0005-0000-0000-000051040000}"/>
    <cellStyle name="Normal 8 5 3 2" xfId="1106" xr:uid="{00000000-0005-0000-0000-000052040000}"/>
    <cellStyle name="Normal 8 5 4" xfId="1107" xr:uid="{00000000-0005-0000-0000-000053040000}"/>
    <cellStyle name="Normal 8 5 4 2" xfId="1108" xr:uid="{00000000-0005-0000-0000-000054040000}"/>
    <cellStyle name="Normal 8 5 5" xfId="1109" xr:uid="{00000000-0005-0000-0000-000055040000}"/>
    <cellStyle name="Normal 8 6" xfId="1110" xr:uid="{00000000-0005-0000-0000-000056040000}"/>
    <cellStyle name="Normal 9" xfId="1111" xr:uid="{00000000-0005-0000-0000-000057040000}"/>
    <cellStyle name="Normal 9 2" xfId="1112" xr:uid="{00000000-0005-0000-0000-000058040000}"/>
    <cellStyle name="Normal 9 2 2" xfId="1113" xr:uid="{00000000-0005-0000-0000-000059040000}"/>
    <cellStyle name="Normal 9 2 3" xfId="1114" xr:uid="{00000000-0005-0000-0000-00005A040000}"/>
    <cellStyle name="Normal 9 3" xfId="1115" xr:uid="{00000000-0005-0000-0000-00005B040000}"/>
    <cellStyle name="Note 10" xfId="1116" xr:uid="{00000000-0005-0000-0000-00005C040000}"/>
    <cellStyle name="Note 10 2" xfId="1117" xr:uid="{00000000-0005-0000-0000-00005D040000}"/>
    <cellStyle name="Note 11" xfId="1118" xr:uid="{00000000-0005-0000-0000-00005E040000}"/>
    <cellStyle name="Note 11 2" xfId="1119" xr:uid="{00000000-0005-0000-0000-00005F040000}"/>
    <cellStyle name="Note 12" xfId="1120" xr:uid="{00000000-0005-0000-0000-000060040000}"/>
    <cellStyle name="Note 12 2" xfId="1121" xr:uid="{00000000-0005-0000-0000-000061040000}"/>
    <cellStyle name="Note 13" xfId="1122" xr:uid="{00000000-0005-0000-0000-000062040000}"/>
    <cellStyle name="Note 13 2" xfId="1123" xr:uid="{00000000-0005-0000-0000-000063040000}"/>
    <cellStyle name="Note 14" xfId="1124" xr:uid="{00000000-0005-0000-0000-000064040000}"/>
    <cellStyle name="Note 14 2" xfId="1125" xr:uid="{00000000-0005-0000-0000-000065040000}"/>
    <cellStyle name="Note 15" xfId="1126" xr:uid="{00000000-0005-0000-0000-000066040000}"/>
    <cellStyle name="Note 15 2" xfId="1127" xr:uid="{00000000-0005-0000-0000-000067040000}"/>
    <cellStyle name="Note 16" xfId="1128" xr:uid="{00000000-0005-0000-0000-000068040000}"/>
    <cellStyle name="Note 16 2" xfId="1129" xr:uid="{00000000-0005-0000-0000-000069040000}"/>
    <cellStyle name="Note 17" xfId="1130" xr:uid="{00000000-0005-0000-0000-00006A040000}"/>
    <cellStyle name="Note 17 2" xfId="1131" xr:uid="{00000000-0005-0000-0000-00006B040000}"/>
    <cellStyle name="Note 18" xfId="1132" xr:uid="{00000000-0005-0000-0000-00006C040000}"/>
    <cellStyle name="Note 18 2" xfId="1133" xr:uid="{00000000-0005-0000-0000-00006D040000}"/>
    <cellStyle name="Note 19" xfId="1134" xr:uid="{00000000-0005-0000-0000-00006E040000}"/>
    <cellStyle name="Note 19 2" xfId="1135" xr:uid="{00000000-0005-0000-0000-00006F040000}"/>
    <cellStyle name="Note 2" xfId="1136" xr:uid="{00000000-0005-0000-0000-000070040000}"/>
    <cellStyle name="Note 2 10" xfId="1137" xr:uid="{00000000-0005-0000-0000-000071040000}"/>
    <cellStyle name="Note 2 10 2" xfId="1138" xr:uid="{00000000-0005-0000-0000-000072040000}"/>
    <cellStyle name="Note 2 11" xfId="1139" xr:uid="{00000000-0005-0000-0000-000073040000}"/>
    <cellStyle name="Note 2 12" xfId="1140" xr:uid="{00000000-0005-0000-0000-000074040000}"/>
    <cellStyle name="Note 2 2" xfId="1141" xr:uid="{00000000-0005-0000-0000-000075040000}"/>
    <cellStyle name="Note 2 2 2" xfId="1142" xr:uid="{00000000-0005-0000-0000-000076040000}"/>
    <cellStyle name="Note 2 3" xfId="1143" xr:uid="{00000000-0005-0000-0000-000077040000}"/>
    <cellStyle name="Note 2 3 2" xfId="1144" xr:uid="{00000000-0005-0000-0000-000078040000}"/>
    <cellStyle name="Note 2 4" xfId="1145" xr:uid="{00000000-0005-0000-0000-000079040000}"/>
    <cellStyle name="Note 2 4 2" xfId="1146" xr:uid="{00000000-0005-0000-0000-00007A040000}"/>
    <cellStyle name="Note 2 5" xfId="1147" xr:uid="{00000000-0005-0000-0000-00007B040000}"/>
    <cellStyle name="Note 2 5 2" xfId="1148" xr:uid="{00000000-0005-0000-0000-00007C040000}"/>
    <cellStyle name="Note 2 6" xfId="1149" xr:uid="{00000000-0005-0000-0000-00007D040000}"/>
    <cellStyle name="Note 2 6 2" xfId="1150" xr:uid="{00000000-0005-0000-0000-00007E040000}"/>
    <cellStyle name="Note 2 7" xfId="1151" xr:uid="{00000000-0005-0000-0000-00007F040000}"/>
    <cellStyle name="Note 2 7 2" xfId="1152" xr:uid="{00000000-0005-0000-0000-000080040000}"/>
    <cellStyle name="Note 2 8" xfId="1153" xr:uid="{00000000-0005-0000-0000-000081040000}"/>
    <cellStyle name="Note 2 8 2" xfId="1154" xr:uid="{00000000-0005-0000-0000-000082040000}"/>
    <cellStyle name="Note 2 9" xfId="1155" xr:uid="{00000000-0005-0000-0000-000083040000}"/>
    <cellStyle name="Note 2 9 2" xfId="1156" xr:uid="{00000000-0005-0000-0000-000084040000}"/>
    <cellStyle name="Note 20" xfId="1157" xr:uid="{00000000-0005-0000-0000-000085040000}"/>
    <cellStyle name="Note 20 2" xfId="1158" xr:uid="{00000000-0005-0000-0000-000086040000}"/>
    <cellStyle name="Note 21" xfId="1159" xr:uid="{00000000-0005-0000-0000-000087040000}"/>
    <cellStyle name="Note 21 2" xfId="1160" xr:uid="{00000000-0005-0000-0000-000088040000}"/>
    <cellStyle name="Note 22" xfId="1161" xr:uid="{00000000-0005-0000-0000-000089040000}"/>
    <cellStyle name="Note 22 2" xfId="1162" xr:uid="{00000000-0005-0000-0000-00008A040000}"/>
    <cellStyle name="Note 23" xfId="1163" xr:uid="{00000000-0005-0000-0000-00008B040000}"/>
    <cellStyle name="Note 23 2" xfId="1164" xr:uid="{00000000-0005-0000-0000-00008C040000}"/>
    <cellStyle name="Note 24" xfId="1165" xr:uid="{00000000-0005-0000-0000-00008D040000}"/>
    <cellStyle name="Note 24 2" xfId="1166" xr:uid="{00000000-0005-0000-0000-00008E040000}"/>
    <cellStyle name="Note 25" xfId="1167" xr:uid="{00000000-0005-0000-0000-00008F040000}"/>
    <cellStyle name="Note 25 2" xfId="1168" xr:uid="{00000000-0005-0000-0000-000090040000}"/>
    <cellStyle name="Note 26" xfId="1169" xr:uid="{00000000-0005-0000-0000-000091040000}"/>
    <cellStyle name="Note 26 2" xfId="1170" xr:uid="{00000000-0005-0000-0000-000092040000}"/>
    <cellStyle name="Note 27" xfId="1171" xr:uid="{00000000-0005-0000-0000-000093040000}"/>
    <cellStyle name="Note 27 2" xfId="1172" xr:uid="{00000000-0005-0000-0000-000094040000}"/>
    <cellStyle name="Note 28" xfId="1173" xr:uid="{00000000-0005-0000-0000-000095040000}"/>
    <cellStyle name="Note 28 2" xfId="1174" xr:uid="{00000000-0005-0000-0000-000096040000}"/>
    <cellStyle name="Note 29" xfId="1175" xr:uid="{00000000-0005-0000-0000-000097040000}"/>
    <cellStyle name="Note 29 2" xfId="1176" xr:uid="{00000000-0005-0000-0000-000098040000}"/>
    <cellStyle name="Note 3" xfId="1177" xr:uid="{00000000-0005-0000-0000-000099040000}"/>
    <cellStyle name="Note 3 2" xfId="1178" xr:uid="{00000000-0005-0000-0000-00009A040000}"/>
    <cellStyle name="Note 30" xfId="1179" xr:uid="{00000000-0005-0000-0000-00009B040000}"/>
    <cellStyle name="Note 30 2" xfId="1180" xr:uid="{00000000-0005-0000-0000-00009C040000}"/>
    <cellStyle name="Note 31" xfId="1181" xr:uid="{00000000-0005-0000-0000-00009D040000}"/>
    <cellStyle name="Note 31 2" xfId="1182" xr:uid="{00000000-0005-0000-0000-00009E040000}"/>
    <cellStyle name="Note 32" xfId="1183" xr:uid="{00000000-0005-0000-0000-00009F040000}"/>
    <cellStyle name="Note 32 2" xfId="1184" xr:uid="{00000000-0005-0000-0000-0000A0040000}"/>
    <cellStyle name="Note 33" xfId="1185" xr:uid="{00000000-0005-0000-0000-0000A1040000}"/>
    <cellStyle name="Note 33 2" xfId="1186" xr:uid="{00000000-0005-0000-0000-0000A2040000}"/>
    <cellStyle name="Note 34" xfId="1187" xr:uid="{00000000-0005-0000-0000-0000A3040000}"/>
    <cellStyle name="Note 34 2" xfId="1188" xr:uid="{00000000-0005-0000-0000-0000A4040000}"/>
    <cellStyle name="Note 35" xfId="1189" xr:uid="{00000000-0005-0000-0000-0000A5040000}"/>
    <cellStyle name="Note 35 2" xfId="1190" xr:uid="{00000000-0005-0000-0000-0000A6040000}"/>
    <cellStyle name="Note 36" xfId="1191" xr:uid="{00000000-0005-0000-0000-0000A7040000}"/>
    <cellStyle name="Note 36 2" xfId="1192" xr:uid="{00000000-0005-0000-0000-0000A8040000}"/>
    <cellStyle name="Note 37" xfId="1193" xr:uid="{00000000-0005-0000-0000-0000A9040000}"/>
    <cellStyle name="Note 37 2" xfId="1194" xr:uid="{00000000-0005-0000-0000-0000AA040000}"/>
    <cellStyle name="Note 38" xfId="1195" xr:uid="{00000000-0005-0000-0000-0000AB040000}"/>
    <cellStyle name="Note 38 2" xfId="1196" xr:uid="{00000000-0005-0000-0000-0000AC040000}"/>
    <cellStyle name="Note 39" xfId="1197" xr:uid="{00000000-0005-0000-0000-0000AD040000}"/>
    <cellStyle name="Note 39 2" xfId="1198" xr:uid="{00000000-0005-0000-0000-0000AE040000}"/>
    <cellStyle name="Note 4" xfId="1199" xr:uid="{00000000-0005-0000-0000-0000AF040000}"/>
    <cellStyle name="Note 4 2" xfId="1200" xr:uid="{00000000-0005-0000-0000-0000B0040000}"/>
    <cellStyle name="Note 40" xfId="1201" xr:uid="{00000000-0005-0000-0000-0000B1040000}"/>
    <cellStyle name="Note 40 2" xfId="1202" xr:uid="{00000000-0005-0000-0000-0000B2040000}"/>
    <cellStyle name="Note 41" xfId="1203" xr:uid="{00000000-0005-0000-0000-0000B3040000}"/>
    <cellStyle name="Note 41 2" xfId="1204" xr:uid="{00000000-0005-0000-0000-0000B4040000}"/>
    <cellStyle name="Note 42" xfId="1205" xr:uid="{00000000-0005-0000-0000-0000B5040000}"/>
    <cellStyle name="Note 42 2" xfId="1206" xr:uid="{00000000-0005-0000-0000-0000B6040000}"/>
    <cellStyle name="Note 43" xfId="1207" xr:uid="{00000000-0005-0000-0000-0000B7040000}"/>
    <cellStyle name="Note 43 2" xfId="1208" xr:uid="{00000000-0005-0000-0000-0000B8040000}"/>
    <cellStyle name="Note 44" xfId="1209" xr:uid="{00000000-0005-0000-0000-0000B9040000}"/>
    <cellStyle name="Note 44 2" xfId="1210" xr:uid="{00000000-0005-0000-0000-0000BA040000}"/>
    <cellStyle name="Note 44 2 2" xfId="1211" xr:uid="{00000000-0005-0000-0000-0000BB040000}"/>
    <cellStyle name="Note 44 3" xfId="1212" xr:uid="{00000000-0005-0000-0000-0000BC040000}"/>
    <cellStyle name="Note 45" xfId="1213" xr:uid="{00000000-0005-0000-0000-0000BD040000}"/>
    <cellStyle name="Note 45 2" xfId="1214" xr:uid="{00000000-0005-0000-0000-0000BE040000}"/>
    <cellStyle name="Note 45 2 2" xfId="1215" xr:uid="{00000000-0005-0000-0000-0000BF040000}"/>
    <cellStyle name="Note 45 3" xfId="1216" xr:uid="{00000000-0005-0000-0000-0000C0040000}"/>
    <cellStyle name="Note 46" xfId="1217" xr:uid="{00000000-0005-0000-0000-0000C1040000}"/>
    <cellStyle name="Note 46 2" xfId="1218" xr:uid="{00000000-0005-0000-0000-0000C2040000}"/>
    <cellStyle name="Note 46 2 2" xfId="1219" xr:uid="{00000000-0005-0000-0000-0000C3040000}"/>
    <cellStyle name="Note 46 3" xfId="1220" xr:uid="{00000000-0005-0000-0000-0000C4040000}"/>
    <cellStyle name="Note 47" xfId="1221" xr:uid="{00000000-0005-0000-0000-0000C5040000}"/>
    <cellStyle name="Note 47 2" xfId="1222" xr:uid="{00000000-0005-0000-0000-0000C6040000}"/>
    <cellStyle name="Note 47 2 2" xfId="1223" xr:uid="{00000000-0005-0000-0000-0000C7040000}"/>
    <cellStyle name="Note 47 3" xfId="1224" xr:uid="{00000000-0005-0000-0000-0000C8040000}"/>
    <cellStyle name="Note 48" xfId="1225" xr:uid="{00000000-0005-0000-0000-0000C9040000}"/>
    <cellStyle name="Note 48 2" xfId="1226" xr:uid="{00000000-0005-0000-0000-0000CA040000}"/>
    <cellStyle name="Note 48 2 2" xfId="1227" xr:uid="{00000000-0005-0000-0000-0000CB040000}"/>
    <cellStyle name="Note 48 3" xfId="1228" xr:uid="{00000000-0005-0000-0000-0000CC040000}"/>
    <cellStyle name="Note 49" xfId="1229" xr:uid="{00000000-0005-0000-0000-0000CD040000}"/>
    <cellStyle name="Note 49 2" xfId="1230" xr:uid="{00000000-0005-0000-0000-0000CE040000}"/>
    <cellStyle name="Note 49 2 2" xfId="1231" xr:uid="{00000000-0005-0000-0000-0000CF040000}"/>
    <cellStyle name="Note 49 3" xfId="1232" xr:uid="{00000000-0005-0000-0000-0000D0040000}"/>
    <cellStyle name="Note 5" xfId="1233" xr:uid="{00000000-0005-0000-0000-0000D1040000}"/>
    <cellStyle name="Note 5 2" xfId="1234" xr:uid="{00000000-0005-0000-0000-0000D2040000}"/>
    <cellStyle name="Note 50" xfId="1235" xr:uid="{00000000-0005-0000-0000-0000D3040000}"/>
    <cellStyle name="Note 6" xfId="1236" xr:uid="{00000000-0005-0000-0000-0000D4040000}"/>
    <cellStyle name="Note 6 2" xfId="1237" xr:uid="{00000000-0005-0000-0000-0000D5040000}"/>
    <cellStyle name="Note 7" xfId="1238" xr:uid="{00000000-0005-0000-0000-0000D6040000}"/>
    <cellStyle name="Note 7 2" xfId="1239" xr:uid="{00000000-0005-0000-0000-0000D7040000}"/>
    <cellStyle name="Note 8" xfId="1240" xr:uid="{00000000-0005-0000-0000-0000D8040000}"/>
    <cellStyle name="Note 8 2" xfId="1241" xr:uid="{00000000-0005-0000-0000-0000D9040000}"/>
    <cellStyle name="Note 9" xfId="1242" xr:uid="{00000000-0005-0000-0000-0000DA040000}"/>
    <cellStyle name="Note 9 2" xfId="1243" xr:uid="{00000000-0005-0000-0000-0000DB040000}"/>
    <cellStyle name="Output 2" xfId="1244" xr:uid="{00000000-0005-0000-0000-0000DC040000}"/>
    <cellStyle name="Output 2 2" xfId="1245" xr:uid="{00000000-0005-0000-0000-0000DD040000}"/>
    <cellStyle name="Output 3" xfId="1246" xr:uid="{00000000-0005-0000-0000-0000DE040000}"/>
    <cellStyle name="Output 3 2" xfId="1247" xr:uid="{00000000-0005-0000-0000-0000DF040000}"/>
    <cellStyle name="Output 4" xfId="1248" xr:uid="{00000000-0005-0000-0000-0000E0040000}"/>
    <cellStyle name="Output 4 2" xfId="1249" xr:uid="{00000000-0005-0000-0000-0000E1040000}"/>
    <cellStyle name="Output 5" xfId="1250" xr:uid="{00000000-0005-0000-0000-0000E2040000}"/>
    <cellStyle name="Output 5 2" xfId="1251" xr:uid="{00000000-0005-0000-0000-0000E3040000}"/>
    <cellStyle name="Output 6" xfId="1252" xr:uid="{00000000-0005-0000-0000-0000E4040000}"/>
    <cellStyle name="Output 6 2" xfId="1253" xr:uid="{00000000-0005-0000-0000-0000E5040000}"/>
    <cellStyle name="Output 7" xfId="1254" xr:uid="{00000000-0005-0000-0000-0000E6040000}"/>
    <cellStyle name="Output 7 2" xfId="1255" xr:uid="{00000000-0005-0000-0000-0000E7040000}"/>
    <cellStyle name="Output 8" xfId="1256" xr:uid="{00000000-0005-0000-0000-0000E8040000}"/>
    <cellStyle name="Output 8 2" xfId="1257" xr:uid="{00000000-0005-0000-0000-0000E9040000}"/>
    <cellStyle name="Output 9" xfId="1258" xr:uid="{00000000-0005-0000-0000-0000EA040000}"/>
    <cellStyle name="Percent" xfId="1259" builtinId="5"/>
    <cellStyle name="Percent 10" xfId="1260" xr:uid="{00000000-0005-0000-0000-0000EC040000}"/>
    <cellStyle name="Percent 11" xfId="1261" xr:uid="{00000000-0005-0000-0000-0000ED040000}"/>
    <cellStyle name="Percent 12" xfId="1262" xr:uid="{00000000-0005-0000-0000-0000EE040000}"/>
    <cellStyle name="Percent 2" xfId="1263" xr:uid="{00000000-0005-0000-0000-0000EF040000}"/>
    <cellStyle name="Percent 2 2" xfId="1264" xr:uid="{00000000-0005-0000-0000-0000F0040000}"/>
    <cellStyle name="Percent 2 2 2" xfId="1265" xr:uid="{00000000-0005-0000-0000-0000F1040000}"/>
    <cellStyle name="Percent 2 2 2 2" xfId="1266" xr:uid="{00000000-0005-0000-0000-0000F2040000}"/>
    <cellStyle name="Percent 2 2 2 3" xfId="1267" xr:uid="{00000000-0005-0000-0000-0000F3040000}"/>
    <cellStyle name="Percent 2 3" xfId="1268" xr:uid="{00000000-0005-0000-0000-0000F4040000}"/>
    <cellStyle name="Percent 2 3 2" xfId="1269" xr:uid="{00000000-0005-0000-0000-0000F5040000}"/>
    <cellStyle name="Percent 2 3 2 2" xfId="1270" xr:uid="{00000000-0005-0000-0000-0000F6040000}"/>
    <cellStyle name="Percent 2 3 2 3" xfId="1271" xr:uid="{00000000-0005-0000-0000-0000F7040000}"/>
    <cellStyle name="Percent 2 3 3" xfId="1272" xr:uid="{00000000-0005-0000-0000-0000F8040000}"/>
    <cellStyle name="Percent 2 3 3 2" xfId="1273" xr:uid="{00000000-0005-0000-0000-0000F9040000}"/>
    <cellStyle name="Percent 2 3 3 2 2" xfId="1274" xr:uid="{00000000-0005-0000-0000-0000FA040000}"/>
    <cellStyle name="Percent 2 3 3 3" xfId="1275" xr:uid="{00000000-0005-0000-0000-0000FB040000}"/>
    <cellStyle name="Percent 2 3 3 3 2" xfId="1276" xr:uid="{00000000-0005-0000-0000-0000FC040000}"/>
    <cellStyle name="Percent 2 3 3 4" xfId="1277" xr:uid="{00000000-0005-0000-0000-0000FD040000}"/>
    <cellStyle name="Percent 2 3 3 4 2" xfId="1278" xr:uid="{00000000-0005-0000-0000-0000FE040000}"/>
    <cellStyle name="Percent 2 3 3 5" xfId="1279" xr:uid="{00000000-0005-0000-0000-0000FF040000}"/>
    <cellStyle name="Percent 2 3 4" xfId="1280" xr:uid="{00000000-0005-0000-0000-000000050000}"/>
    <cellStyle name="Percent 2 3 5" xfId="1281" xr:uid="{00000000-0005-0000-0000-000001050000}"/>
    <cellStyle name="Percent 2 4" xfId="1282" xr:uid="{00000000-0005-0000-0000-000002050000}"/>
    <cellStyle name="Percent 2 4 2" xfId="1283" xr:uid="{00000000-0005-0000-0000-000003050000}"/>
    <cellStyle name="Percent 2 4 3" xfId="1284" xr:uid="{00000000-0005-0000-0000-000004050000}"/>
    <cellStyle name="Percent 2 5" xfId="1285" xr:uid="{00000000-0005-0000-0000-000005050000}"/>
    <cellStyle name="Percent 2 6" xfId="1286" xr:uid="{00000000-0005-0000-0000-000006050000}"/>
    <cellStyle name="Percent 2 7" xfId="1287" xr:uid="{00000000-0005-0000-0000-000007050000}"/>
    <cellStyle name="Percent 3" xfId="1288" xr:uid="{00000000-0005-0000-0000-000008050000}"/>
    <cellStyle name="Percent 3 2" xfId="1289" xr:uid="{00000000-0005-0000-0000-000009050000}"/>
    <cellStyle name="Percent 3 2 2" xfId="1290" xr:uid="{00000000-0005-0000-0000-00000A050000}"/>
    <cellStyle name="Percent 3 2 2 2" xfId="1291" xr:uid="{00000000-0005-0000-0000-00000B050000}"/>
    <cellStyle name="Percent 3 2 2 3" xfId="1292" xr:uid="{00000000-0005-0000-0000-00000C050000}"/>
    <cellStyle name="Percent 3 2 3" xfId="1293" xr:uid="{00000000-0005-0000-0000-00000D050000}"/>
    <cellStyle name="Percent 3 3" xfId="1294" xr:uid="{00000000-0005-0000-0000-00000E050000}"/>
    <cellStyle name="Percent 3 3 2" xfId="1295" xr:uid="{00000000-0005-0000-0000-00000F050000}"/>
    <cellStyle name="Percent 3 3 2 2" xfId="1296" xr:uid="{00000000-0005-0000-0000-000010050000}"/>
    <cellStyle name="Percent 3 3 2 3" xfId="1297" xr:uid="{00000000-0005-0000-0000-000011050000}"/>
    <cellStyle name="Percent 3 3 2 4" xfId="1298" xr:uid="{00000000-0005-0000-0000-000012050000}"/>
    <cellStyle name="Percent 3 3 2 5" xfId="1299" xr:uid="{00000000-0005-0000-0000-000013050000}"/>
    <cellStyle name="Percent 3 3 3" xfId="1300" xr:uid="{00000000-0005-0000-0000-000014050000}"/>
    <cellStyle name="Percent 3 3 4" xfId="1301" xr:uid="{00000000-0005-0000-0000-000015050000}"/>
    <cellStyle name="Percent 3 3 5" xfId="1302" xr:uid="{00000000-0005-0000-0000-000016050000}"/>
    <cellStyle name="Percent 3 3 6" xfId="1303" xr:uid="{00000000-0005-0000-0000-000017050000}"/>
    <cellStyle name="Percent 3 4" xfId="1304" xr:uid="{00000000-0005-0000-0000-000018050000}"/>
    <cellStyle name="Percent 3 4 2" xfId="1305" xr:uid="{00000000-0005-0000-0000-000019050000}"/>
    <cellStyle name="Percent 3 4 3" xfId="1306" xr:uid="{00000000-0005-0000-0000-00001A050000}"/>
    <cellStyle name="Percent 3 4 4" xfId="1307" xr:uid="{00000000-0005-0000-0000-00001B050000}"/>
    <cellStyle name="Percent 3 5" xfId="1308" xr:uid="{00000000-0005-0000-0000-00001C050000}"/>
    <cellStyle name="Percent 4" xfId="1309" xr:uid="{00000000-0005-0000-0000-00001D050000}"/>
    <cellStyle name="Percent 4 2" xfId="1310" xr:uid="{00000000-0005-0000-0000-00001E050000}"/>
    <cellStyle name="Percent 4 2 2" xfId="1311" xr:uid="{00000000-0005-0000-0000-00001F050000}"/>
    <cellStyle name="Percent 4 2 3" xfId="1312" xr:uid="{00000000-0005-0000-0000-000020050000}"/>
    <cellStyle name="Percent 4 2 4" xfId="1313" xr:uid="{00000000-0005-0000-0000-000021050000}"/>
    <cellStyle name="Percent 4 3" xfId="1314" xr:uid="{00000000-0005-0000-0000-000022050000}"/>
    <cellStyle name="Percent 4 4" xfId="1315" xr:uid="{00000000-0005-0000-0000-000023050000}"/>
    <cellStyle name="Percent 5" xfId="1316" xr:uid="{00000000-0005-0000-0000-000024050000}"/>
    <cellStyle name="Percent 5 10" xfId="1317" xr:uid="{00000000-0005-0000-0000-000025050000}"/>
    <cellStyle name="Percent 5 11" xfId="1318" xr:uid="{00000000-0005-0000-0000-000026050000}"/>
    <cellStyle name="Percent 5 2" xfId="1319" xr:uid="{00000000-0005-0000-0000-000027050000}"/>
    <cellStyle name="Percent 5 2 2" xfId="1320" xr:uid="{00000000-0005-0000-0000-000028050000}"/>
    <cellStyle name="Percent 5 2 3" xfId="1321" xr:uid="{00000000-0005-0000-0000-000029050000}"/>
    <cellStyle name="Percent 5 2 3 2" xfId="1322" xr:uid="{00000000-0005-0000-0000-00002A050000}"/>
    <cellStyle name="Percent 5 2 3 2 2" xfId="1323" xr:uid="{00000000-0005-0000-0000-00002B050000}"/>
    <cellStyle name="Percent 5 2 3 3" xfId="1324" xr:uid="{00000000-0005-0000-0000-00002C050000}"/>
    <cellStyle name="Percent 5 2 3 3 2" xfId="1325" xr:uid="{00000000-0005-0000-0000-00002D050000}"/>
    <cellStyle name="Percent 5 2 3 4" xfId="1326" xr:uid="{00000000-0005-0000-0000-00002E050000}"/>
    <cellStyle name="Percent 5 2 3 4 2" xfId="1327" xr:uid="{00000000-0005-0000-0000-00002F050000}"/>
    <cellStyle name="Percent 5 2 3 5" xfId="1328" xr:uid="{00000000-0005-0000-0000-000030050000}"/>
    <cellStyle name="Percent 5 2 4" xfId="1329" xr:uid="{00000000-0005-0000-0000-000031050000}"/>
    <cellStyle name="Percent 5 3" xfId="1330" xr:uid="{00000000-0005-0000-0000-000032050000}"/>
    <cellStyle name="Percent 5 4" xfId="1331" xr:uid="{00000000-0005-0000-0000-000033050000}"/>
    <cellStyle name="Percent 5 5" xfId="1332" xr:uid="{00000000-0005-0000-0000-000034050000}"/>
    <cellStyle name="Percent 5 5 2" xfId="1333" xr:uid="{00000000-0005-0000-0000-000035050000}"/>
    <cellStyle name="Percent 5 5 2 2" xfId="1334" xr:uid="{00000000-0005-0000-0000-000036050000}"/>
    <cellStyle name="Percent 5 5 3" xfId="1335" xr:uid="{00000000-0005-0000-0000-000037050000}"/>
    <cellStyle name="Percent 5 5 3 2" xfId="1336" xr:uid="{00000000-0005-0000-0000-000038050000}"/>
    <cellStyle name="Percent 5 5 3 3" xfId="1337" xr:uid="{00000000-0005-0000-0000-000039050000}"/>
    <cellStyle name="Percent 5 5 4" xfId="1338" xr:uid="{00000000-0005-0000-0000-00003A050000}"/>
    <cellStyle name="Percent 5 5 4 2" xfId="1339" xr:uid="{00000000-0005-0000-0000-00003B050000}"/>
    <cellStyle name="Percent 5 5 5" xfId="1340" xr:uid="{00000000-0005-0000-0000-00003C050000}"/>
    <cellStyle name="Percent 5 6" xfId="1341" xr:uid="{00000000-0005-0000-0000-00003D050000}"/>
    <cellStyle name="Percent 5 7" xfId="1342" xr:uid="{00000000-0005-0000-0000-00003E050000}"/>
    <cellStyle name="Percent 5 8" xfId="1343" xr:uid="{00000000-0005-0000-0000-00003F050000}"/>
    <cellStyle name="Percent 5 9" xfId="1344" xr:uid="{00000000-0005-0000-0000-000040050000}"/>
    <cellStyle name="Percent 6" xfId="1345" xr:uid="{00000000-0005-0000-0000-000041050000}"/>
    <cellStyle name="Percent 6 2" xfId="1346" xr:uid="{00000000-0005-0000-0000-000042050000}"/>
    <cellStyle name="Percent 6 3" xfId="1347" xr:uid="{00000000-0005-0000-0000-000043050000}"/>
    <cellStyle name="Percent 6 3 2" xfId="1348" xr:uid="{00000000-0005-0000-0000-000044050000}"/>
    <cellStyle name="Percent 6 3 3" xfId="1349" xr:uid="{00000000-0005-0000-0000-000045050000}"/>
    <cellStyle name="Percent 6 3 3 2" xfId="1350" xr:uid="{00000000-0005-0000-0000-000046050000}"/>
    <cellStyle name="Percent 6 3 3 2 2" xfId="1351" xr:uid="{00000000-0005-0000-0000-000047050000}"/>
    <cellStyle name="Percent 6 3 3 3" xfId="1352" xr:uid="{00000000-0005-0000-0000-000048050000}"/>
    <cellStyle name="Percent 6 3 3 3 2" xfId="1353" xr:uid="{00000000-0005-0000-0000-000049050000}"/>
    <cellStyle name="Percent 6 3 3 4" xfId="1354" xr:uid="{00000000-0005-0000-0000-00004A050000}"/>
    <cellStyle name="Percent 6 3 3 4 2" xfId="1355" xr:uid="{00000000-0005-0000-0000-00004B050000}"/>
    <cellStyle name="Percent 6 3 3 5" xfId="1356" xr:uid="{00000000-0005-0000-0000-00004C050000}"/>
    <cellStyle name="Percent 6 3 4" xfId="1357" xr:uid="{00000000-0005-0000-0000-00004D050000}"/>
    <cellStyle name="Percent 7" xfId="1358" xr:uid="{00000000-0005-0000-0000-00004E050000}"/>
    <cellStyle name="Percent 8" xfId="1359" xr:uid="{00000000-0005-0000-0000-00004F050000}"/>
    <cellStyle name="Percent 8 2" xfId="1360" xr:uid="{00000000-0005-0000-0000-000050050000}"/>
    <cellStyle name="Percent 8 3" xfId="1361" xr:uid="{00000000-0005-0000-0000-000051050000}"/>
    <cellStyle name="Percent 9" xfId="1362" xr:uid="{00000000-0005-0000-0000-000052050000}"/>
    <cellStyle name="PSChar" xfId="1363" xr:uid="{00000000-0005-0000-0000-000053050000}"/>
    <cellStyle name="PSChar 10" xfId="1364" xr:uid="{00000000-0005-0000-0000-000054050000}"/>
    <cellStyle name="PSChar 11" xfId="1365" xr:uid="{00000000-0005-0000-0000-000055050000}"/>
    <cellStyle name="PSChar 12" xfId="1366" xr:uid="{00000000-0005-0000-0000-000056050000}"/>
    <cellStyle name="PSChar 13" xfId="1367" xr:uid="{00000000-0005-0000-0000-000057050000}"/>
    <cellStyle name="PSChar 14" xfId="1368" xr:uid="{00000000-0005-0000-0000-000058050000}"/>
    <cellStyle name="PSChar 15" xfId="1369" xr:uid="{00000000-0005-0000-0000-000059050000}"/>
    <cellStyle name="PSChar 16" xfId="1370" xr:uid="{00000000-0005-0000-0000-00005A050000}"/>
    <cellStyle name="PSChar 17" xfId="1371" xr:uid="{00000000-0005-0000-0000-00005B050000}"/>
    <cellStyle name="PSChar 18" xfId="1372" xr:uid="{00000000-0005-0000-0000-00005C050000}"/>
    <cellStyle name="PSChar 19" xfId="1373" xr:uid="{00000000-0005-0000-0000-00005D050000}"/>
    <cellStyle name="PSChar 2" xfId="1374" xr:uid="{00000000-0005-0000-0000-00005E050000}"/>
    <cellStyle name="PSChar 20" xfId="1375" xr:uid="{00000000-0005-0000-0000-00005F050000}"/>
    <cellStyle name="PSChar 21" xfId="1376" xr:uid="{00000000-0005-0000-0000-000060050000}"/>
    <cellStyle name="PSChar 22" xfId="1377" xr:uid="{00000000-0005-0000-0000-000061050000}"/>
    <cellStyle name="PSChar 23" xfId="1378" xr:uid="{00000000-0005-0000-0000-000062050000}"/>
    <cellStyle name="PSChar 24" xfId="1379" xr:uid="{00000000-0005-0000-0000-000063050000}"/>
    <cellStyle name="PSChar 25" xfId="1380" xr:uid="{00000000-0005-0000-0000-000064050000}"/>
    <cellStyle name="PSChar 26" xfId="1381" xr:uid="{00000000-0005-0000-0000-000065050000}"/>
    <cellStyle name="PSChar 27" xfId="1382" xr:uid="{00000000-0005-0000-0000-000066050000}"/>
    <cellStyle name="PSChar 28" xfId="1383" xr:uid="{00000000-0005-0000-0000-000067050000}"/>
    <cellStyle name="PSChar 29" xfId="1384" xr:uid="{00000000-0005-0000-0000-000068050000}"/>
    <cellStyle name="PSChar 3" xfId="1385" xr:uid="{00000000-0005-0000-0000-000069050000}"/>
    <cellStyle name="PSChar 30" xfId="1386" xr:uid="{00000000-0005-0000-0000-00006A050000}"/>
    <cellStyle name="PSChar 31" xfId="1387" xr:uid="{00000000-0005-0000-0000-00006B050000}"/>
    <cellStyle name="PSChar 32" xfId="1388" xr:uid="{00000000-0005-0000-0000-00006C050000}"/>
    <cellStyle name="PSChar 33" xfId="1389" xr:uid="{00000000-0005-0000-0000-00006D050000}"/>
    <cellStyle name="PSChar 34" xfId="1390" xr:uid="{00000000-0005-0000-0000-00006E050000}"/>
    <cellStyle name="PSChar 35" xfId="1391" xr:uid="{00000000-0005-0000-0000-00006F050000}"/>
    <cellStyle name="PSChar 36" xfId="1392" xr:uid="{00000000-0005-0000-0000-000070050000}"/>
    <cellStyle name="PSChar 37" xfId="1393" xr:uid="{00000000-0005-0000-0000-000071050000}"/>
    <cellStyle name="PSChar 38" xfId="1394" xr:uid="{00000000-0005-0000-0000-000072050000}"/>
    <cellStyle name="PSChar 39" xfId="1395" xr:uid="{00000000-0005-0000-0000-000073050000}"/>
    <cellStyle name="PSChar 4" xfId="1396" xr:uid="{00000000-0005-0000-0000-000074050000}"/>
    <cellStyle name="PSChar 40" xfId="1397" xr:uid="{00000000-0005-0000-0000-000075050000}"/>
    <cellStyle name="PSChar 41" xfId="1398" xr:uid="{00000000-0005-0000-0000-000076050000}"/>
    <cellStyle name="PSChar 42" xfId="1399" xr:uid="{00000000-0005-0000-0000-000077050000}"/>
    <cellStyle name="PSChar 43" xfId="1400" xr:uid="{00000000-0005-0000-0000-000078050000}"/>
    <cellStyle name="PSChar 5" xfId="1401" xr:uid="{00000000-0005-0000-0000-000079050000}"/>
    <cellStyle name="PSChar 6" xfId="1402" xr:uid="{00000000-0005-0000-0000-00007A050000}"/>
    <cellStyle name="PSChar 7" xfId="1403" xr:uid="{00000000-0005-0000-0000-00007B050000}"/>
    <cellStyle name="PSChar 8" xfId="1404" xr:uid="{00000000-0005-0000-0000-00007C050000}"/>
    <cellStyle name="PSChar 9" xfId="1405" xr:uid="{00000000-0005-0000-0000-00007D050000}"/>
    <cellStyle name="PSDate" xfId="1406" xr:uid="{00000000-0005-0000-0000-00007E050000}"/>
    <cellStyle name="PSDec" xfId="1407" xr:uid="{00000000-0005-0000-0000-00007F050000}"/>
    <cellStyle name="PSHeading" xfId="1408" xr:uid="{00000000-0005-0000-0000-000080050000}"/>
    <cellStyle name="PSInt" xfId="1409" xr:uid="{00000000-0005-0000-0000-000081050000}"/>
    <cellStyle name="PSSpacer" xfId="1410" xr:uid="{00000000-0005-0000-0000-000082050000}"/>
    <cellStyle name="Reset range style to defaults" xfId="1411" xr:uid="{00000000-0005-0000-0000-000083050000}"/>
    <cellStyle name="Title 2" xfId="1412" xr:uid="{00000000-0005-0000-0000-000084050000}"/>
    <cellStyle name="Title 2 2" xfId="1413" xr:uid="{00000000-0005-0000-0000-000085050000}"/>
    <cellStyle name="Title 3" xfId="1414" xr:uid="{00000000-0005-0000-0000-000086050000}"/>
    <cellStyle name="Title 3 2" xfId="1415" xr:uid="{00000000-0005-0000-0000-000087050000}"/>
    <cellStyle name="Title 4" xfId="1416" xr:uid="{00000000-0005-0000-0000-000088050000}"/>
    <cellStyle name="Title 4 2" xfId="1417" xr:uid="{00000000-0005-0000-0000-000089050000}"/>
    <cellStyle name="Title 5" xfId="1418" xr:uid="{00000000-0005-0000-0000-00008A050000}"/>
    <cellStyle name="Title 5 2" xfId="1419" xr:uid="{00000000-0005-0000-0000-00008B050000}"/>
    <cellStyle name="Title 6" xfId="1420" xr:uid="{00000000-0005-0000-0000-00008C050000}"/>
    <cellStyle name="Title 6 2" xfId="1421" xr:uid="{00000000-0005-0000-0000-00008D050000}"/>
    <cellStyle name="Title 7" xfId="1422" xr:uid="{00000000-0005-0000-0000-00008E050000}"/>
    <cellStyle name="Title 7 2" xfId="1423" xr:uid="{00000000-0005-0000-0000-00008F050000}"/>
    <cellStyle name="Title 8" xfId="1424" xr:uid="{00000000-0005-0000-0000-000090050000}"/>
    <cellStyle name="Title 8 2" xfId="1425" xr:uid="{00000000-0005-0000-0000-000091050000}"/>
    <cellStyle name="Title 9" xfId="1426" xr:uid="{00000000-0005-0000-0000-000092050000}"/>
    <cellStyle name="Total 2" xfId="1427" xr:uid="{00000000-0005-0000-0000-000093050000}"/>
    <cellStyle name="Total 2 2" xfId="1428" xr:uid="{00000000-0005-0000-0000-000094050000}"/>
    <cellStyle name="Total 3" xfId="1429" xr:uid="{00000000-0005-0000-0000-000095050000}"/>
    <cellStyle name="Total 3 2" xfId="1430" xr:uid="{00000000-0005-0000-0000-000096050000}"/>
    <cellStyle name="Total 4" xfId="1431" xr:uid="{00000000-0005-0000-0000-000097050000}"/>
    <cellStyle name="Total 4 2" xfId="1432" xr:uid="{00000000-0005-0000-0000-000098050000}"/>
    <cellStyle name="Total 5" xfId="1433" xr:uid="{00000000-0005-0000-0000-000099050000}"/>
    <cellStyle name="Total 5 2" xfId="1434" xr:uid="{00000000-0005-0000-0000-00009A050000}"/>
    <cellStyle name="Total 6" xfId="1435" xr:uid="{00000000-0005-0000-0000-00009B050000}"/>
    <cellStyle name="Total 6 2" xfId="1436" xr:uid="{00000000-0005-0000-0000-00009C050000}"/>
    <cellStyle name="Total 7" xfId="1437" xr:uid="{00000000-0005-0000-0000-00009D050000}"/>
    <cellStyle name="Total 7 2" xfId="1438" xr:uid="{00000000-0005-0000-0000-00009E050000}"/>
    <cellStyle name="Total 8" xfId="1439" xr:uid="{00000000-0005-0000-0000-00009F050000}"/>
    <cellStyle name="Total 8 2" xfId="1440" xr:uid="{00000000-0005-0000-0000-0000A0050000}"/>
    <cellStyle name="Total 9" xfId="1441" xr:uid="{00000000-0005-0000-0000-0000A1050000}"/>
    <cellStyle name="Warning Text 2" xfId="1442" xr:uid="{00000000-0005-0000-0000-0000A2050000}"/>
    <cellStyle name="Warning Text 2 2" xfId="1443" xr:uid="{00000000-0005-0000-0000-0000A3050000}"/>
    <cellStyle name="Warning Text 3" xfId="1444" xr:uid="{00000000-0005-0000-0000-0000A4050000}"/>
    <cellStyle name="Warning Text 3 2" xfId="1445" xr:uid="{00000000-0005-0000-0000-0000A5050000}"/>
    <cellStyle name="Warning Text 4" xfId="1446" xr:uid="{00000000-0005-0000-0000-0000A6050000}"/>
    <cellStyle name="Warning Text 4 2" xfId="1447" xr:uid="{00000000-0005-0000-0000-0000A7050000}"/>
    <cellStyle name="Warning Text 5" xfId="1448" xr:uid="{00000000-0005-0000-0000-0000A8050000}"/>
    <cellStyle name="Warning Text 5 2" xfId="1449" xr:uid="{00000000-0005-0000-0000-0000A9050000}"/>
    <cellStyle name="Warning Text 6" xfId="1450" xr:uid="{00000000-0005-0000-0000-0000AA050000}"/>
    <cellStyle name="Warning Text 6 2" xfId="1451" xr:uid="{00000000-0005-0000-0000-0000AB050000}"/>
    <cellStyle name="Warning Text 7" xfId="1452" xr:uid="{00000000-0005-0000-0000-0000AC050000}"/>
    <cellStyle name="Warning Text 7 2" xfId="1453" xr:uid="{00000000-0005-0000-0000-0000AD050000}"/>
    <cellStyle name="Warning Text 8" xfId="1454" xr:uid="{00000000-0005-0000-0000-0000AE050000}"/>
    <cellStyle name="Warning Text 8 2" xfId="1455" xr:uid="{00000000-0005-0000-0000-0000AF050000}"/>
    <cellStyle name="Warning Text 9" xfId="1456" xr:uid="{00000000-0005-0000-0000-0000B005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6"/>
  <sheetViews>
    <sheetView topLeftCell="A28" zoomScaleNormal="100" zoomScaleSheetLayoutView="100" zoomScalePageLayoutView="84" workbookViewId="0">
      <selection activeCell="B4" sqref="B4"/>
    </sheetView>
  </sheetViews>
  <sheetFormatPr defaultColWidth="0" defaultRowHeight="12.75" zeroHeight="1"/>
  <cols>
    <col min="1" max="1" width="7.7109375" style="383" customWidth="1"/>
    <col min="2" max="2" width="39.42578125" style="383" customWidth="1"/>
    <col min="3" max="6" width="6.7109375" style="383" customWidth="1"/>
    <col min="7" max="7" width="37.5703125" style="383" customWidth="1"/>
    <col min="8" max="8" width="12.5703125" style="383" hidden="1" customWidth="1"/>
    <col min="9" max="16384" width="8.7109375" style="383" hidden="1"/>
  </cols>
  <sheetData>
    <row r="1" spans="1:7" ht="19.899999999999999" customHeight="1">
      <c r="A1" s="505"/>
      <c r="B1" s="506" t="s">
        <v>178</v>
      </c>
      <c r="C1" s="507"/>
      <c r="D1" s="507"/>
      <c r="E1" s="507"/>
      <c r="F1" s="507"/>
      <c r="G1" s="508"/>
    </row>
    <row r="2" spans="1:7" ht="19.899999999999999" customHeight="1">
      <c r="A2" s="433"/>
      <c r="B2" s="509" t="s">
        <v>179</v>
      </c>
      <c r="C2" s="420"/>
      <c r="D2" s="420"/>
      <c r="E2" s="420"/>
      <c r="F2" s="420"/>
      <c r="G2" s="510"/>
    </row>
    <row r="3" spans="1:7" ht="19.899999999999999" customHeight="1" thickBot="1">
      <c r="A3" s="511"/>
      <c r="B3" s="512" t="s">
        <v>180</v>
      </c>
      <c r="C3" s="513"/>
      <c r="D3" s="513"/>
      <c r="E3" s="513"/>
      <c r="F3" s="513"/>
      <c r="G3" s="514"/>
    </row>
    <row r="4" spans="1:7" ht="20.100000000000001" customHeight="1" thickBot="1">
      <c r="A4" s="467" t="s">
        <v>8</v>
      </c>
      <c r="B4" s="590" t="s">
        <v>235</v>
      </c>
      <c r="C4" s="183"/>
      <c r="D4" s="183"/>
      <c r="E4" s="183"/>
      <c r="F4" s="515" t="s">
        <v>9</v>
      </c>
      <c r="G4" s="591">
        <f ca="1">NOW()</f>
        <v>44141.817909143516</v>
      </c>
    </row>
    <row r="5" spans="1:7" s="429" customFormat="1" ht="40.15" customHeight="1">
      <c r="A5" s="516" t="s">
        <v>232</v>
      </c>
      <c r="B5" s="517"/>
      <c r="C5" s="518" t="s">
        <v>181</v>
      </c>
      <c r="D5" s="519"/>
      <c r="E5" s="520"/>
      <c r="F5" s="521"/>
      <c r="G5" s="522" t="s">
        <v>55</v>
      </c>
    </row>
    <row r="6" spans="1:7" ht="15" customHeight="1">
      <c r="A6" s="523" t="s">
        <v>103</v>
      </c>
      <c r="B6" s="524"/>
      <c r="C6" s="525" t="s">
        <v>158</v>
      </c>
      <c r="D6" s="526" t="s">
        <v>159</v>
      </c>
      <c r="E6" s="526" t="s">
        <v>98</v>
      </c>
      <c r="F6" s="526" t="s">
        <v>160</v>
      </c>
      <c r="G6" s="527"/>
    </row>
    <row r="7" spans="1:7" ht="15" customHeight="1">
      <c r="A7" s="433">
        <v>1</v>
      </c>
      <c r="B7" s="602" t="s">
        <v>236</v>
      </c>
      <c r="C7" s="571"/>
      <c r="D7" s="572" t="s">
        <v>285</v>
      </c>
      <c r="E7" s="572" t="s">
        <v>285</v>
      </c>
      <c r="F7" s="572" t="s">
        <v>285</v>
      </c>
      <c r="G7" s="576">
        <v>6232.97</v>
      </c>
    </row>
    <row r="8" spans="1:7" ht="15" customHeight="1">
      <c r="A8" s="609">
        <v>2</v>
      </c>
      <c r="B8" s="602" t="s">
        <v>238</v>
      </c>
      <c r="C8" s="573" t="s">
        <v>285</v>
      </c>
      <c r="D8" s="573" t="s">
        <v>285</v>
      </c>
      <c r="E8" s="573"/>
      <c r="F8" s="573"/>
      <c r="G8" s="576">
        <v>1857113.39</v>
      </c>
    </row>
    <row r="9" spans="1:7" ht="15" customHeight="1">
      <c r="A9" s="609">
        <v>3</v>
      </c>
      <c r="B9" s="602" t="s">
        <v>243</v>
      </c>
      <c r="C9" s="573"/>
      <c r="D9" s="573" t="s">
        <v>285</v>
      </c>
      <c r="E9" s="573" t="s">
        <v>285</v>
      </c>
      <c r="F9" s="573" t="s">
        <v>285</v>
      </c>
      <c r="G9" s="576">
        <v>1029199.04</v>
      </c>
    </row>
    <row r="10" spans="1:7" ht="15" customHeight="1">
      <c r="A10" s="609">
        <v>4</v>
      </c>
      <c r="B10" s="602" t="s">
        <v>244</v>
      </c>
      <c r="C10" s="573"/>
      <c r="D10" s="573" t="s">
        <v>285</v>
      </c>
      <c r="E10" s="573" t="s">
        <v>285</v>
      </c>
      <c r="F10" s="573" t="s">
        <v>285</v>
      </c>
      <c r="G10" s="576">
        <v>2115415.9</v>
      </c>
    </row>
    <row r="11" spans="1:7" ht="15" customHeight="1">
      <c r="A11" s="609">
        <v>5</v>
      </c>
      <c r="B11" s="602" t="s">
        <v>245</v>
      </c>
      <c r="C11" s="573"/>
      <c r="D11" s="573" t="s">
        <v>285</v>
      </c>
      <c r="E11" s="573" t="s">
        <v>285</v>
      </c>
      <c r="F11" s="573" t="s">
        <v>285</v>
      </c>
      <c r="G11" s="576">
        <v>1263721.58</v>
      </c>
    </row>
    <row r="12" spans="1:7" ht="15" customHeight="1">
      <c r="A12" s="609">
        <v>6</v>
      </c>
      <c r="B12" s="602" t="s">
        <v>246</v>
      </c>
      <c r="C12" s="573"/>
      <c r="D12" s="573" t="s">
        <v>285</v>
      </c>
      <c r="E12" s="573" t="s">
        <v>285</v>
      </c>
      <c r="F12" s="573" t="s">
        <v>285</v>
      </c>
      <c r="G12" s="576">
        <v>205905.21</v>
      </c>
    </row>
    <row r="13" spans="1:7" ht="15" customHeight="1">
      <c r="A13" s="609">
        <v>7</v>
      </c>
      <c r="B13" s="602" t="s">
        <v>249</v>
      </c>
      <c r="C13" s="573" t="s">
        <v>285</v>
      </c>
      <c r="D13" s="573" t="s">
        <v>285</v>
      </c>
      <c r="E13" s="573"/>
      <c r="F13" s="573"/>
      <c r="G13" s="576">
        <v>2865435.1</v>
      </c>
    </row>
    <row r="14" spans="1:7" ht="15" customHeight="1">
      <c r="A14" s="609">
        <v>8</v>
      </c>
      <c r="B14" s="602" t="s">
        <v>250</v>
      </c>
      <c r="C14" s="573"/>
      <c r="D14" s="573" t="s">
        <v>285</v>
      </c>
      <c r="E14" s="573" t="s">
        <v>285</v>
      </c>
      <c r="F14" s="573"/>
      <c r="G14" s="576">
        <v>2139655.4700000002</v>
      </c>
    </row>
    <row r="15" spans="1:7" ht="15" customHeight="1">
      <c r="A15" s="609">
        <v>9</v>
      </c>
      <c r="B15" s="602" t="s">
        <v>251</v>
      </c>
      <c r="C15" s="573"/>
      <c r="D15" s="573" t="s">
        <v>285</v>
      </c>
      <c r="E15" s="573" t="s">
        <v>285</v>
      </c>
      <c r="F15" s="573" t="s">
        <v>285</v>
      </c>
      <c r="G15" s="576">
        <v>2462086.87</v>
      </c>
    </row>
    <row r="16" spans="1:7" ht="15" customHeight="1">
      <c r="A16" s="609">
        <v>10</v>
      </c>
      <c r="B16" s="602" t="s">
        <v>252</v>
      </c>
      <c r="C16" s="573"/>
      <c r="D16" s="573" t="s">
        <v>285</v>
      </c>
      <c r="E16" s="573" t="s">
        <v>285</v>
      </c>
      <c r="F16" s="573" t="s">
        <v>285</v>
      </c>
      <c r="G16" s="576">
        <v>159398.09</v>
      </c>
    </row>
    <row r="17" spans="1:7" ht="15" customHeight="1">
      <c r="A17" s="609"/>
      <c r="B17" s="602"/>
      <c r="C17" s="573"/>
      <c r="D17" s="573"/>
      <c r="E17" s="573"/>
      <c r="F17" s="573"/>
      <c r="G17" s="576"/>
    </row>
    <row r="18" spans="1:7" ht="15" customHeight="1">
      <c r="A18" s="609"/>
      <c r="B18" s="602"/>
      <c r="C18" s="573"/>
      <c r="D18" s="573"/>
      <c r="E18" s="573"/>
      <c r="F18" s="573"/>
      <c r="G18" s="576"/>
    </row>
    <row r="19" spans="1:7" ht="15" customHeight="1">
      <c r="A19" s="609"/>
      <c r="B19" s="602"/>
      <c r="C19" s="573"/>
      <c r="D19" s="573"/>
      <c r="E19" s="573"/>
      <c r="F19" s="573"/>
      <c r="G19" s="576"/>
    </row>
    <row r="20" spans="1:7" ht="15" customHeight="1">
      <c r="A20" s="433"/>
      <c r="B20" s="602"/>
      <c r="C20" s="573"/>
      <c r="D20" s="573"/>
      <c r="E20" s="573"/>
      <c r="F20" s="573"/>
      <c r="G20" s="576"/>
    </row>
    <row r="21" spans="1:7" ht="15" customHeight="1">
      <c r="A21" s="433"/>
      <c r="B21" s="602"/>
      <c r="C21" s="573"/>
      <c r="D21" s="573"/>
      <c r="E21" s="573"/>
      <c r="F21" s="573"/>
      <c r="G21" s="576"/>
    </row>
    <row r="22" spans="1:7" ht="15" customHeight="1">
      <c r="A22" s="433"/>
      <c r="B22" s="602"/>
      <c r="C22" s="573"/>
      <c r="D22" s="573"/>
      <c r="E22" s="573"/>
      <c r="F22" s="573"/>
      <c r="G22" s="576"/>
    </row>
    <row r="23" spans="1:7" ht="15" customHeight="1">
      <c r="A23" s="433"/>
      <c r="B23" s="602"/>
      <c r="C23" s="573"/>
      <c r="D23" s="573"/>
      <c r="E23" s="573"/>
      <c r="F23" s="573"/>
      <c r="G23" s="576"/>
    </row>
    <row r="24" spans="1:7" ht="15" customHeight="1">
      <c r="A24" s="433"/>
      <c r="B24" s="179"/>
      <c r="C24" s="573"/>
      <c r="D24" s="573"/>
      <c r="E24" s="573"/>
      <c r="F24" s="573"/>
      <c r="G24" s="576"/>
    </row>
    <row r="25" spans="1:7" s="443" customFormat="1" ht="15" customHeight="1">
      <c r="A25" s="433"/>
      <c r="B25" s="140"/>
      <c r="C25" s="574"/>
      <c r="D25" s="574"/>
      <c r="E25" s="574"/>
      <c r="F25" s="574"/>
      <c r="G25" s="577"/>
    </row>
    <row r="26" spans="1:7" s="443" customFormat="1" ht="15" customHeight="1">
      <c r="A26" s="528" t="s">
        <v>183</v>
      </c>
      <c r="B26" s="500" t="s">
        <v>184</v>
      </c>
      <c r="C26" s="500"/>
      <c r="D26" s="500"/>
      <c r="E26" s="500"/>
      <c r="F26" s="529"/>
      <c r="G26" s="578">
        <f>SUM(G7:G25)</f>
        <v>14104163.620000001</v>
      </c>
    </row>
    <row r="27" spans="1:7" s="443" customFormat="1" ht="15" customHeight="1">
      <c r="A27" s="204" t="s">
        <v>104</v>
      </c>
      <c r="B27" s="205"/>
      <c r="C27" s="526" t="s">
        <v>158</v>
      </c>
      <c r="D27" s="526" t="s">
        <v>159</v>
      </c>
      <c r="E27" s="526" t="s">
        <v>98</v>
      </c>
      <c r="F27" s="526" t="s">
        <v>160</v>
      </c>
      <c r="G27" s="530"/>
    </row>
    <row r="28" spans="1:7" s="443" customFormat="1" ht="15" customHeight="1">
      <c r="A28" s="480">
        <v>1</v>
      </c>
      <c r="B28" s="603" t="s">
        <v>253</v>
      </c>
      <c r="C28" s="571"/>
      <c r="D28" s="571"/>
      <c r="E28" s="571" t="s">
        <v>285</v>
      </c>
      <c r="F28" s="571"/>
      <c r="G28" s="601">
        <v>1212.96</v>
      </c>
    </row>
    <row r="29" spans="1:7" s="443" customFormat="1" ht="15" customHeight="1">
      <c r="A29" s="480">
        <v>2</v>
      </c>
      <c r="B29" s="603" t="s">
        <v>254</v>
      </c>
      <c r="C29" s="574"/>
      <c r="D29" s="574"/>
      <c r="E29" s="574" t="s">
        <v>285</v>
      </c>
      <c r="F29" s="574"/>
      <c r="G29" s="601">
        <v>7812.47</v>
      </c>
    </row>
    <row r="30" spans="1:7" s="443" customFormat="1" ht="15" customHeight="1">
      <c r="A30" s="480">
        <v>3</v>
      </c>
      <c r="B30" s="603" t="s">
        <v>255</v>
      </c>
      <c r="C30" s="574"/>
      <c r="D30" s="574" t="s">
        <v>285</v>
      </c>
      <c r="E30" s="574" t="s">
        <v>285</v>
      </c>
      <c r="F30" s="574" t="s">
        <v>285</v>
      </c>
      <c r="G30" s="601">
        <v>477450.9</v>
      </c>
    </row>
    <row r="31" spans="1:7" s="443" customFormat="1" ht="15" customHeight="1">
      <c r="A31" s="480">
        <v>4</v>
      </c>
      <c r="B31" s="603" t="s">
        <v>256</v>
      </c>
      <c r="C31" s="574"/>
      <c r="D31" s="574" t="s">
        <v>285</v>
      </c>
      <c r="E31" s="574" t="s">
        <v>285</v>
      </c>
      <c r="F31" s="574" t="s">
        <v>285</v>
      </c>
      <c r="G31" s="601">
        <v>612428.82999999996</v>
      </c>
    </row>
    <row r="32" spans="1:7" s="443" customFormat="1" ht="15" customHeight="1">
      <c r="A32" s="480">
        <v>5</v>
      </c>
      <c r="B32" s="603" t="s">
        <v>257</v>
      </c>
      <c r="C32" s="574"/>
      <c r="D32" s="574" t="s">
        <v>285</v>
      </c>
      <c r="E32" s="574" t="s">
        <v>285</v>
      </c>
      <c r="F32" s="574" t="s">
        <v>285</v>
      </c>
      <c r="G32" s="601">
        <v>490584.52</v>
      </c>
    </row>
    <row r="33" spans="1:7" s="443" customFormat="1" ht="15" customHeight="1">
      <c r="A33" s="480">
        <v>6</v>
      </c>
      <c r="B33" s="603" t="s">
        <v>258</v>
      </c>
      <c r="C33" s="574" t="s">
        <v>285</v>
      </c>
      <c r="D33" s="574" t="s">
        <v>285</v>
      </c>
      <c r="E33" s="574" t="s">
        <v>285</v>
      </c>
      <c r="F33" s="574" t="s">
        <v>285</v>
      </c>
      <c r="G33" s="601">
        <v>4318112.5</v>
      </c>
    </row>
    <row r="34" spans="1:7" s="443" customFormat="1" ht="15" customHeight="1">
      <c r="A34" s="480">
        <v>7</v>
      </c>
      <c r="B34" s="603" t="s">
        <v>259</v>
      </c>
      <c r="C34" s="574" t="s">
        <v>285</v>
      </c>
      <c r="D34" s="574" t="s">
        <v>285</v>
      </c>
      <c r="E34" s="574" t="s">
        <v>285</v>
      </c>
      <c r="F34" s="574" t="s">
        <v>285</v>
      </c>
      <c r="G34" s="601">
        <v>1317279.76</v>
      </c>
    </row>
    <row r="35" spans="1:7" s="443" customFormat="1" ht="15" customHeight="1">
      <c r="A35" s="480">
        <v>8</v>
      </c>
      <c r="B35" s="603" t="s">
        <v>260</v>
      </c>
      <c r="C35" s="574"/>
      <c r="D35" s="574" t="s">
        <v>285</v>
      </c>
      <c r="E35" s="574" t="s">
        <v>285</v>
      </c>
      <c r="F35" s="574" t="s">
        <v>285</v>
      </c>
      <c r="G35" s="601">
        <v>65797.509999999995</v>
      </c>
    </row>
    <row r="36" spans="1:7" s="443" customFormat="1" ht="15" customHeight="1">
      <c r="A36" s="480">
        <v>9</v>
      </c>
      <c r="B36" s="603" t="s">
        <v>261</v>
      </c>
      <c r="C36" s="574"/>
      <c r="D36" s="574"/>
      <c r="E36" s="574" t="s">
        <v>285</v>
      </c>
      <c r="F36" s="574" t="s">
        <v>285</v>
      </c>
      <c r="G36" s="601">
        <v>1487062.8</v>
      </c>
    </row>
    <row r="37" spans="1:7" s="443" customFormat="1" ht="15" customHeight="1">
      <c r="A37" s="480">
        <v>10</v>
      </c>
      <c r="B37" s="603" t="s">
        <v>262</v>
      </c>
      <c r="C37" s="574" t="s">
        <v>285</v>
      </c>
      <c r="D37" s="574" t="s">
        <v>285</v>
      </c>
      <c r="E37" s="574"/>
      <c r="F37" s="574"/>
      <c r="G37" s="601">
        <v>3344724.13</v>
      </c>
    </row>
    <row r="38" spans="1:7" s="443" customFormat="1" ht="15" customHeight="1">
      <c r="A38" s="480">
        <v>11</v>
      </c>
      <c r="B38" s="603" t="s">
        <v>263</v>
      </c>
      <c r="C38" s="574"/>
      <c r="D38" s="574" t="s">
        <v>285</v>
      </c>
      <c r="E38" s="574" t="s">
        <v>285</v>
      </c>
      <c r="F38" s="574" t="s">
        <v>285</v>
      </c>
      <c r="G38" s="601">
        <v>2538862.02</v>
      </c>
    </row>
    <row r="39" spans="1:7" s="443" customFormat="1" ht="15" customHeight="1">
      <c r="A39" s="480">
        <v>12</v>
      </c>
      <c r="B39" s="602" t="s">
        <v>237</v>
      </c>
      <c r="C39" s="573" t="s">
        <v>285</v>
      </c>
      <c r="D39" s="573" t="s">
        <v>285</v>
      </c>
      <c r="E39" s="573"/>
      <c r="F39" s="573"/>
      <c r="G39" s="576">
        <v>218445.24</v>
      </c>
    </row>
    <row r="40" spans="1:7" s="443" customFormat="1" ht="15" customHeight="1">
      <c r="A40" s="480">
        <v>13</v>
      </c>
      <c r="B40" s="602" t="s">
        <v>239</v>
      </c>
      <c r="C40" s="573" t="s">
        <v>285</v>
      </c>
      <c r="D40" s="573" t="s">
        <v>285</v>
      </c>
      <c r="E40" s="573"/>
      <c r="F40" s="573"/>
      <c r="G40" s="576">
        <v>706279.04</v>
      </c>
    </row>
    <row r="41" spans="1:7" s="443" customFormat="1" ht="15" customHeight="1">
      <c r="A41" s="480">
        <v>14</v>
      </c>
      <c r="B41" s="602" t="s">
        <v>240</v>
      </c>
      <c r="C41" s="573" t="s">
        <v>285</v>
      </c>
      <c r="D41" s="573" t="s">
        <v>285</v>
      </c>
      <c r="E41" s="573"/>
      <c r="F41" s="573"/>
      <c r="G41" s="576">
        <v>24712.880000000001</v>
      </c>
    </row>
    <row r="42" spans="1:7" s="443" customFormat="1" ht="15" customHeight="1">
      <c r="A42" s="480">
        <v>15</v>
      </c>
      <c r="B42" s="602" t="s">
        <v>241</v>
      </c>
      <c r="C42" s="573" t="s">
        <v>285</v>
      </c>
      <c r="D42" s="573" t="s">
        <v>285</v>
      </c>
      <c r="E42" s="573"/>
      <c r="F42" s="573"/>
      <c r="G42" s="576">
        <v>543544.81999999995</v>
      </c>
    </row>
    <row r="43" spans="1:7" s="443" customFormat="1" ht="15" customHeight="1">
      <c r="A43" s="480">
        <v>16</v>
      </c>
      <c r="B43" s="602" t="s">
        <v>242</v>
      </c>
      <c r="C43" s="573" t="s">
        <v>285</v>
      </c>
      <c r="D43" s="573" t="s">
        <v>285</v>
      </c>
      <c r="E43" s="573"/>
      <c r="F43" s="573"/>
      <c r="G43" s="576">
        <v>234303.61</v>
      </c>
    </row>
    <row r="44" spans="1:7" s="443" customFormat="1" ht="15" customHeight="1">
      <c r="A44" s="480">
        <v>17</v>
      </c>
      <c r="B44" s="602" t="s">
        <v>247</v>
      </c>
      <c r="C44" s="573"/>
      <c r="D44" s="573" t="s">
        <v>285</v>
      </c>
      <c r="E44" s="573" t="s">
        <v>285</v>
      </c>
      <c r="F44" s="573" t="s">
        <v>285</v>
      </c>
      <c r="G44" s="576">
        <v>951787.16</v>
      </c>
    </row>
    <row r="45" spans="1:7" s="443" customFormat="1" ht="15" customHeight="1">
      <c r="A45" s="480">
        <v>18</v>
      </c>
      <c r="B45" s="602" t="s">
        <v>248</v>
      </c>
      <c r="C45" s="573" t="s">
        <v>285</v>
      </c>
      <c r="D45" s="573" t="s">
        <v>285</v>
      </c>
      <c r="E45" s="573" t="s">
        <v>285</v>
      </c>
      <c r="F45" s="573" t="s">
        <v>285</v>
      </c>
      <c r="G45" s="576">
        <v>557863.35</v>
      </c>
    </row>
    <row r="46" spans="1:7" s="443" customFormat="1" ht="15" customHeight="1">
      <c r="A46" s="480"/>
      <c r="B46" s="179"/>
      <c r="C46" s="574"/>
      <c r="D46" s="574"/>
      <c r="E46" s="574"/>
      <c r="F46" s="574"/>
      <c r="G46" s="601"/>
    </row>
    <row r="47" spans="1:7" s="443" customFormat="1" ht="15" customHeight="1" thickBot="1">
      <c r="A47" s="480"/>
      <c r="B47" s="141"/>
      <c r="C47" s="575"/>
      <c r="D47" s="575"/>
      <c r="E47" s="575"/>
      <c r="F47" s="575"/>
      <c r="G47" s="601"/>
    </row>
    <row r="48" spans="1:7" s="443" customFormat="1" ht="15" customHeight="1" thickBot="1">
      <c r="A48" s="531"/>
      <c r="B48" s="399" t="s">
        <v>185</v>
      </c>
      <c r="C48" s="532"/>
      <c r="D48" s="532"/>
      <c r="E48" s="532"/>
      <c r="F48" s="533"/>
      <c r="G48" s="579">
        <f>SUM(G28:G47)</f>
        <v>17898264.5</v>
      </c>
    </row>
    <row r="49" spans="1:7" s="443" customFormat="1" ht="15" customHeight="1">
      <c r="A49" s="534" t="s">
        <v>105</v>
      </c>
      <c r="B49" s="535"/>
      <c r="C49" s="536"/>
      <c r="D49" s="536"/>
      <c r="E49" s="536"/>
      <c r="F49" s="537"/>
      <c r="G49" s="580">
        <f>G26+G48</f>
        <v>32002428.120000001</v>
      </c>
    </row>
    <row r="50" spans="1:7" s="443" customFormat="1" ht="15" customHeight="1">
      <c r="A50" s="444" t="s">
        <v>50</v>
      </c>
      <c r="B50" s="538"/>
      <c r="C50" s="539"/>
      <c r="D50" s="539"/>
      <c r="E50" s="539"/>
      <c r="F50" s="540"/>
      <c r="G50" s="581"/>
    </row>
    <row r="51" spans="1:7" s="443" customFormat="1" ht="15" customHeight="1">
      <c r="A51" s="444" t="s">
        <v>17</v>
      </c>
      <c r="B51" s="538"/>
      <c r="C51" s="539"/>
      <c r="D51" s="539"/>
      <c r="E51" s="539"/>
      <c r="F51" s="540"/>
      <c r="G51" s="581">
        <v>2211667.5699999998</v>
      </c>
    </row>
    <row r="52" spans="1:7" s="443" customFormat="1" ht="15" customHeight="1" thickBot="1">
      <c r="A52" s="541" t="s">
        <v>37</v>
      </c>
      <c r="B52" s="542"/>
      <c r="C52" s="543"/>
      <c r="D52" s="543"/>
      <c r="E52" s="543"/>
      <c r="F52" s="544"/>
      <c r="G52" s="582"/>
    </row>
    <row r="53" spans="1:7" ht="20.100000000000001" customHeight="1" thickBot="1">
      <c r="A53" s="467" t="s">
        <v>20</v>
      </c>
      <c r="B53" s="468"/>
      <c r="C53" s="545"/>
      <c r="D53" s="545"/>
      <c r="E53" s="545"/>
      <c r="F53" s="546"/>
      <c r="G53" s="583">
        <f>SUM(G49:G52)</f>
        <v>34214095.689999998</v>
      </c>
    </row>
    <row r="54" spans="1:7"/>
    <row r="55" spans="1:7" ht="28.5" customHeight="1">
      <c r="A55" s="484" t="s">
        <v>225</v>
      </c>
      <c r="B55" s="484"/>
      <c r="C55" s="484"/>
      <c r="D55" s="484"/>
      <c r="E55" s="484"/>
      <c r="F55" s="484"/>
      <c r="G55" s="484"/>
    </row>
    <row r="56" spans="1:7">
      <c r="A56" s="484"/>
      <c r="B56" s="547"/>
      <c r="C56" s="547"/>
      <c r="D56" s="547"/>
      <c r="E56" s="547"/>
      <c r="F56" s="547"/>
      <c r="G56" s="547"/>
    </row>
  </sheetData>
  <sheetProtection sheet="1" selectLockedCells="1"/>
  <customSheetViews>
    <customSheetView guid="{EEC0F9C3-4901-428B-A60E-73DD0E5E6250}" scale="80" fitToPage="1">
      <selection activeCell="L23" sqref="L23"/>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908EB6A4-476B-4014-BC23-F10C868B38EC}" scale="80" fitToPage="1" topLeftCell="A34">
      <selection activeCell="A54" sqref="A54:E54"/>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topLeftCell="A31" zoomScaleNormal="100" zoomScaleSheetLayoutView="100" workbookViewId="0">
      <selection activeCell="C7" sqref="C7"/>
    </sheetView>
  </sheetViews>
  <sheetFormatPr defaultColWidth="0" defaultRowHeight="12.75" zeroHeight="1"/>
  <cols>
    <col min="1" max="1" width="8" style="383" customWidth="1"/>
    <col min="2" max="2" width="55.7109375" style="383" customWidth="1"/>
    <col min="3" max="6" width="6.7109375" style="383" customWidth="1"/>
    <col min="7" max="7" width="30.7109375" style="383" customWidth="1"/>
    <col min="8" max="8" width="12.7109375" style="383" customWidth="1"/>
    <col min="9" max="9" width="0" style="383" hidden="1" customWidth="1"/>
    <col min="10" max="16384" width="8.7109375" style="383" hidden="1"/>
  </cols>
  <sheetData>
    <row r="1" spans="1:8" ht="19.899999999999999" customHeight="1">
      <c r="A1" s="486" t="s">
        <v>182</v>
      </c>
      <c r="B1" s="487" t="s">
        <v>186</v>
      </c>
      <c r="C1" s="487"/>
      <c r="D1" s="487"/>
      <c r="E1" s="487"/>
      <c r="F1" s="487"/>
      <c r="G1" s="487"/>
      <c r="H1" s="488"/>
    </row>
    <row r="2" spans="1:8" ht="19.899999999999999" customHeight="1">
      <c r="A2" s="489"/>
      <c r="B2" s="490" t="s">
        <v>187</v>
      </c>
      <c r="C2" s="490"/>
      <c r="D2" s="490"/>
      <c r="E2" s="490"/>
      <c r="F2" s="490"/>
      <c r="G2" s="490"/>
      <c r="H2" s="491"/>
    </row>
    <row r="3" spans="1:8" ht="19.899999999999999" customHeight="1" thickBot="1">
      <c r="A3" s="489"/>
      <c r="B3" s="490" t="s">
        <v>188</v>
      </c>
      <c r="C3" s="490"/>
      <c r="D3" s="490"/>
      <c r="E3" s="490"/>
      <c r="F3" s="490"/>
      <c r="G3" s="490"/>
      <c r="H3" s="491"/>
    </row>
    <row r="4" spans="1:8" ht="20.100000000000001" customHeight="1" thickBot="1">
      <c r="A4" s="214" t="s">
        <v>8</v>
      </c>
      <c r="B4" s="592" t="str">
        <f>'CSS '!B4</f>
        <v>Fresno</v>
      </c>
      <c r="C4" s="184"/>
      <c r="D4" s="184"/>
      <c r="E4" s="184"/>
      <c r="F4" s="492" t="s">
        <v>9</v>
      </c>
      <c r="G4" s="593">
        <f ca="1">'CSS '!G4</f>
        <v>44141.817909143516</v>
      </c>
      <c r="H4" s="185"/>
    </row>
    <row r="5" spans="1:8" s="429" customFormat="1" ht="40.15" customHeight="1">
      <c r="A5" s="455" t="s">
        <v>231</v>
      </c>
      <c r="B5" s="457"/>
      <c r="C5" s="493" t="s">
        <v>192</v>
      </c>
      <c r="D5" s="494"/>
      <c r="E5" s="494"/>
      <c r="F5" s="495"/>
      <c r="G5" s="496" t="s">
        <v>220</v>
      </c>
      <c r="H5" s="497" t="s">
        <v>141</v>
      </c>
    </row>
    <row r="6" spans="1:8" ht="15" customHeight="1">
      <c r="A6" s="197" t="s">
        <v>109</v>
      </c>
      <c r="B6" s="198"/>
      <c r="C6" s="199" t="s">
        <v>158</v>
      </c>
      <c r="D6" s="199" t="s">
        <v>159</v>
      </c>
      <c r="E6" s="199" t="s">
        <v>98</v>
      </c>
      <c r="F6" s="199" t="s">
        <v>160</v>
      </c>
      <c r="G6" s="198"/>
      <c r="H6" s="200"/>
    </row>
    <row r="7" spans="1:8" ht="15" customHeight="1">
      <c r="A7" s="433">
        <v>1</v>
      </c>
      <c r="B7" s="608" t="s">
        <v>272</v>
      </c>
      <c r="C7" s="573" t="s">
        <v>285</v>
      </c>
      <c r="D7" s="573" t="s">
        <v>285</v>
      </c>
      <c r="E7" s="573"/>
      <c r="F7" s="573"/>
      <c r="G7" s="563">
        <v>424956.12</v>
      </c>
      <c r="H7" s="566">
        <f>IF(G7=0,0,G7/$G$22)</f>
        <v>0.5365650731307019</v>
      </c>
    </row>
    <row r="8" spans="1:8" ht="15" customHeight="1">
      <c r="A8" s="433">
        <v>2</v>
      </c>
      <c r="B8" s="608" t="s">
        <v>273</v>
      </c>
      <c r="C8" s="573"/>
      <c r="D8" s="573"/>
      <c r="E8" s="573" t="s">
        <v>285</v>
      </c>
      <c r="F8" s="573" t="s">
        <v>285</v>
      </c>
      <c r="G8" s="563">
        <v>357738.29</v>
      </c>
      <c r="H8" s="566">
        <f t="shared" ref="H8:H21" si="0">IF(G8=0,0,G8/$G$22)</f>
        <v>0.45169339303903244</v>
      </c>
    </row>
    <row r="9" spans="1:8" ht="15" customHeight="1">
      <c r="A9" s="433">
        <v>3</v>
      </c>
      <c r="B9" s="608" t="s">
        <v>274</v>
      </c>
      <c r="C9" s="573" t="s">
        <v>285</v>
      </c>
      <c r="D9" s="573"/>
      <c r="E9" s="573"/>
      <c r="F9" s="573"/>
      <c r="G9" s="563">
        <v>9299.2199999999993</v>
      </c>
      <c r="H9" s="566">
        <f t="shared" si="0"/>
        <v>1.1741533830265782E-2</v>
      </c>
    </row>
    <row r="10" spans="1:8" ht="15" customHeight="1">
      <c r="A10" s="433">
        <v>4</v>
      </c>
      <c r="B10" s="605"/>
      <c r="C10" s="573"/>
      <c r="D10" s="573"/>
      <c r="E10" s="573"/>
      <c r="F10" s="573"/>
      <c r="G10" s="563"/>
      <c r="H10" s="566">
        <f t="shared" si="0"/>
        <v>0</v>
      </c>
    </row>
    <row r="11" spans="1:8" ht="15" customHeight="1">
      <c r="A11" s="433">
        <v>5</v>
      </c>
      <c r="B11" s="605"/>
      <c r="C11" s="573"/>
      <c r="D11" s="573"/>
      <c r="E11" s="573"/>
      <c r="F11" s="573"/>
      <c r="G11" s="563"/>
      <c r="H11" s="566">
        <f t="shared" si="0"/>
        <v>0</v>
      </c>
    </row>
    <row r="12" spans="1:8" ht="15" customHeight="1">
      <c r="A12" s="433">
        <v>6</v>
      </c>
      <c r="B12" s="605"/>
      <c r="C12" s="573"/>
      <c r="D12" s="573"/>
      <c r="E12" s="573"/>
      <c r="F12" s="573"/>
      <c r="G12" s="563"/>
      <c r="H12" s="566">
        <f t="shared" si="0"/>
        <v>0</v>
      </c>
    </row>
    <row r="13" spans="1:8" ht="15" customHeight="1">
      <c r="A13" s="433">
        <v>7</v>
      </c>
      <c r="B13" s="605"/>
      <c r="C13" s="573"/>
      <c r="D13" s="573"/>
      <c r="E13" s="573"/>
      <c r="F13" s="573"/>
      <c r="G13" s="563"/>
      <c r="H13" s="566">
        <f t="shared" si="0"/>
        <v>0</v>
      </c>
    </row>
    <row r="14" spans="1:8" ht="15" customHeight="1">
      <c r="A14" s="433">
        <v>8</v>
      </c>
      <c r="B14" s="605"/>
      <c r="C14" s="573"/>
      <c r="D14" s="573"/>
      <c r="E14" s="573"/>
      <c r="F14" s="573"/>
      <c r="G14" s="563"/>
      <c r="H14" s="566">
        <f t="shared" si="0"/>
        <v>0</v>
      </c>
    </row>
    <row r="15" spans="1:8" ht="15" customHeight="1">
      <c r="A15" s="433">
        <v>9</v>
      </c>
      <c r="B15" s="126"/>
      <c r="C15" s="573"/>
      <c r="D15" s="573"/>
      <c r="E15" s="573"/>
      <c r="F15" s="573"/>
      <c r="G15" s="563"/>
      <c r="H15" s="566">
        <f t="shared" si="0"/>
        <v>0</v>
      </c>
    </row>
    <row r="16" spans="1:8" ht="15" customHeight="1">
      <c r="A16" s="433">
        <v>10</v>
      </c>
      <c r="B16" s="126"/>
      <c r="C16" s="573"/>
      <c r="D16" s="573"/>
      <c r="E16" s="573"/>
      <c r="F16" s="573"/>
      <c r="G16" s="563"/>
      <c r="H16" s="566">
        <f t="shared" si="0"/>
        <v>0</v>
      </c>
    </row>
    <row r="17" spans="1:8" ht="15" customHeight="1">
      <c r="A17" s="433">
        <v>11</v>
      </c>
      <c r="B17" s="126"/>
      <c r="C17" s="573"/>
      <c r="D17" s="573"/>
      <c r="E17" s="573"/>
      <c r="F17" s="573"/>
      <c r="G17" s="563"/>
      <c r="H17" s="566">
        <f t="shared" si="0"/>
        <v>0</v>
      </c>
    </row>
    <row r="18" spans="1:8" ht="15" customHeight="1">
      <c r="A18" s="433">
        <v>12</v>
      </c>
      <c r="B18" s="126"/>
      <c r="C18" s="573"/>
      <c r="D18" s="573"/>
      <c r="E18" s="573"/>
      <c r="F18" s="573"/>
      <c r="G18" s="563"/>
      <c r="H18" s="566">
        <f t="shared" si="0"/>
        <v>0</v>
      </c>
    </row>
    <row r="19" spans="1:8" ht="15" customHeight="1">
      <c r="A19" s="433">
        <v>13</v>
      </c>
      <c r="B19" s="126"/>
      <c r="C19" s="573"/>
      <c r="D19" s="573"/>
      <c r="E19" s="573"/>
      <c r="F19" s="573"/>
      <c r="G19" s="563"/>
      <c r="H19" s="566">
        <f t="shared" si="0"/>
        <v>0</v>
      </c>
    </row>
    <row r="20" spans="1:8" ht="15" customHeight="1">
      <c r="A20" s="433">
        <v>14</v>
      </c>
      <c r="B20" s="126"/>
      <c r="C20" s="573"/>
      <c r="D20" s="573"/>
      <c r="E20" s="573"/>
      <c r="F20" s="573"/>
      <c r="G20" s="563"/>
      <c r="H20" s="566">
        <f t="shared" si="0"/>
        <v>0</v>
      </c>
    </row>
    <row r="21" spans="1:8" ht="15" customHeight="1">
      <c r="A21" s="433">
        <v>15</v>
      </c>
      <c r="B21" s="128"/>
      <c r="C21" s="573"/>
      <c r="D21" s="573"/>
      <c r="E21" s="573"/>
      <c r="F21" s="573"/>
      <c r="G21" s="563"/>
      <c r="H21" s="566">
        <f t="shared" si="0"/>
        <v>0</v>
      </c>
    </row>
    <row r="22" spans="1:8" s="443" customFormat="1" ht="15" customHeight="1">
      <c r="A22" s="498"/>
      <c r="B22" s="499" t="s">
        <v>110</v>
      </c>
      <c r="C22" s="187"/>
      <c r="D22" s="187"/>
      <c r="E22" s="187"/>
      <c r="F22" s="188"/>
      <c r="G22" s="186">
        <f>SUM(G7:G21)</f>
        <v>791993.62999999989</v>
      </c>
      <c r="H22" s="565">
        <f>SUM(H7:H21)</f>
        <v>1.0000000000000002</v>
      </c>
    </row>
    <row r="23" spans="1:8" ht="15" customHeight="1">
      <c r="A23" s="197" t="s">
        <v>108</v>
      </c>
      <c r="B23" s="201"/>
      <c r="C23" s="199" t="s">
        <v>158</v>
      </c>
      <c r="D23" s="199" t="s">
        <v>159</v>
      </c>
      <c r="E23" s="199" t="s">
        <v>98</v>
      </c>
      <c r="F23" s="199" t="s">
        <v>160</v>
      </c>
      <c r="G23" s="202"/>
      <c r="H23" s="203"/>
    </row>
    <row r="24" spans="1:8" ht="15" customHeight="1">
      <c r="A24" s="433">
        <v>1</v>
      </c>
      <c r="B24" s="604" t="s">
        <v>264</v>
      </c>
      <c r="C24" s="572"/>
      <c r="D24" s="572" t="s">
        <v>285</v>
      </c>
      <c r="E24" s="572" t="s">
        <v>285</v>
      </c>
      <c r="F24" s="572" t="s">
        <v>285</v>
      </c>
      <c r="G24" s="151">
        <v>1369435.66</v>
      </c>
      <c r="H24" s="567">
        <f>IF(G24=0,0,G24/$G$39)</f>
        <v>0.20161142368950452</v>
      </c>
    </row>
    <row r="25" spans="1:8" ht="15" customHeight="1">
      <c r="A25" s="433">
        <v>2</v>
      </c>
      <c r="B25" s="604" t="s">
        <v>265</v>
      </c>
      <c r="C25" s="573" t="s">
        <v>285</v>
      </c>
      <c r="D25" s="573" t="s">
        <v>285</v>
      </c>
      <c r="E25" s="573" t="s">
        <v>285</v>
      </c>
      <c r="F25" s="573" t="s">
        <v>285</v>
      </c>
      <c r="G25" s="151">
        <v>140027.1</v>
      </c>
      <c r="H25" s="567">
        <f t="shared" ref="H25:H38" si="1">IF(G25=0,0,G25/$G$39)</f>
        <v>2.0615107237759982E-2</v>
      </c>
    </row>
    <row r="26" spans="1:8" ht="15" customHeight="1">
      <c r="A26" s="433">
        <v>3</v>
      </c>
      <c r="B26" s="604" t="s">
        <v>266</v>
      </c>
      <c r="C26" s="573"/>
      <c r="D26" s="573" t="s">
        <v>285</v>
      </c>
      <c r="E26" s="573" t="s">
        <v>285</v>
      </c>
      <c r="F26" s="573" t="s">
        <v>285</v>
      </c>
      <c r="G26" s="151">
        <v>336926.25</v>
      </c>
      <c r="H26" s="567">
        <f t="shared" si="1"/>
        <v>4.9603046660013167E-2</v>
      </c>
    </row>
    <row r="27" spans="1:8" ht="15" customHeight="1">
      <c r="A27" s="433">
        <v>4</v>
      </c>
      <c r="B27" s="604" t="s">
        <v>267</v>
      </c>
      <c r="C27" s="573" t="s">
        <v>285</v>
      </c>
      <c r="D27" s="573" t="s">
        <v>285</v>
      </c>
      <c r="E27" s="573" t="s">
        <v>285</v>
      </c>
      <c r="F27" s="573" t="s">
        <v>285</v>
      </c>
      <c r="G27" s="151">
        <v>387730.26</v>
      </c>
      <c r="H27" s="567">
        <f t="shared" si="1"/>
        <v>5.7082528233638775E-2</v>
      </c>
    </row>
    <row r="28" spans="1:8" ht="15" customHeight="1">
      <c r="A28" s="433">
        <v>5</v>
      </c>
      <c r="B28" s="608" t="s">
        <v>237</v>
      </c>
      <c r="C28" s="571" t="s">
        <v>285</v>
      </c>
      <c r="D28" s="571" t="s">
        <v>285</v>
      </c>
      <c r="E28" s="572"/>
      <c r="F28" s="572"/>
      <c r="G28" s="563">
        <v>992017.63</v>
      </c>
      <c r="H28" s="567">
        <f t="shared" si="1"/>
        <v>0.1460470853441834</v>
      </c>
    </row>
    <row r="29" spans="1:8" ht="15" customHeight="1">
      <c r="A29" s="433">
        <v>6</v>
      </c>
      <c r="B29" s="608" t="s">
        <v>268</v>
      </c>
      <c r="C29" s="573" t="s">
        <v>285</v>
      </c>
      <c r="D29" s="573" t="s">
        <v>285</v>
      </c>
      <c r="E29" s="573" t="s">
        <v>285</v>
      </c>
      <c r="F29" s="573" t="s">
        <v>285</v>
      </c>
      <c r="G29" s="563">
        <v>568576.64</v>
      </c>
      <c r="H29" s="567">
        <f t="shared" si="1"/>
        <v>8.3707142449463368E-2</v>
      </c>
    </row>
    <row r="30" spans="1:8" ht="15" customHeight="1">
      <c r="A30" s="433">
        <v>7</v>
      </c>
      <c r="B30" s="608" t="s">
        <v>269</v>
      </c>
      <c r="C30" s="573" t="s">
        <v>285</v>
      </c>
      <c r="D30" s="573" t="s">
        <v>285</v>
      </c>
      <c r="E30" s="573" t="s">
        <v>285</v>
      </c>
      <c r="F30" s="573" t="s">
        <v>285</v>
      </c>
      <c r="G30" s="563">
        <v>784520.66</v>
      </c>
      <c r="H30" s="567">
        <f t="shared" si="1"/>
        <v>0.11549891082610608</v>
      </c>
    </row>
    <row r="31" spans="1:8" ht="15" customHeight="1">
      <c r="A31" s="433">
        <v>8</v>
      </c>
      <c r="B31" s="608" t="s">
        <v>270</v>
      </c>
      <c r="C31" s="573"/>
      <c r="D31" s="573" t="s">
        <v>285</v>
      </c>
      <c r="E31" s="573" t="s">
        <v>285</v>
      </c>
      <c r="F31" s="573" t="s">
        <v>285</v>
      </c>
      <c r="G31" s="563">
        <v>407027.18</v>
      </c>
      <c r="H31" s="567">
        <f t="shared" si="1"/>
        <v>5.9923464560667439E-2</v>
      </c>
    </row>
    <row r="32" spans="1:8" ht="15" customHeight="1">
      <c r="A32" s="433">
        <v>9</v>
      </c>
      <c r="B32" s="608" t="s">
        <v>271</v>
      </c>
      <c r="C32" s="573" t="s">
        <v>285</v>
      </c>
      <c r="D32" s="573" t="s">
        <v>285</v>
      </c>
      <c r="E32" s="573" t="s">
        <v>285</v>
      </c>
      <c r="F32" s="573"/>
      <c r="G32" s="563">
        <v>1806189.34</v>
      </c>
      <c r="H32" s="567">
        <f t="shared" si="1"/>
        <v>0.26591129099866334</v>
      </c>
    </row>
    <row r="33" spans="1:8" ht="15" customHeight="1">
      <c r="A33" s="433">
        <v>10</v>
      </c>
      <c r="B33" s="178"/>
      <c r="C33" s="573"/>
      <c r="D33" s="573"/>
      <c r="E33" s="573"/>
      <c r="F33" s="573"/>
      <c r="G33" s="151"/>
      <c r="H33" s="567">
        <f t="shared" si="1"/>
        <v>0</v>
      </c>
    </row>
    <row r="34" spans="1:8" ht="15" customHeight="1">
      <c r="A34" s="433">
        <v>11</v>
      </c>
      <c r="B34" s="178"/>
      <c r="C34" s="573"/>
      <c r="D34" s="573"/>
      <c r="E34" s="573"/>
      <c r="F34" s="573"/>
      <c r="G34" s="151"/>
      <c r="H34" s="567">
        <f t="shared" si="1"/>
        <v>0</v>
      </c>
    </row>
    <row r="35" spans="1:8" ht="15" customHeight="1">
      <c r="A35" s="433">
        <v>12</v>
      </c>
      <c r="B35" s="178"/>
      <c r="C35" s="573"/>
      <c r="D35" s="573"/>
      <c r="E35" s="573"/>
      <c r="F35" s="573"/>
      <c r="G35" s="151"/>
      <c r="H35" s="567">
        <f t="shared" si="1"/>
        <v>0</v>
      </c>
    </row>
    <row r="36" spans="1:8" ht="15" customHeight="1">
      <c r="A36" s="433">
        <v>13</v>
      </c>
      <c r="B36" s="178"/>
      <c r="C36" s="573"/>
      <c r="D36" s="573"/>
      <c r="E36" s="573"/>
      <c r="F36" s="573"/>
      <c r="G36" s="151"/>
      <c r="H36" s="567">
        <f t="shared" si="1"/>
        <v>0</v>
      </c>
    </row>
    <row r="37" spans="1:8" ht="15" customHeight="1">
      <c r="A37" s="433">
        <v>14</v>
      </c>
      <c r="B37" s="178"/>
      <c r="C37" s="573"/>
      <c r="D37" s="573"/>
      <c r="E37" s="573"/>
      <c r="F37" s="573"/>
      <c r="G37" s="151"/>
      <c r="H37" s="567">
        <f t="shared" si="1"/>
        <v>0</v>
      </c>
    </row>
    <row r="38" spans="1:8" ht="15" customHeight="1">
      <c r="A38" s="433">
        <v>15</v>
      </c>
      <c r="B38" s="178"/>
      <c r="C38" s="573"/>
      <c r="D38" s="573"/>
      <c r="E38" s="573"/>
      <c r="F38" s="573"/>
      <c r="G38" s="152"/>
      <c r="H38" s="567">
        <f t="shared" si="1"/>
        <v>0</v>
      </c>
    </row>
    <row r="39" spans="1:8" s="443" customFormat="1" ht="15" customHeight="1">
      <c r="A39" s="498"/>
      <c r="B39" s="499" t="s">
        <v>161</v>
      </c>
      <c r="C39" s="187"/>
      <c r="D39" s="187"/>
      <c r="E39" s="187"/>
      <c r="F39" s="188"/>
      <c r="G39" s="186">
        <f>SUM(G24:G38)</f>
        <v>6792450.7199999997</v>
      </c>
      <c r="H39" s="564">
        <f>SUM(H24:H38)</f>
        <v>1</v>
      </c>
    </row>
    <row r="40" spans="1:8" ht="15" customHeight="1">
      <c r="A40" s="197" t="s">
        <v>114</v>
      </c>
      <c r="B40" s="201"/>
      <c r="C40" s="199" t="s">
        <v>158</v>
      </c>
      <c r="D40" s="199" t="s">
        <v>159</v>
      </c>
      <c r="E40" s="199" t="s">
        <v>98</v>
      </c>
      <c r="F40" s="199" t="s">
        <v>160</v>
      </c>
      <c r="G40" s="202"/>
      <c r="H40" s="203"/>
    </row>
    <row r="41" spans="1:8" ht="15" customHeight="1">
      <c r="A41" s="433">
        <v>1</v>
      </c>
      <c r="B41" s="180"/>
      <c r="C41" s="572"/>
      <c r="D41" s="572"/>
      <c r="E41" s="572"/>
      <c r="F41" s="572"/>
      <c r="G41" s="151"/>
      <c r="H41" s="567">
        <f>IF(G41=0,0,G41/$G$46)</f>
        <v>0</v>
      </c>
    </row>
    <row r="42" spans="1:8" ht="15" customHeight="1">
      <c r="A42" s="433">
        <v>2</v>
      </c>
      <c r="B42" s="178"/>
      <c r="C42" s="573"/>
      <c r="D42" s="573"/>
      <c r="E42" s="573"/>
      <c r="F42" s="573"/>
      <c r="G42" s="151"/>
      <c r="H42" s="567">
        <f>IF(G42=0,0,G42/$G$46)</f>
        <v>0</v>
      </c>
    </row>
    <row r="43" spans="1:8" ht="15" customHeight="1">
      <c r="A43" s="433">
        <v>3</v>
      </c>
      <c r="B43" s="178"/>
      <c r="C43" s="573"/>
      <c r="D43" s="573"/>
      <c r="E43" s="573"/>
      <c r="F43" s="573"/>
      <c r="G43" s="151"/>
      <c r="H43" s="567">
        <f>IF(G43=0,0,G43/$G$46)</f>
        <v>0</v>
      </c>
    </row>
    <row r="44" spans="1:8" ht="15" customHeight="1">
      <c r="A44" s="433">
        <v>4</v>
      </c>
      <c r="B44" s="178"/>
      <c r="C44" s="573"/>
      <c r="D44" s="573"/>
      <c r="E44" s="573"/>
      <c r="F44" s="573"/>
      <c r="G44" s="151"/>
      <c r="H44" s="567">
        <f>IF(G44=0,0,G44/$G$46)</f>
        <v>0</v>
      </c>
    </row>
    <row r="45" spans="1:8" ht="15" customHeight="1">
      <c r="A45" s="433">
        <v>5</v>
      </c>
      <c r="B45" s="178"/>
      <c r="C45" s="573"/>
      <c r="D45" s="573"/>
      <c r="E45" s="573"/>
      <c r="F45" s="573"/>
      <c r="G45" s="152"/>
      <c r="H45" s="567">
        <f>IF(G45=0,0,G45/$G$46)</f>
        <v>0</v>
      </c>
    </row>
    <row r="46" spans="1:8" s="443" customFormat="1" ht="15" customHeight="1">
      <c r="A46" s="498"/>
      <c r="B46" s="499" t="s">
        <v>111</v>
      </c>
      <c r="C46" s="187"/>
      <c r="D46" s="187"/>
      <c r="E46" s="187"/>
      <c r="F46" s="188"/>
      <c r="G46" s="186">
        <f>SUM(G41:G45)</f>
        <v>0</v>
      </c>
      <c r="H46" s="564">
        <f>SUM(H41:H45)</f>
        <v>0</v>
      </c>
    </row>
    <row r="47" spans="1:8" ht="15" customHeight="1">
      <c r="A47" s="430" t="s">
        <v>112</v>
      </c>
      <c r="B47" s="500"/>
      <c r="C47" s="189"/>
      <c r="D47" s="189"/>
      <c r="E47" s="189"/>
      <c r="F47" s="190"/>
      <c r="G47" s="501">
        <f>G22+G39+G46</f>
        <v>7584444.3499999996</v>
      </c>
      <c r="H47" s="561"/>
    </row>
    <row r="48" spans="1:8" s="443" customFormat="1" ht="15" customHeight="1">
      <c r="A48" s="430" t="s">
        <v>52</v>
      </c>
      <c r="B48" s="431"/>
      <c r="C48" s="189"/>
      <c r="D48" s="189"/>
      <c r="E48" s="189"/>
      <c r="F48" s="190"/>
      <c r="G48" s="153"/>
      <c r="H48" s="568"/>
    </row>
    <row r="49" spans="1:9" s="443" customFormat="1" ht="15" customHeight="1">
      <c r="A49" s="430" t="s">
        <v>18</v>
      </c>
      <c r="B49" s="431"/>
      <c r="C49" s="191"/>
      <c r="D49" s="191"/>
      <c r="E49" s="191"/>
      <c r="F49" s="192"/>
      <c r="G49" s="153">
        <v>1546096.67</v>
      </c>
      <c r="H49" s="568"/>
    </row>
    <row r="50" spans="1:9" s="443" customFormat="1" ht="15" customHeight="1" thickBot="1">
      <c r="A50" s="502" t="s">
        <v>170</v>
      </c>
      <c r="B50" s="503"/>
      <c r="C50" s="193"/>
      <c r="D50" s="193"/>
      <c r="E50" s="193"/>
      <c r="F50" s="194"/>
      <c r="G50" s="154"/>
      <c r="H50" s="568"/>
    </row>
    <row r="51" spans="1:9" ht="15" customHeight="1" thickBot="1">
      <c r="A51" s="385" t="s">
        <v>19</v>
      </c>
      <c r="B51" s="215"/>
      <c r="C51" s="195"/>
      <c r="D51" s="195"/>
      <c r="E51" s="195"/>
      <c r="F51" s="196"/>
      <c r="G51" s="504">
        <f>SUM(G47:G50)</f>
        <v>9130541.0199999996</v>
      </c>
      <c r="H51" s="562"/>
    </row>
    <row r="52" spans="1:9"/>
    <row r="53" spans="1:9">
      <c r="A53" s="484" t="s">
        <v>157</v>
      </c>
      <c r="B53" s="484"/>
      <c r="C53" s="484"/>
      <c r="D53" s="484"/>
      <c r="E53" s="484"/>
      <c r="F53" s="484"/>
      <c r="G53" s="484"/>
    </row>
    <row r="54" spans="1:9" ht="33" customHeight="1">
      <c r="A54" s="484" t="s">
        <v>226</v>
      </c>
      <c r="B54" s="484"/>
      <c r="C54" s="484"/>
      <c r="D54" s="484"/>
      <c r="E54" s="484"/>
      <c r="F54" s="484"/>
      <c r="G54" s="484"/>
      <c r="H54" s="484"/>
      <c r="I54" s="484"/>
    </row>
    <row r="55" spans="1:9">
      <c r="A55" s="485"/>
    </row>
  </sheetData>
  <sheetProtection sheet="1" selectLockedCells="1"/>
  <customSheetViews>
    <customSheetView guid="{EEC0F9C3-4901-428B-A60E-73DD0E5E6250}" scale="90" fitToPage="1">
      <selection activeCell="J6" sqref="J6:K20"/>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908EB6A4-476B-4014-BC23-F10C868B38EC}" scale="90" fitToPage="1" topLeftCell="A16">
      <selection activeCell="B46" sqref="B46:E46"/>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cols>
    <col min="1" max="4" width="3.5703125" customWidth="1"/>
    <col min="5" max="5" width="63.28515625" customWidth="1"/>
    <col min="6" max="6" width="10.7109375" customWidth="1"/>
    <col min="7" max="7" width="27.42578125" customWidth="1"/>
    <col min="8" max="8" width="9.28515625" customWidth="1"/>
  </cols>
  <sheetData>
    <row r="1" spans="1:8" ht="46.5" customHeight="1">
      <c r="A1" s="623" t="s">
        <v>143</v>
      </c>
      <c r="B1" s="623"/>
      <c r="C1" s="623"/>
      <c r="D1" s="623"/>
      <c r="E1" s="623"/>
      <c r="F1" s="623"/>
      <c r="G1" s="623"/>
      <c r="H1" s="623"/>
    </row>
    <row r="2" spans="1:8" ht="20.100000000000001" customHeight="1">
      <c r="A2" s="610" t="s">
        <v>8</v>
      </c>
      <c r="B2" s="610"/>
      <c r="C2" s="610"/>
      <c r="D2" s="659" t="str">
        <f>'CSS '!B4:B4</f>
        <v>Fresno</v>
      </c>
      <c r="E2" s="659"/>
      <c r="F2" s="55" t="s">
        <v>9</v>
      </c>
      <c r="G2" s="21">
        <f>'CSS '!E4</f>
        <v>0</v>
      </c>
    </row>
    <row r="3" spans="1:8" ht="15" customHeight="1">
      <c r="A3" s="19"/>
      <c r="B3" s="56"/>
      <c r="C3" s="56"/>
      <c r="D3" s="660"/>
      <c r="E3" s="660"/>
      <c r="F3" s="23"/>
      <c r="G3" s="20"/>
    </row>
    <row r="4" spans="1:8" ht="15" customHeight="1" thickBot="1">
      <c r="A4" s="3"/>
      <c r="B4" s="20"/>
      <c r="C4" s="20"/>
      <c r="D4" s="20"/>
      <c r="E4" s="20"/>
      <c r="F4" s="20"/>
      <c r="G4" s="20"/>
    </row>
    <row r="5" spans="1:8" s="2" customFormat="1" ht="15" customHeight="1">
      <c r="A5" s="661" t="s">
        <v>51</v>
      </c>
      <c r="B5" s="662"/>
      <c r="C5" s="662"/>
      <c r="D5" s="662"/>
      <c r="E5" s="663"/>
      <c r="F5" s="667" t="s">
        <v>0</v>
      </c>
      <c r="G5" s="668"/>
      <c r="H5" s="621" t="s">
        <v>140</v>
      </c>
    </row>
    <row r="6" spans="1:8" s="1" customFormat="1" ht="34.5" customHeight="1" thickBot="1">
      <c r="A6" s="664"/>
      <c r="B6" s="665"/>
      <c r="C6" s="665"/>
      <c r="D6" s="665"/>
      <c r="E6" s="666"/>
      <c r="F6" s="669" t="s">
        <v>55</v>
      </c>
      <c r="G6" s="670"/>
      <c r="H6" s="622"/>
    </row>
    <row r="7" spans="1:8" ht="15" customHeight="1">
      <c r="A7" s="628" t="s">
        <v>133</v>
      </c>
      <c r="B7" s="655"/>
      <c r="C7" s="655"/>
      <c r="D7" s="655"/>
      <c r="E7" s="656"/>
      <c r="F7" s="657"/>
      <c r="G7" s="658"/>
      <c r="H7" s="58"/>
    </row>
    <row r="8" spans="1:8" ht="15" customHeight="1">
      <c r="A8" s="51">
        <v>1</v>
      </c>
      <c r="B8" s="643"/>
      <c r="C8" s="653"/>
      <c r="D8" s="653"/>
      <c r="E8" s="654"/>
      <c r="F8" s="631"/>
      <c r="G8" s="632"/>
      <c r="H8" s="58"/>
    </row>
    <row r="9" spans="1:8" ht="15" customHeight="1">
      <c r="A9" s="51">
        <v>2</v>
      </c>
      <c r="B9" s="643"/>
      <c r="C9" s="653"/>
      <c r="D9" s="653"/>
      <c r="E9" s="654"/>
      <c r="F9" s="631"/>
      <c r="G9" s="632"/>
      <c r="H9" s="58"/>
    </row>
    <row r="10" spans="1:8" ht="15" customHeight="1">
      <c r="A10" s="51">
        <v>3</v>
      </c>
      <c r="B10" s="643"/>
      <c r="C10" s="653"/>
      <c r="D10" s="653"/>
      <c r="E10" s="654"/>
      <c r="F10" s="631"/>
      <c r="G10" s="632"/>
      <c r="H10" s="58"/>
    </row>
    <row r="11" spans="1:8" ht="15" customHeight="1">
      <c r="A11" s="51">
        <v>4</v>
      </c>
      <c r="B11" s="643"/>
      <c r="C11" s="653"/>
      <c r="D11" s="653"/>
      <c r="E11" s="654"/>
      <c r="F11" s="631"/>
      <c r="G11" s="632"/>
      <c r="H11" s="58"/>
    </row>
    <row r="12" spans="1:8" ht="15" customHeight="1">
      <c r="A12" s="51">
        <v>5</v>
      </c>
      <c r="B12" s="643"/>
      <c r="C12" s="653"/>
      <c r="D12" s="653"/>
      <c r="E12" s="654"/>
      <c r="F12" s="631"/>
      <c r="G12" s="632"/>
      <c r="H12" s="58"/>
    </row>
    <row r="13" spans="1:8" ht="15" customHeight="1">
      <c r="A13" s="51">
        <v>6</v>
      </c>
      <c r="B13" s="643"/>
      <c r="C13" s="653"/>
      <c r="D13" s="653"/>
      <c r="E13" s="654"/>
      <c r="F13" s="631"/>
      <c r="G13" s="632"/>
      <c r="H13" s="58"/>
    </row>
    <row r="14" spans="1:8" ht="15" customHeight="1">
      <c r="A14" s="51">
        <v>7</v>
      </c>
      <c r="B14" s="643"/>
      <c r="C14" s="653"/>
      <c r="D14" s="653"/>
      <c r="E14" s="654"/>
      <c r="F14" s="631"/>
      <c r="G14" s="632"/>
      <c r="H14" s="58"/>
    </row>
    <row r="15" spans="1:8" ht="15" customHeight="1">
      <c r="A15" s="51">
        <v>8</v>
      </c>
      <c r="B15" s="641"/>
      <c r="C15" s="649"/>
      <c r="D15" s="649"/>
      <c r="E15" s="650"/>
      <c r="F15" s="631"/>
      <c r="G15" s="632"/>
      <c r="H15" s="58"/>
    </row>
    <row r="16" spans="1:8" ht="15" customHeight="1">
      <c r="A16" s="51">
        <v>9</v>
      </c>
      <c r="B16" s="641"/>
      <c r="C16" s="649"/>
      <c r="D16" s="649"/>
      <c r="E16" s="650"/>
      <c r="F16" s="631"/>
      <c r="G16" s="632"/>
      <c r="H16" s="58"/>
    </row>
    <row r="17" spans="1:8" ht="15" customHeight="1">
      <c r="A17" s="51">
        <v>10</v>
      </c>
      <c r="B17" s="641"/>
      <c r="C17" s="641"/>
      <c r="D17" s="641"/>
      <c r="E17" s="642"/>
      <c r="F17" s="651"/>
      <c r="G17" s="652"/>
      <c r="H17" s="58"/>
    </row>
    <row r="18" spans="1:8" s="4" customFormat="1" ht="15" customHeight="1">
      <c r="A18" s="52"/>
      <c r="B18" s="624" t="s">
        <v>110</v>
      </c>
      <c r="C18" s="624"/>
      <c r="D18" s="624"/>
      <c r="E18" s="625"/>
      <c r="F18" s="645">
        <f>SUM(F8:G17)</f>
        <v>0</v>
      </c>
      <c r="G18" s="646"/>
      <c r="H18" s="60"/>
    </row>
    <row r="19" spans="1:8" ht="15" customHeight="1">
      <c r="A19" s="633" t="s">
        <v>134</v>
      </c>
      <c r="B19" s="634"/>
      <c r="C19" s="634"/>
      <c r="D19" s="634"/>
      <c r="E19" s="635"/>
      <c r="F19" s="647"/>
      <c r="G19" s="648"/>
      <c r="H19" s="58"/>
    </row>
    <row r="20" spans="1:8" ht="15" customHeight="1">
      <c r="A20" s="51">
        <v>1</v>
      </c>
      <c r="B20" s="643"/>
      <c r="C20" s="643"/>
      <c r="D20" s="643"/>
      <c r="E20" s="644"/>
      <c r="F20" s="631"/>
      <c r="G20" s="632"/>
      <c r="H20" s="58"/>
    </row>
    <row r="21" spans="1:8" ht="15" customHeight="1">
      <c r="A21" s="51">
        <v>2</v>
      </c>
      <c r="B21" s="643"/>
      <c r="C21" s="643"/>
      <c r="D21" s="643"/>
      <c r="E21" s="644"/>
      <c r="F21" s="631"/>
      <c r="G21" s="632"/>
      <c r="H21" s="58"/>
    </row>
    <row r="22" spans="1:8" ht="15" customHeight="1">
      <c r="A22" s="51">
        <v>3</v>
      </c>
      <c r="B22" s="643"/>
      <c r="C22" s="643"/>
      <c r="D22" s="643"/>
      <c r="E22" s="644"/>
      <c r="F22" s="631"/>
      <c r="G22" s="632"/>
      <c r="H22" s="58"/>
    </row>
    <row r="23" spans="1:8" ht="15" customHeight="1">
      <c r="A23" s="51">
        <v>4</v>
      </c>
      <c r="B23" s="643"/>
      <c r="C23" s="643"/>
      <c r="D23" s="643"/>
      <c r="E23" s="644"/>
      <c r="F23" s="631"/>
      <c r="G23" s="632"/>
      <c r="H23" s="58"/>
    </row>
    <row r="24" spans="1:8" ht="15" customHeight="1">
      <c r="A24" s="51">
        <v>5</v>
      </c>
      <c r="B24" s="641"/>
      <c r="C24" s="641"/>
      <c r="D24" s="641"/>
      <c r="E24" s="642"/>
      <c r="F24" s="631"/>
      <c r="G24" s="632"/>
      <c r="H24" s="58"/>
    </row>
    <row r="25" spans="1:8" ht="15" customHeight="1">
      <c r="A25" s="51">
        <v>6</v>
      </c>
      <c r="B25" s="641"/>
      <c r="C25" s="641"/>
      <c r="D25" s="641"/>
      <c r="E25" s="642"/>
      <c r="F25" s="631"/>
      <c r="G25" s="632"/>
      <c r="H25" s="58"/>
    </row>
    <row r="26" spans="1:8" ht="15" customHeight="1">
      <c r="A26" s="51">
        <v>7</v>
      </c>
      <c r="B26" s="641"/>
      <c r="C26" s="641"/>
      <c r="D26" s="641"/>
      <c r="E26" s="642"/>
      <c r="F26" s="631"/>
      <c r="G26" s="632"/>
      <c r="H26" s="58"/>
    </row>
    <row r="27" spans="1:8" ht="15" customHeight="1">
      <c r="A27" s="51">
        <v>8</v>
      </c>
      <c r="B27" s="641"/>
      <c r="C27" s="641"/>
      <c r="D27" s="641"/>
      <c r="E27" s="642"/>
      <c r="F27" s="631"/>
      <c r="G27" s="632"/>
      <c r="H27" s="58"/>
    </row>
    <row r="28" spans="1:8" ht="15" customHeight="1">
      <c r="A28" s="51">
        <v>9</v>
      </c>
      <c r="B28" s="641"/>
      <c r="C28" s="641"/>
      <c r="D28" s="641"/>
      <c r="E28" s="642"/>
      <c r="F28" s="631"/>
      <c r="G28" s="632"/>
      <c r="H28" s="58"/>
    </row>
    <row r="29" spans="1:8" ht="15" customHeight="1">
      <c r="A29" s="51">
        <v>10</v>
      </c>
      <c r="B29" s="641"/>
      <c r="C29" s="641"/>
      <c r="D29" s="641"/>
      <c r="E29" s="642"/>
      <c r="F29" s="631"/>
      <c r="G29" s="632"/>
      <c r="H29" s="58"/>
    </row>
    <row r="30" spans="1:8" s="4" customFormat="1" ht="15" customHeight="1">
      <c r="A30" s="52"/>
      <c r="B30" s="624" t="s">
        <v>119</v>
      </c>
      <c r="C30" s="624"/>
      <c r="D30" s="624"/>
      <c r="E30" s="625"/>
      <c r="F30" s="626">
        <f>SUM(F20:G29)</f>
        <v>0</v>
      </c>
      <c r="G30" s="627"/>
      <c r="H30" s="60"/>
    </row>
    <row r="31" spans="1:8" ht="17.100000000000001" customHeight="1">
      <c r="A31" s="628" t="s">
        <v>136</v>
      </c>
      <c r="B31" s="629"/>
      <c r="C31" s="629"/>
      <c r="D31" s="629"/>
      <c r="E31" s="630"/>
      <c r="F31" s="614"/>
      <c r="G31" s="615"/>
      <c r="H31" s="58"/>
    </row>
    <row r="32" spans="1:8" ht="15" customHeight="1">
      <c r="A32" s="57">
        <v>1</v>
      </c>
      <c r="B32" s="610"/>
      <c r="C32" s="610"/>
      <c r="D32" s="610"/>
      <c r="E32" s="611"/>
      <c r="F32" s="612"/>
      <c r="G32" s="613"/>
      <c r="H32" s="58"/>
    </row>
    <row r="33" spans="1:8" ht="15" customHeight="1">
      <c r="A33" s="628" t="s">
        <v>137</v>
      </c>
      <c r="B33" s="629"/>
      <c r="C33" s="629"/>
      <c r="D33" s="629"/>
      <c r="E33" s="630"/>
      <c r="F33" s="614"/>
      <c r="G33" s="615"/>
      <c r="H33" s="61"/>
    </row>
    <row r="34" spans="1:8" ht="15" customHeight="1">
      <c r="A34" s="57">
        <v>1</v>
      </c>
      <c r="B34" s="610"/>
      <c r="C34" s="610"/>
      <c r="D34" s="610"/>
      <c r="E34" s="611"/>
      <c r="F34" s="612"/>
      <c r="G34" s="613"/>
      <c r="H34" s="64"/>
    </row>
    <row r="35" spans="1:8" ht="15" customHeight="1">
      <c r="A35" s="628" t="s">
        <v>135</v>
      </c>
      <c r="B35" s="629"/>
      <c r="C35" s="629"/>
      <c r="D35" s="629"/>
      <c r="E35" s="630"/>
      <c r="F35" s="614"/>
      <c r="G35" s="615"/>
      <c r="H35" s="58"/>
    </row>
    <row r="36" spans="1:8" ht="15" customHeight="1">
      <c r="A36" s="57">
        <v>1</v>
      </c>
      <c r="B36" s="610"/>
      <c r="C36" s="610"/>
      <c r="D36" s="610"/>
      <c r="E36" s="611"/>
      <c r="F36" s="612"/>
      <c r="G36" s="613"/>
      <c r="H36" s="58"/>
    </row>
    <row r="37" spans="1:8" ht="15" customHeight="1">
      <c r="A37" s="628" t="s">
        <v>138</v>
      </c>
      <c r="B37" s="629"/>
      <c r="C37" s="629"/>
      <c r="D37" s="629"/>
      <c r="E37" s="630"/>
      <c r="F37" s="614"/>
      <c r="G37" s="615"/>
      <c r="H37" s="61"/>
    </row>
    <row r="38" spans="1:8" ht="15" customHeight="1">
      <c r="A38" s="57">
        <v>1</v>
      </c>
      <c r="B38" s="610"/>
      <c r="C38" s="610"/>
      <c r="D38" s="610"/>
      <c r="E38" s="611"/>
      <c r="F38" s="612"/>
      <c r="G38" s="613"/>
      <c r="H38" s="64"/>
    </row>
    <row r="39" spans="1:8" ht="15" customHeight="1">
      <c r="A39" s="628" t="s">
        <v>139</v>
      </c>
      <c r="B39" s="629"/>
      <c r="C39" s="629"/>
      <c r="D39" s="629"/>
      <c r="E39" s="630"/>
      <c r="F39" s="614"/>
      <c r="G39" s="615"/>
      <c r="H39" s="58"/>
    </row>
    <row r="40" spans="1:8" ht="15" customHeight="1">
      <c r="A40" s="57">
        <v>1</v>
      </c>
      <c r="B40" s="610"/>
      <c r="C40" s="610"/>
      <c r="D40" s="610"/>
      <c r="E40" s="611"/>
      <c r="F40" s="612"/>
      <c r="G40" s="613"/>
      <c r="H40" s="58"/>
    </row>
    <row r="41" spans="1:8" s="4" customFormat="1" ht="15" customHeight="1">
      <c r="A41" s="52"/>
      <c r="B41" s="624" t="s">
        <v>111</v>
      </c>
      <c r="C41" s="624"/>
      <c r="D41" s="624"/>
      <c r="E41" s="625"/>
      <c r="F41" s="626">
        <f>SUM(F32:G40)</f>
        <v>0</v>
      </c>
      <c r="G41" s="627"/>
      <c r="H41" s="63"/>
    </row>
    <row r="42" spans="1:8" ht="15" customHeight="1">
      <c r="A42" s="616" t="s">
        <v>112</v>
      </c>
      <c r="B42" s="617"/>
      <c r="C42" s="617"/>
      <c r="D42" s="617"/>
      <c r="E42" s="618"/>
      <c r="F42" s="619">
        <f>F18+F30+F41</f>
        <v>0</v>
      </c>
      <c r="G42" s="620"/>
      <c r="H42" s="62"/>
    </row>
    <row r="43" spans="1:8" s="4" customFormat="1" ht="15" customHeight="1">
      <c r="A43" s="633" t="s">
        <v>52</v>
      </c>
      <c r="B43" s="634"/>
      <c r="C43" s="634"/>
      <c r="D43" s="634"/>
      <c r="E43" s="635"/>
      <c r="F43" s="631"/>
      <c r="G43" s="632"/>
      <c r="H43" s="59"/>
    </row>
    <row r="44" spans="1:8" s="4" customFormat="1" ht="15" customHeight="1" thickBot="1">
      <c r="A44" s="633" t="s">
        <v>18</v>
      </c>
      <c r="B44" s="634"/>
      <c r="C44" s="634"/>
      <c r="D44" s="634"/>
      <c r="E44" s="635"/>
      <c r="F44" s="631"/>
      <c r="G44" s="632"/>
      <c r="H44" s="59"/>
    </row>
    <row r="45" spans="1:8" ht="15" customHeight="1" thickBot="1">
      <c r="A45" s="636" t="s">
        <v>19</v>
      </c>
      <c r="B45" s="637"/>
      <c r="C45" s="637"/>
      <c r="D45" s="637"/>
      <c r="E45" s="638"/>
      <c r="F45" s="639">
        <f>SUM(F42:G44)</f>
        <v>0</v>
      </c>
      <c r="G45" s="640"/>
      <c r="H45" s="65">
        <v>1</v>
      </c>
    </row>
    <row r="47" spans="1:8" s="66" customFormat="1">
      <c r="A47" s="67" t="s">
        <v>142</v>
      </c>
      <c r="B47" s="67"/>
      <c r="C47" s="67"/>
      <c r="D47" s="67"/>
      <c r="E47" s="67"/>
      <c r="F47" s="67"/>
      <c r="G47" s="67"/>
    </row>
    <row r="48" spans="1:8">
      <c r="A48" s="68"/>
      <c r="B48" s="68"/>
      <c r="C48" s="68"/>
      <c r="D48" s="68"/>
      <c r="E48" s="68"/>
      <c r="F48" s="68"/>
      <c r="G48" s="68"/>
    </row>
  </sheetData>
  <customSheetViews>
    <customSheetView guid="{EEC0F9C3-4901-428B-A60E-73DD0E5E6250}"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908EB6A4-476B-4014-BC23-F10C868B38EC}" scale="90" state="hidden">
      <selection activeCell="H9" sqref="H9"/>
      <pageMargins left="0.7" right="0.7" top="0.75" bottom="0.75" header="0.3" footer="0.3"/>
    </customSheetView>
  </customSheetViews>
  <mergeCells count="86">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8:E18"/>
    <mergeCell ref="F18:G18"/>
    <mergeCell ref="A19:E19"/>
    <mergeCell ref="F19:G19"/>
    <mergeCell ref="B16:E16"/>
    <mergeCell ref="F16:G16"/>
    <mergeCell ref="B17:E17"/>
    <mergeCell ref="F17:G17"/>
    <mergeCell ref="B20:E20"/>
    <mergeCell ref="F20:G20"/>
    <mergeCell ref="B21:E21"/>
    <mergeCell ref="F21:G21"/>
    <mergeCell ref="B22:E22"/>
    <mergeCell ref="F22:G22"/>
    <mergeCell ref="B23:E23"/>
    <mergeCell ref="F23:G23"/>
    <mergeCell ref="B24:E24"/>
    <mergeCell ref="F24:G24"/>
    <mergeCell ref="B25:E25"/>
    <mergeCell ref="F25:G25"/>
    <mergeCell ref="A45:E45"/>
    <mergeCell ref="F45:G45"/>
    <mergeCell ref="A33:E33"/>
    <mergeCell ref="A35:E35"/>
    <mergeCell ref="F35:G35"/>
    <mergeCell ref="A37:E37"/>
    <mergeCell ref="B38:E38"/>
    <mergeCell ref="A39:E39"/>
    <mergeCell ref="F34:G34"/>
    <mergeCell ref="A44:E44"/>
    <mergeCell ref="F33:G33"/>
    <mergeCell ref="B34:E34"/>
    <mergeCell ref="F44:G44"/>
    <mergeCell ref="F37:G37"/>
    <mergeCell ref="B40:E40"/>
    <mergeCell ref="F40:G40"/>
    <mergeCell ref="B41:E41"/>
    <mergeCell ref="F41:G41"/>
    <mergeCell ref="A43:E43"/>
    <mergeCell ref="F43:G43"/>
    <mergeCell ref="A42:E42"/>
    <mergeCell ref="F42:G42"/>
    <mergeCell ref="H5:H6"/>
    <mergeCell ref="A1:H1"/>
    <mergeCell ref="B30:E30"/>
    <mergeCell ref="F30:G30"/>
    <mergeCell ref="A31:E31"/>
    <mergeCell ref="F31:G31"/>
    <mergeCell ref="B29:E29"/>
    <mergeCell ref="F29:G29"/>
    <mergeCell ref="B26:E26"/>
    <mergeCell ref="F26:G26"/>
    <mergeCell ref="B27:E27"/>
    <mergeCell ref="F27:G27"/>
    <mergeCell ref="B28:E28"/>
    <mergeCell ref="F28:G28"/>
    <mergeCell ref="B32:E32"/>
    <mergeCell ref="F32:G32"/>
    <mergeCell ref="B36:E36"/>
    <mergeCell ref="F36:G36"/>
    <mergeCell ref="F39:G39"/>
    <mergeCell ref="F38:G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c r="E1" s="623" t="s">
        <v>143</v>
      </c>
      <c r="F1" s="623"/>
      <c r="G1" s="623"/>
      <c r="H1" s="623"/>
      <c r="I1" s="623"/>
      <c r="J1" s="69"/>
      <c r="K1" s="69"/>
      <c r="L1" s="69"/>
      <c r="M1" s="69"/>
    </row>
    <row r="2" spans="1:13" ht="20.100000000000001" customHeight="1">
      <c r="A2" s="610" t="s">
        <v>8</v>
      </c>
      <c r="B2" s="610"/>
      <c r="C2" s="610"/>
      <c r="D2" s="659" t="str">
        <f>'CSS '!B4:B4</f>
        <v>Fresno</v>
      </c>
      <c r="E2" s="659"/>
      <c r="F2" s="55" t="s">
        <v>9</v>
      </c>
      <c r="G2" s="55"/>
      <c r="H2" s="55"/>
      <c r="I2" s="55"/>
      <c r="J2" s="55"/>
      <c r="K2" s="671">
        <f>'CSS '!E4</f>
        <v>0</v>
      </c>
      <c r="L2" s="671"/>
    </row>
    <row r="3" spans="1:13" ht="15" customHeight="1">
      <c r="A3" s="19"/>
      <c r="B3" s="56"/>
      <c r="C3" s="56"/>
      <c r="D3" s="660"/>
      <c r="E3" s="660"/>
      <c r="F3" s="23"/>
      <c r="G3" s="23"/>
      <c r="H3" s="23"/>
      <c r="I3" s="23"/>
      <c r="J3" s="23"/>
      <c r="K3" s="20"/>
    </row>
    <row r="4" spans="1:13" ht="15" customHeight="1" thickBot="1">
      <c r="A4" s="3"/>
      <c r="B4" s="20"/>
      <c r="C4" s="20"/>
      <c r="D4" s="20"/>
      <c r="E4" s="20"/>
      <c r="F4" s="20"/>
      <c r="G4" s="20"/>
      <c r="H4" s="20"/>
      <c r="I4" s="20"/>
      <c r="J4" s="20"/>
      <c r="K4" s="20"/>
    </row>
    <row r="5" spans="1:13" s="2" customFormat="1" ht="15" customHeight="1">
      <c r="A5" s="661" t="s">
        <v>51</v>
      </c>
      <c r="B5" s="662"/>
      <c r="C5" s="662"/>
      <c r="D5" s="662"/>
      <c r="E5" s="663"/>
      <c r="F5" s="667" t="s">
        <v>0</v>
      </c>
      <c r="G5" s="668"/>
      <c r="H5" s="668"/>
      <c r="I5" s="668"/>
      <c r="J5" s="668"/>
      <c r="K5" s="668"/>
      <c r="L5" s="101" t="s">
        <v>140</v>
      </c>
    </row>
    <row r="6" spans="1:13" s="1" customFormat="1" ht="43.15" customHeight="1" thickBot="1">
      <c r="A6" s="673"/>
      <c r="B6" s="674"/>
      <c r="C6" s="674"/>
      <c r="D6" s="674"/>
      <c r="E6" s="674"/>
      <c r="F6" s="111" t="s">
        <v>55</v>
      </c>
      <c r="G6" s="111" t="s">
        <v>144</v>
      </c>
      <c r="H6" s="111" t="s">
        <v>145</v>
      </c>
      <c r="I6" s="111" t="s">
        <v>90</v>
      </c>
      <c r="J6" s="111" t="s">
        <v>91</v>
      </c>
      <c r="K6" s="112" t="s">
        <v>146</v>
      </c>
      <c r="L6" s="120" t="s">
        <v>140</v>
      </c>
    </row>
    <row r="7" spans="1:13" ht="15" customHeight="1" thickTop="1">
      <c r="A7" s="633" t="s">
        <v>133</v>
      </c>
      <c r="B7" s="672"/>
      <c r="C7" s="672"/>
      <c r="D7" s="672"/>
      <c r="E7" s="672"/>
      <c r="F7" s="108"/>
      <c r="G7" s="109"/>
      <c r="H7" s="109"/>
      <c r="I7" s="109"/>
      <c r="J7" s="109"/>
      <c r="K7" s="110"/>
      <c r="L7" s="88"/>
    </row>
    <row r="8" spans="1:13" ht="15" customHeight="1">
      <c r="A8" s="51">
        <v>1</v>
      </c>
      <c r="B8" s="643"/>
      <c r="C8" s="653"/>
      <c r="D8" s="653"/>
      <c r="E8" s="653"/>
      <c r="F8" s="73"/>
      <c r="G8" s="74"/>
      <c r="H8" s="74"/>
      <c r="I8" s="74"/>
      <c r="J8" s="74"/>
      <c r="K8" s="75"/>
      <c r="L8" s="80"/>
    </row>
    <row r="9" spans="1:13" ht="15" customHeight="1">
      <c r="A9" s="51">
        <v>2</v>
      </c>
      <c r="B9" s="643"/>
      <c r="C9" s="653"/>
      <c r="D9" s="653"/>
      <c r="E9" s="653"/>
      <c r="F9" s="73"/>
      <c r="G9" s="74"/>
      <c r="H9" s="74"/>
      <c r="I9" s="74"/>
      <c r="J9" s="74"/>
      <c r="K9" s="75"/>
      <c r="L9" s="80"/>
    </row>
    <row r="10" spans="1:13" ht="15" customHeight="1">
      <c r="A10" s="51">
        <v>3</v>
      </c>
      <c r="B10" s="643"/>
      <c r="C10" s="653"/>
      <c r="D10" s="653"/>
      <c r="E10" s="653"/>
      <c r="F10" s="73"/>
      <c r="G10" s="74"/>
      <c r="H10" s="74"/>
      <c r="I10" s="74"/>
      <c r="J10" s="74"/>
      <c r="K10" s="75"/>
      <c r="L10" s="80"/>
    </row>
    <row r="11" spans="1:13" ht="15" customHeight="1">
      <c r="A11" s="51">
        <v>4</v>
      </c>
      <c r="B11" s="643"/>
      <c r="C11" s="653"/>
      <c r="D11" s="653"/>
      <c r="E11" s="653"/>
      <c r="F11" s="73"/>
      <c r="G11" s="74"/>
      <c r="H11" s="74"/>
      <c r="I11" s="74"/>
      <c r="J11" s="74"/>
      <c r="K11" s="75"/>
      <c r="L11" s="80"/>
    </row>
    <row r="12" spans="1:13" ht="15" customHeight="1">
      <c r="A12" s="51">
        <v>5</v>
      </c>
      <c r="B12" s="643"/>
      <c r="C12" s="653"/>
      <c r="D12" s="653"/>
      <c r="E12" s="653"/>
      <c r="F12" s="73"/>
      <c r="G12" s="74"/>
      <c r="H12" s="74"/>
      <c r="I12" s="74"/>
      <c r="J12" s="74"/>
      <c r="K12" s="75"/>
      <c r="L12" s="80"/>
    </row>
    <row r="13" spans="1:13" ht="15" customHeight="1">
      <c r="A13" s="51">
        <v>6</v>
      </c>
      <c r="B13" s="643"/>
      <c r="C13" s="653"/>
      <c r="D13" s="653"/>
      <c r="E13" s="653"/>
      <c r="F13" s="73"/>
      <c r="G13" s="74"/>
      <c r="H13" s="74"/>
      <c r="I13" s="74"/>
      <c r="J13" s="74"/>
      <c r="K13" s="75"/>
      <c r="L13" s="80"/>
    </row>
    <row r="14" spans="1:13" ht="15" customHeight="1">
      <c r="A14" s="51">
        <v>7</v>
      </c>
      <c r="B14" s="643"/>
      <c r="C14" s="653"/>
      <c r="D14" s="653"/>
      <c r="E14" s="653"/>
      <c r="F14" s="73"/>
      <c r="G14" s="74"/>
      <c r="H14" s="74"/>
      <c r="I14" s="74"/>
      <c r="J14" s="74"/>
      <c r="K14" s="75"/>
      <c r="L14" s="80"/>
    </row>
    <row r="15" spans="1:13" ht="15" customHeight="1">
      <c r="A15" s="51">
        <v>8</v>
      </c>
      <c r="B15" s="641"/>
      <c r="C15" s="649"/>
      <c r="D15" s="649"/>
      <c r="E15" s="649"/>
      <c r="F15" s="73"/>
      <c r="G15" s="74"/>
      <c r="H15" s="74"/>
      <c r="I15" s="74"/>
      <c r="J15" s="74"/>
      <c r="K15" s="75"/>
      <c r="L15" s="80"/>
    </row>
    <row r="16" spans="1:13" ht="15" customHeight="1">
      <c r="A16" s="51">
        <v>9</v>
      </c>
      <c r="B16" s="641"/>
      <c r="C16" s="649"/>
      <c r="D16" s="649"/>
      <c r="E16" s="649"/>
      <c r="F16" s="73"/>
      <c r="G16" s="74"/>
      <c r="H16" s="74"/>
      <c r="I16" s="74"/>
      <c r="J16" s="74"/>
      <c r="K16" s="75"/>
      <c r="L16" s="80"/>
    </row>
    <row r="17" spans="1:12" ht="15" customHeight="1">
      <c r="A17" s="51">
        <v>10</v>
      </c>
      <c r="B17" s="641"/>
      <c r="C17" s="641"/>
      <c r="D17" s="641"/>
      <c r="E17" s="641"/>
      <c r="F17" s="81"/>
      <c r="G17" s="82"/>
      <c r="H17" s="82"/>
      <c r="I17" s="82"/>
      <c r="J17" s="82"/>
      <c r="K17" s="83"/>
      <c r="L17" s="84"/>
    </row>
    <row r="18" spans="1:12" s="4" customFormat="1" ht="15" customHeight="1">
      <c r="A18" s="52"/>
      <c r="B18" s="624" t="s">
        <v>110</v>
      </c>
      <c r="C18" s="624"/>
      <c r="D18" s="624"/>
      <c r="E18" s="624"/>
      <c r="F18" s="89">
        <f>SUM(F8:K17)</f>
        <v>0</v>
      </c>
      <c r="G18" s="89">
        <f t="shared" ref="G18:L18" si="0">SUM(G8:L17)</f>
        <v>0</v>
      </c>
      <c r="H18" s="89">
        <f t="shared" si="0"/>
        <v>0</v>
      </c>
      <c r="I18" s="89">
        <f t="shared" si="0"/>
        <v>0</v>
      </c>
      <c r="J18" s="89">
        <f t="shared" si="0"/>
        <v>0</v>
      </c>
      <c r="K18" s="89">
        <f t="shared" si="0"/>
        <v>0</v>
      </c>
      <c r="L18" s="102">
        <f t="shared" si="0"/>
        <v>0</v>
      </c>
    </row>
    <row r="19" spans="1:12" ht="15" customHeight="1">
      <c r="A19" s="633" t="s">
        <v>134</v>
      </c>
      <c r="B19" s="634"/>
      <c r="C19" s="634"/>
      <c r="D19" s="634"/>
      <c r="E19" s="634"/>
      <c r="F19" s="85"/>
      <c r="G19" s="86"/>
      <c r="H19" s="86"/>
      <c r="I19" s="86"/>
      <c r="J19" s="86"/>
      <c r="K19" s="87"/>
      <c r="L19" s="88"/>
    </row>
    <row r="20" spans="1:12" ht="15" customHeight="1">
      <c r="A20" s="51">
        <v>1</v>
      </c>
      <c r="B20" s="643"/>
      <c r="C20" s="643"/>
      <c r="D20" s="643"/>
      <c r="E20" s="643"/>
      <c r="F20" s="73"/>
      <c r="G20" s="74"/>
      <c r="H20" s="74"/>
      <c r="I20" s="74"/>
      <c r="J20" s="74"/>
      <c r="K20" s="75"/>
      <c r="L20" s="80"/>
    </row>
    <row r="21" spans="1:12" ht="15" customHeight="1">
      <c r="A21" s="51">
        <v>2</v>
      </c>
      <c r="B21" s="643"/>
      <c r="C21" s="643"/>
      <c r="D21" s="643"/>
      <c r="E21" s="643"/>
      <c r="F21" s="73"/>
      <c r="G21" s="74"/>
      <c r="H21" s="74"/>
      <c r="I21" s="74"/>
      <c r="J21" s="74"/>
      <c r="K21" s="75"/>
      <c r="L21" s="80"/>
    </row>
    <row r="22" spans="1:12" ht="15" customHeight="1">
      <c r="A22" s="51">
        <v>3</v>
      </c>
      <c r="B22" s="643"/>
      <c r="C22" s="643"/>
      <c r="D22" s="643"/>
      <c r="E22" s="643"/>
      <c r="F22" s="73"/>
      <c r="G22" s="74"/>
      <c r="H22" s="74"/>
      <c r="I22" s="74"/>
      <c r="J22" s="74"/>
      <c r="K22" s="75"/>
      <c r="L22" s="80"/>
    </row>
    <row r="23" spans="1:12" ht="15" customHeight="1">
      <c r="A23" s="51">
        <v>4</v>
      </c>
      <c r="B23" s="643"/>
      <c r="C23" s="643"/>
      <c r="D23" s="643"/>
      <c r="E23" s="643"/>
      <c r="F23" s="73"/>
      <c r="G23" s="74"/>
      <c r="H23" s="74"/>
      <c r="I23" s="74"/>
      <c r="J23" s="74"/>
      <c r="K23" s="75"/>
      <c r="L23" s="80"/>
    </row>
    <row r="24" spans="1:12" ht="15" customHeight="1">
      <c r="A24" s="51">
        <v>5</v>
      </c>
      <c r="B24" s="641"/>
      <c r="C24" s="641"/>
      <c r="D24" s="641"/>
      <c r="E24" s="641"/>
      <c r="F24" s="73"/>
      <c r="G24" s="74"/>
      <c r="H24" s="74"/>
      <c r="I24" s="74"/>
      <c r="J24" s="74"/>
      <c r="K24" s="75"/>
      <c r="L24" s="80"/>
    </row>
    <row r="25" spans="1:12" ht="15" customHeight="1">
      <c r="A25" s="51">
        <v>6</v>
      </c>
      <c r="B25" s="641"/>
      <c r="C25" s="641"/>
      <c r="D25" s="641"/>
      <c r="E25" s="641"/>
      <c r="F25" s="73"/>
      <c r="G25" s="74"/>
      <c r="H25" s="74"/>
      <c r="I25" s="74"/>
      <c r="J25" s="74"/>
      <c r="K25" s="75"/>
      <c r="L25" s="80"/>
    </row>
    <row r="26" spans="1:12" ht="15" customHeight="1">
      <c r="A26" s="51">
        <v>7</v>
      </c>
      <c r="B26" s="641"/>
      <c r="C26" s="641"/>
      <c r="D26" s="641"/>
      <c r="E26" s="641"/>
      <c r="F26" s="73"/>
      <c r="G26" s="74"/>
      <c r="H26" s="74"/>
      <c r="I26" s="74"/>
      <c r="J26" s="74"/>
      <c r="K26" s="75"/>
      <c r="L26" s="80"/>
    </row>
    <row r="27" spans="1:12" ht="15" customHeight="1">
      <c r="A27" s="51">
        <v>8</v>
      </c>
      <c r="B27" s="641"/>
      <c r="C27" s="641"/>
      <c r="D27" s="641"/>
      <c r="E27" s="641"/>
      <c r="F27" s="73"/>
      <c r="G27" s="74"/>
      <c r="H27" s="74"/>
      <c r="I27" s="74"/>
      <c r="J27" s="74"/>
      <c r="K27" s="75"/>
      <c r="L27" s="80"/>
    </row>
    <row r="28" spans="1:12" ht="15" customHeight="1">
      <c r="A28" s="51">
        <v>9</v>
      </c>
      <c r="B28" s="641"/>
      <c r="C28" s="641"/>
      <c r="D28" s="641"/>
      <c r="E28" s="641"/>
      <c r="F28" s="73"/>
      <c r="G28" s="74"/>
      <c r="H28" s="74"/>
      <c r="I28" s="74"/>
      <c r="J28" s="74"/>
      <c r="K28" s="75"/>
      <c r="L28" s="80"/>
    </row>
    <row r="29" spans="1:12" ht="15" customHeight="1">
      <c r="A29" s="51">
        <v>10</v>
      </c>
      <c r="B29" s="641"/>
      <c r="C29" s="641"/>
      <c r="D29" s="641"/>
      <c r="E29" s="641"/>
      <c r="F29" s="81"/>
      <c r="G29" s="82"/>
      <c r="H29" s="82"/>
      <c r="I29" s="82"/>
      <c r="J29" s="82"/>
      <c r="K29" s="83"/>
      <c r="L29" s="84"/>
    </row>
    <row r="30" spans="1:12" s="4" customFormat="1" ht="15" customHeight="1">
      <c r="A30" s="52"/>
      <c r="B30" s="624" t="s">
        <v>119</v>
      </c>
      <c r="C30" s="624"/>
      <c r="D30" s="624"/>
      <c r="E30" s="624"/>
      <c r="F30" s="93">
        <f>SUM(F20:K29)</f>
        <v>0</v>
      </c>
      <c r="G30" s="93">
        <f t="shared" ref="G30:L30" si="1">SUM(G20:L29)</f>
        <v>0</v>
      </c>
      <c r="H30" s="93">
        <f t="shared" si="1"/>
        <v>0</v>
      </c>
      <c r="I30" s="93">
        <f t="shared" si="1"/>
        <v>0</v>
      </c>
      <c r="J30" s="93">
        <f t="shared" si="1"/>
        <v>0</v>
      </c>
      <c r="K30" s="93">
        <f t="shared" si="1"/>
        <v>0</v>
      </c>
      <c r="L30" s="103">
        <f t="shared" si="1"/>
        <v>0</v>
      </c>
    </row>
    <row r="31" spans="1:12" ht="17.100000000000001" customHeight="1">
      <c r="A31" s="628" t="s">
        <v>136</v>
      </c>
      <c r="B31" s="629"/>
      <c r="C31" s="629"/>
      <c r="D31" s="629"/>
      <c r="E31" s="629"/>
      <c r="F31" s="90"/>
      <c r="G31" s="91"/>
      <c r="H31" s="91"/>
      <c r="I31" s="91"/>
      <c r="J31" s="91"/>
      <c r="K31" s="92"/>
      <c r="L31" s="88"/>
    </row>
    <row r="32" spans="1:12" ht="15" customHeight="1">
      <c r="A32" s="57">
        <v>1</v>
      </c>
      <c r="B32" s="610"/>
      <c r="C32" s="610"/>
      <c r="D32" s="610"/>
      <c r="E32" s="610"/>
      <c r="F32" s="94"/>
      <c r="G32" s="95"/>
      <c r="H32" s="95"/>
      <c r="I32" s="95"/>
      <c r="J32" s="95"/>
      <c r="K32" s="96"/>
      <c r="L32" s="84"/>
    </row>
    <row r="33" spans="1:12" ht="15" customHeight="1">
      <c r="A33" s="628" t="s">
        <v>137</v>
      </c>
      <c r="B33" s="629"/>
      <c r="C33" s="629"/>
      <c r="D33" s="629"/>
      <c r="E33" s="629"/>
      <c r="F33" s="113"/>
      <c r="G33" s="114"/>
      <c r="H33" s="114"/>
      <c r="I33" s="114"/>
      <c r="J33" s="114"/>
      <c r="K33" s="115"/>
      <c r="L33" s="79"/>
    </row>
    <row r="34" spans="1:12" ht="15" customHeight="1">
      <c r="A34" s="57">
        <v>1</v>
      </c>
      <c r="B34" s="610"/>
      <c r="C34" s="610"/>
      <c r="D34" s="610"/>
      <c r="E34" s="610"/>
      <c r="F34" s="116"/>
      <c r="G34" s="117"/>
      <c r="H34" s="117"/>
      <c r="I34" s="117"/>
      <c r="J34" s="117"/>
      <c r="K34" s="118"/>
      <c r="L34" s="119"/>
    </row>
    <row r="35" spans="1:12" ht="15" customHeight="1">
      <c r="A35" s="628" t="s">
        <v>135</v>
      </c>
      <c r="B35" s="629"/>
      <c r="C35" s="629"/>
      <c r="D35" s="629"/>
      <c r="E35" s="629"/>
      <c r="F35" s="90"/>
      <c r="G35" s="91"/>
      <c r="H35" s="91"/>
      <c r="I35" s="91"/>
      <c r="J35" s="91"/>
      <c r="K35" s="92"/>
      <c r="L35" s="88"/>
    </row>
    <row r="36" spans="1:12" ht="15" customHeight="1">
      <c r="A36" s="57">
        <v>1</v>
      </c>
      <c r="B36" s="610"/>
      <c r="C36" s="610"/>
      <c r="D36" s="610"/>
      <c r="E36" s="610"/>
      <c r="F36" s="76"/>
      <c r="G36" s="77"/>
      <c r="H36" s="77"/>
      <c r="I36" s="77"/>
      <c r="J36" s="77"/>
      <c r="K36" s="78"/>
      <c r="L36" s="80"/>
    </row>
    <row r="37" spans="1:12" ht="15" customHeight="1">
      <c r="A37" s="628" t="s">
        <v>138</v>
      </c>
      <c r="B37" s="629"/>
      <c r="C37" s="629"/>
      <c r="D37" s="629"/>
      <c r="E37" s="629"/>
      <c r="F37" s="76"/>
      <c r="G37" s="77"/>
      <c r="H37" s="77"/>
      <c r="I37" s="77"/>
      <c r="J37" s="77"/>
      <c r="K37" s="78"/>
      <c r="L37" s="80"/>
    </row>
    <row r="38" spans="1:12" ht="15" customHeight="1">
      <c r="A38" s="57">
        <v>1</v>
      </c>
      <c r="B38" s="610"/>
      <c r="C38" s="610"/>
      <c r="D38" s="610"/>
      <c r="E38" s="610"/>
      <c r="F38" s="76"/>
      <c r="G38" s="77"/>
      <c r="H38" s="77"/>
      <c r="I38" s="77"/>
      <c r="J38" s="77"/>
      <c r="K38" s="78"/>
      <c r="L38" s="80"/>
    </row>
    <row r="39" spans="1:12" ht="15" customHeight="1">
      <c r="A39" s="628" t="s">
        <v>139</v>
      </c>
      <c r="B39" s="629"/>
      <c r="C39" s="629"/>
      <c r="D39" s="629"/>
      <c r="E39" s="629"/>
      <c r="F39" s="76"/>
      <c r="G39" s="77"/>
      <c r="H39" s="77"/>
      <c r="I39" s="77"/>
      <c r="J39" s="77"/>
      <c r="K39" s="78"/>
      <c r="L39" s="80"/>
    </row>
    <row r="40" spans="1:12" ht="15" customHeight="1">
      <c r="A40" s="57">
        <v>1</v>
      </c>
      <c r="B40" s="610"/>
      <c r="C40" s="610"/>
      <c r="D40" s="610"/>
      <c r="E40" s="610"/>
      <c r="F40" s="94"/>
      <c r="G40" s="95"/>
      <c r="H40" s="95"/>
      <c r="I40" s="95"/>
      <c r="J40" s="95"/>
      <c r="K40" s="96"/>
      <c r="L40" s="84"/>
    </row>
    <row r="41" spans="1:12" s="4" customFormat="1" ht="15" customHeight="1">
      <c r="A41" s="52"/>
      <c r="B41" s="624" t="s">
        <v>111</v>
      </c>
      <c r="C41" s="624"/>
      <c r="D41" s="624"/>
      <c r="E41" s="624"/>
      <c r="F41" s="71">
        <f>SUM(F32:K40)</f>
        <v>0</v>
      </c>
      <c r="G41" s="71">
        <f t="shared" ref="G41:L41" si="2">SUM(G32:L40)</f>
        <v>0</v>
      </c>
      <c r="H41" s="71">
        <f t="shared" si="2"/>
        <v>0</v>
      </c>
      <c r="I41" s="71">
        <f t="shared" si="2"/>
        <v>0</v>
      </c>
      <c r="J41" s="71">
        <f t="shared" si="2"/>
        <v>0</v>
      </c>
      <c r="K41" s="71">
        <f t="shared" si="2"/>
        <v>0</v>
      </c>
      <c r="L41" s="103">
        <f t="shared" si="2"/>
        <v>0</v>
      </c>
    </row>
    <row r="42" spans="1:12" ht="15" customHeight="1">
      <c r="A42" s="616" t="s">
        <v>112</v>
      </c>
      <c r="B42" s="617"/>
      <c r="C42" s="617"/>
      <c r="D42" s="617"/>
      <c r="E42" s="617"/>
      <c r="F42" s="72">
        <f>F18+F30+F41</f>
        <v>0</v>
      </c>
      <c r="G42" s="72">
        <f t="shared" ref="G42:L42" si="3">G18+G30+G41</f>
        <v>0</v>
      </c>
      <c r="H42" s="72">
        <f t="shared" si="3"/>
        <v>0</v>
      </c>
      <c r="I42" s="72">
        <f t="shared" si="3"/>
        <v>0</v>
      </c>
      <c r="J42" s="72">
        <f t="shared" si="3"/>
        <v>0</v>
      </c>
      <c r="K42" s="72">
        <f t="shared" si="3"/>
        <v>0</v>
      </c>
      <c r="L42" s="104">
        <f t="shared" si="3"/>
        <v>0</v>
      </c>
    </row>
    <row r="43" spans="1:12" s="4" customFormat="1" ht="15" customHeight="1">
      <c r="A43" s="633" t="s">
        <v>52</v>
      </c>
      <c r="B43" s="634"/>
      <c r="C43" s="634"/>
      <c r="D43" s="634"/>
      <c r="E43" s="634"/>
      <c r="F43" s="97"/>
      <c r="G43" s="98"/>
      <c r="H43" s="98"/>
      <c r="I43" s="98"/>
      <c r="J43" s="98"/>
      <c r="K43" s="99"/>
      <c r="L43" s="100"/>
    </row>
    <row r="44" spans="1:12" s="4" customFormat="1" ht="15" customHeight="1" thickBot="1">
      <c r="A44" s="633" t="s">
        <v>18</v>
      </c>
      <c r="B44" s="634"/>
      <c r="C44" s="634"/>
      <c r="D44" s="634"/>
      <c r="E44" s="634"/>
      <c r="F44" s="81"/>
      <c r="G44" s="82"/>
      <c r="H44" s="82"/>
      <c r="I44" s="82"/>
      <c r="J44" s="82"/>
      <c r="K44" s="83"/>
      <c r="L44" s="70"/>
    </row>
    <row r="45" spans="1:12" ht="15" customHeight="1" thickBot="1">
      <c r="A45" s="636" t="s">
        <v>19</v>
      </c>
      <c r="B45" s="637"/>
      <c r="C45" s="637"/>
      <c r="D45" s="637"/>
      <c r="E45" s="637"/>
      <c r="F45" s="105">
        <f t="shared" ref="F45:K45" si="4">SUM(F42:K44)</f>
        <v>0</v>
      </c>
      <c r="G45" s="106">
        <f t="shared" si="4"/>
        <v>0</v>
      </c>
      <c r="H45" s="106">
        <f t="shared" si="4"/>
        <v>0</v>
      </c>
      <c r="I45" s="106">
        <f t="shared" si="4"/>
        <v>0</v>
      </c>
      <c r="J45" s="106">
        <f t="shared" si="4"/>
        <v>0</v>
      </c>
      <c r="K45" s="106">
        <f t="shared" si="4"/>
        <v>0</v>
      </c>
      <c r="L45" s="107">
        <v>1</v>
      </c>
    </row>
    <row r="47" spans="1:12" s="66" customFormat="1">
      <c r="A47" s="67" t="s">
        <v>142</v>
      </c>
      <c r="B47" s="67"/>
      <c r="C47" s="67"/>
      <c r="D47" s="67"/>
      <c r="E47" s="67"/>
      <c r="F47" s="67"/>
      <c r="G47" s="67"/>
      <c r="H47" s="67"/>
      <c r="I47" s="67"/>
      <c r="J47" s="67"/>
      <c r="K47" s="67"/>
    </row>
    <row r="48" spans="1:12">
      <c r="A48" s="68"/>
      <c r="B48" s="68"/>
      <c r="C48" s="68"/>
      <c r="D48" s="68"/>
      <c r="E48" s="68"/>
      <c r="F48" s="68"/>
      <c r="G48" s="68"/>
      <c r="H48" s="68"/>
      <c r="I48" s="68"/>
      <c r="J48" s="68"/>
      <c r="K48" s="68"/>
    </row>
  </sheetData>
  <customSheetViews>
    <customSheetView guid="{EEC0F9C3-4901-428B-A60E-73DD0E5E6250}"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908EB6A4-476B-4014-BC23-F10C868B38EC}" state="hidden">
      <selection activeCell="H11" sqref="H11"/>
      <pageMargins left="0.7" right="0.7" top="0.75" bottom="0.75" header="0.3" footer="0.3"/>
      <pageSetup orientation="portrait" r:id="rId3"/>
    </customSheetView>
  </customSheetViews>
  <mergeCells count="46">
    <mergeCell ref="E1:I1"/>
    <mergeCell ref="K2:L2"/>
    <mergeCell ref="A7:E7"/>
    <mergeCell ref="B8:E8"/>
    <mergeCell ref="B13:E13"/>
    <mergeCell ref="B9:E9"/>
    <mergeCell ref="A2:C2"/>
    <mergeCell ref="D2:E2"/>
    <mergeCell ref="D3:E3"/>
    <mergeCell ref="A5:E6"/>
    <mergeCell ref="F5:K5"/>
    <mergeCell ref="B15:E15"/>
    <mergeCell ref="B10:E10"/>
    <mergeCell ref="B11:E11"/>
    <mergeCell ref="B12:E12"/>
    <mergeCell ref="A19:E19"/>
    <mergeCell ref="B14:E14"/>
    <mergeCell ref="B21:E21"/>
    <mergeCell ref="B16:E16"/>
    <mergeCell ref="B17:E17"/>
    <mergeCell ref="B18:E18"/>
    <mergeCell ref="B25:E25"/>
    <mergeCell ref="B20:E20"/>
    <mergeCell ref="B27:E27"/>
    <mergeCell ref="B22:E22"/>
    <mergeCell ref="B23:E23"/>
    <mergeCell ref="B24:E24"/>
    <mergeCell ref="A31:E31"/>
    <mergeCell ref="B26:E26"/>
    <mergeCell ref="A33:E33"/>
    <mergeCell ref="B28:E28"/>
    <mergeCell ref="B29:E29"/>
    <mergeCell ref="B30:E30"/>
    <mergeCell ref="A37:E37"/>
    <mergeCell ref="B32:E32"/>
    <mergeCell ref="B34:E34"/>
    <mergeCell ref="A35:E35"/>
    <mergeCell ref="B36:E36"/>
    <mergeCell ref="A43:E43"/>
    <mergeCell ref="A44:E44"/>
    <mergeCell ref="B38:E38"/>
    <mergeCell ref="A45:E45"/>
    <mergeCell ref="B40:E40"/>
    <mergeCell ref="B41:E41"/>
    <mergeCell ref="A42:E42"/>
    <mergeCell ref="A39:E39"/>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topLeftCell="A7" zoomScaleNormal="100" zoomScaleSheetLayoutView="100" workbookViewId="0">
      <selection activeCell="C7" sqref="C7"/>
    </sheetView>
  </sheetViews>
  <sheetFormatPr defaultColWidth="0" defaultRowHeight="12.75" zeroHeight="1"/>
  <cols>
    <col min="1" max="1" width="7.7109375" style="383" customWidth="1"/>
    <col min="2" max="2" width="31.28515625" style="383" customWidth="1"/>
    <col min="3" max="6" width="6.7109375" style="383" customWidth="1"/>
    <col min="7" max="7" width="37.7109375" style="383" customWidth="1"/>
    <col min="8" max="8" width="19.42578125" style="383" hidden="1" customWidth="1"/>
    <col min="9" max="9" width="20.28515625" style="383" hidden="1" customWidth="1"/>
    <col min="10" max="10" width="12.42578125" style="383" hidden="1" customWidth="1"/>
    <col min="11" max="11" width="0" style="383" hidden="1" customWidth="1"/>
    <col min="12" max="16384" width="8.7109375" style="383" hidden="1"/>
  </cols>
  <sheetData>
    <row r="1" spans="1:9" ht="19.899999999999999" customHeight="1">
      <c r="A1" s="470" t="s">
        <v>189</v>
      </c>
      <c r="B1" s="471"/>
      <c r="C1" s="471"/>
      <c r="D1" s="471"/>
      <c r="E1" s="471"/>
      <c r="F1" s="471"/>
      <c r="G1" s="472"/>
      <c r="H1" s="473"/>
      <c r="I1" s="473"/>
    </row>
    <row r="2" spans="1:9" ht="19.899999999999999" customHeight="1">
      <c r="A2" s="452" t="s">
        <v>190</v>
      </c>
      <c r="B2" s="453"/>
      <c r="C2" s="453"/>
      <c r="D2" s="453"/>
      <c r="E2" s="453"/>
      <c r="F2" s="453"/>
      <c r="G2" s="454"/>
      <c r="H2" s="473"/>
      <c r="I2" s="473"/>
    </row>
    <row r="3" spans="1:9" ht="19.899999999999999" customHeight="1" thickBot="1">
      <c r="A3" s="452" t="s">
        <v>191</v>
      </c>
      <c r="B3" s="453"/>
      <c r="C3" s="453"/>
      <c r="D3" s="453"/>
      <c r="E3" s="453"/>
      <c r="F3" s="453"/>
      <c r="G3" s="454"/>
      <c r="H3" s="473"/>
      <c r="I3" s="473"/>
    </row>
    <row r="4" spans="1:9" ht="20.100000000000001" customHeight="1" thickBot="1">
      <c r="A4" s="214" t="s">
        <v>8</v>
      </c>
      <c r="B4" s="589" t="str">
        <f>'CSS '!B4</f>
        <v>Fresno</v>
      </c>
      <c r="C4" s="184"/>
      <c r="D4" s="184"/>
      <c r="E4" s="184"/>
      <c r="F4" s="386" t="s">
        <v>9</v>
      </c>
      <c r="G4" s="588">
        <f ca="1">'CSS '!G4</f>
        <v>44141.817909143516</v>
      </c>
    </row>
    <row r="5" spans="1:9" s="429" customFormat="1" ht="40.15" customHeight="1" thickBot="1">
      <c r="A5" s="474" t="s">
        <v>230</v>
      </c>
      <c r="B5" s="221"/>
      <c r="C5" s="475" t="s">
        <v>193</v>
      </c>
      <c r="D5" s="183"/>
      <c r="E5" s="183"/>
      <c r="F5" s="476"/>
      <c r="G5" s="477" t="s">
        <v>55</v>
      </c>
      <c r="H5" s="478"/>
      <c r="I5" s="478"/>
    </row>
    <row r="6" spans="1:9" ht="15" customHeight="1">
      <c r="A6" s="204" t="s">
        <v>31</v>
      </c>
      <c r="B6" s="205"/>
      <c r="C6" s="206" t="s">
        <v>158</v>
      </c>
      <c r="D6" s="206" t="s">
        <v>159</v>
      </c>
      <c r="E6" s="206" t="s">
        <v>98</v>
      </c>
      <c r="F6" s="206" t="s">
        <v>160</v>
      </c>
      <c r="G6" s="207"/>
      <c r="H6" s="479"/>
      <c r="I6" s="479"/>
    </row>
    <row r="7" spans="1:9" ht="15" customHeight="1">
      <c r="A7" s="433">
        <v>1</v>
      </c>
      <c r="B7" s="606" t="s">
        <v>275</v>
      </c>
      <c r="C7" s="584"/>
      <c r="D7" s="584" t="s">
        <v>285</v>
      </c>
      <c r="E7" s="584" t="s">
        <v>285</v>
      </c>
      <c r="F7" s="584" t="s">
        <v>285</v>
      </c>
      <c r="G7" s="157">
        <v>56404.28</v>
      </c>
      <c r="H7" s="479"/>
      <c r="I7" s="479"/>
    </row>
    <row r="8" spans="1:9" ht="15" customHeight="1">
      <c r="A8" s="433">
        <v>2</v>
      </c>
      <c r="B8" s="606" t="s">
        <v>276</v>
      </c>
      <c r="C8" s="584"/>
      <c r="D8" s="584" t="s">
        <v>285</v>
      </c>
      <c r="E8" s="584" t="s">
        <v>285</v>
      </c>
      <c r="F8" s="584" t="s">
        <v>285</v>
      </c>
      <c r="G8" s="157">
        <v>780134.14</v>
      </c>
      <c r="H8" s="479"/>
      <c r="I8" s="479"/>
    </row>
    <row r="9" spans="1:9" ht="15" customHeight="1">
      <c r="A9" s="433">
        <v>3</v>
      </c>
      <c r="B9" s="606" t="s">
        <v>277</v>
      </c>
      <c r="C9" s="584" t="s">
        <v>285</v>
      </c>
      <c r="D9" s="584" t="s">
        <v>285</v>
      </c>
      <c r="E9" s="584" t="s">
        <v>285</v>
      </c>
      <c r="F9" s="584" t="s">
        <v>285</v>
      </c>
      <c r="G9" s="157">
        <v>666070.81000000006</v>
      </c>
      <c r="H9" s="479"/>
      <c r="I9" s="479"/>
    </row>
    <row r="10" spans="1:9" ht="15" customHeight="1">
      <c r="A10" s="433">
        <v>4</v>
      </c>
      <c r="B10" s="606" t="s">
        <v>278</v>
      </c>
      <c r="C10" s="584"/>
      <c r="D10" s="584" t="s">
        <v>285</v>
      </c>
      <c r="E10" s="584" t="s">
        <v>285</v>
      </c>
      <c r="F10" s="584" t="s">
        <v>285</v>
      </c>
      <c r="G10" s="157">
        <v>460799.06</v>
      </c>
      <c r="H10" s="479"/>
      <c r="I10" s="479"/>
    </row>
    <row r="11" spans="1:9" ht="15" customHeight="1">
      <c r="A11" s="433">
        <v>5</v>
      </c>
      <c r="B11" s="126"/>
      <c r="C11" s="584"/>
      <c r="D11" s="584"/>
      <c r="E11" s="584"/>
      <c r="F11" s="584"/>
      <c r="G11" s="157"/>
      <c r="H11" s="479"/>
      <c r="I11" s="479"/>
    </row>
    <row r="12" spans="1:9" ht="15" customHeight="1">
      <c r="A12" s="433">
        <v>6</v>
      </c>
      <c r="B12" s="126"/>
      <c r="C12" s="584"/>
      <c r="D12" s="584"/>
      <c r="E12" s="584"/>
      <c r="F12" s="584"/>
      <c r="G12" s="157"/>
      <c r="H12" s="479"/>
      <c r="I12" s="479"/>
    </row>
    <row r="13" spans="1:9" ht="15" customHeight="1">
      <c r="A13" s="433">
        <v>7</v>
      </c>
      <c r="B13" s="126"/>
      <c r="C13" s="584"/>
      <c r="D13" s="584"/>
      <c r="E13" s="584"/>
      <c r="F13" s="584"/>
      <c r="G13" s="157"/>
      <c r="H13" s="479"/>
      <c r="I13" s="479"/>
    </row>
    <row r="14" spans="1:9" ht="15" customHeight="1">
      <c r="A14" s="433">
        <v>8</v>
      </c>
      <c r="B14" s="126"/>
      <c r="C14" s="584"/>
      <c r="D14" s="584"/>
      <c r="E14" s="584"/>
      <c r="F14" s="584"/>
      <c r="G14" s="157"/>
      <c r="H14" s="479"/>
      <c r="I14" s="479"/>
    </row>
    <row r="15" spans="1:9" ht="15" customHeight="1">
      <c r="A15" s="433">
        <v>9</v>
      </c>
      <c r="B15" s="126"/>
      <c r="C15" s="584"/>
      <c r="D15" s="584"/>
      <c r="E15" s="584"/>
      <c r="F15" s="584"/>
      <c r="G15" s="157"/>
      <c r="H15" s="479"/>
      <c r="I15" s="479"/>
    </row>
    <row r="16" spans="1:9" ht="15" customHeight="1">
      <c r="A16" s="433">
        <v>10</v>
      </c>
      <c r="B16" s="126"/>
      <c r="C16" s="584"/>
      <c r="D16" s="584"/>
      <c r="E16" s="584"/>
      <c r="F16" s="584"/>
      <c r="G16" s="157"/>
      <c r="H16" s="479"/>
      <c r="I16" s="479"/>
    </row>
    <row r="17" spans="1:9" ht="15" customHeight="1">
      <c r="A17" s="433">
        <v>11</v>
      </c>
      <c r="B17" s="126"/>
      <c r="C17" s="584"/>
      <c r="D17" s="584"/>
      <c r="E17" s="584"/>
      <c r="F17" s="584"/>
      <c r="G17" s="157"/>
      <c r="H17" s="479"/>
      <c r="I17" s="479"/>
    </row>
    <row r="18" spans="1:9" ht="15" customHeight="1">
      <c r="A18" s="433">
        <v>12</v>
      </c>
      <c r="B18" s="126"/>
      <c r="C18" s="584"/>
      <c r="D18" s="584"/>
      <c r="E18" s="584"/>
      <c r="F18" s="584"/>
      <c r="G18" s="157"/>
      <c r="H18" s="479"/>
      <c r="I18" s="479"/>
    </row>
    <row r="19" spans="1:9" ht="15" customHeight="1">
      <c r="A19" s="433">
        <v>13</v>
      </c>
      <c r="B19" s="126"/>
      <c r="C19" s="584"/>
      <c r="D19" s="584"/>
      <c r="E19" s="584"/>
      <c r="F19" s="584"/>
      <c r="G19" s="157"/>
      <c r="H19" s="479"/>
      <c r="I19" s="479"/>
    </row>
    <row r="20" spans="1:9" ht="15" customHeight="1">
      <c r="A20" s="433">
        <v>14</v>
      </c>
      <c r="B20" s="126"/>
      <c r="C20" s="584"/>
      <c r="D20" s="584"/>
      <c r="E20" s="584"/>
      <c r="F20" s="584"/>
      <c r="G20" s="157"/>
      <c r="H20" s="479"/>
      <c r="I20" s="479"/>
    </row>
    <row r="21" spans="1:9" ht="15" customHeight="1">
      <c r="A21" s="433">
        <v>15</v>
      </c>
      <c r="B21" s="126"/>
      <c r="C21" s="584"/>
      <c r="D21" s="584"/>
      <c r="E21" s="584"/>
      <c r="F21" s="584"/>
      <c r="G21" s="157"/>
      <c r="H21" s="479"/>
      <c r="I21" s="479"/>
    </row>
    <row r="22" spans="1:9" ht="15" customHeight="1">
      <c r="A22" s="433">
        <v>16</v>
      </c>
      <c r="B22" s="126"/>
      <c r="C22" s="584"/>
      <c r="D22" s="584"/>
      <c r="E22" s="584"/>
      <c r="F22" s="584"/>
      <c r="G22" s="157"/>
      <c r="H22" s="479"/>
      <c r="I22" s="479"/>
    </row>
    <row r="23" spans="1:9" ht="15" customHeight="1">
      <c r="A23" s="433">
        <v>17</v>
      </c>
      <c r="B23" s="126"/>
      <c r="C23" s="584"/>
      <c r="D23" s="584"/>
      <c r="E23" s="584"/>
      <c r="F23" s="584"/>
      <c r="G23" s="157"/>
      <c r="H23" s="479"/>
      <c r="I23" s="479"/>
    </row>
    <row r="24" spans="1:9" ht="15" customHeight="1">
      <c r="A24" s="433">
        <v>18</v>
      </c>
      <c r="B24" s="126"/>
      <c r="C24" s="584"/>
      <c r="D24" s="584"/>
      <c r="E24" s="584"/>
      <c r="F24" s="584"/>
      <c r="G24" s="157"/>
      <c r="H24" s="479"/>
      <c r="I24" s="479"/>
    </row>
    <row r="25" spans="1:9" ht="15" customHeight="1">
      <c r="A25" s="433">
        <v>19</v>
      </c>
      <c r="B25" s="126"/>
      <c r="C25" s="584"/>
      <c r="D25" s="584"/>
      <c r="E25" s="584"/>
      <c r="F25" s="584"/>
      <c r="G25" s="157"/>
      <c r="H25" s="479"/>
      <c r="I25" s="479"/>
    </row>
    <row r="26" spans="1:9" ht="15" customHeight="1">
      <c r="A26" s="433">
        <v>20</v>
      </c>
      <c r="B26" s="126"/>
      <c r="C26" s="584"/>
      <c r="D26" s="584"/>
      <c r="E26" s="584"/>
      <c r="F26" s="584"/>
      <c r="G26" s="157"/>
      <c r="H26" s="479"/>
      <c r="I26" s="479"/>
    </row>
    <row r="27" spans="1:9" ht="15" customHeight="1">
      <c r="A27" s="433">
        <v>21</v>
      </c>
      <c r="B27" s="126"/>
      <c r="C27" s="584"/>
      <c r="D27" s="584"/>
      <c r="E27" s="584"/>
      <c r="F27" s="584"/>
      <c r="G27" s="157"/>
      <c r="H27" s="479"/>
      <c r="I27" s="479"/>
    </row>
    <row r="28" spans="1:9" ht="15" customHeight="1">
      <c r="A28" s="433">
        <v>22</v>
      </c>
      <c r="B28" s="126"/>
      <c r="C28" s="584"/>
      <c r="D28" s="584"/>
      <c r="E28" s="584"/>
      <c r="F28" s="584"/>
      <c r="G28" s="157"/>
      <c r="H28" s="479"/>
      <c r="I28" s="479"/>
    </row>
    <row r="29" spans="1:9" ht="15" customHeight="1">
      <c r="A29" s="433">
        <v>23</v>
      </c>
      <c r="B29" s="126"/>
      <c r="C29" s="584"/>
      <c r="D29" s="584"/>
      <c r="E29" s="584"/>
      <c r="F29" s="584"/>
      <c r="G29" s="157"/>
      <c r="H29" s="479"/>
      <c r="I29" s="479"/>
    </row>
    <row r="30" spans="1:9" ht="15" customHeight="1">
      <c r="A30" s="433">
        <v>24</v>
      </c>
      <c r="B30" s="126"/>
      <c r="C30" s="584"/>
      <c r="D30" s="584"/>
      <c r="E30" s="584"/>
      <c r="F30" s="584"/>
      <c r="G30" s="157"/>
      <c r="H30" s="479"/>
      <c r="I30" s="479"/>
    </row>
    <row r="31" spans="1:9" s="443" customFormat="1" ht="15" customHeight="1">
      <c r="A31" s="480">
        <v>25</v>
      </c>
      <c r="B31" s="150"/>
      <c r="C31" s="572"/>
      <c r="D31" s="572"/>
      <c r="E31" s="572"/>
      <c r="F31" s="572"/>
      <c r="G31" s="157"/>
      <c r="H31" s="481"/>
      <c r="I31" s="481"/>
    </row>
    <row r="32" spans="1:9" s="443" customFormat="1" ht="15" customHeight="1">
      <c r="A32" s="430" t="s">
        <v>113</v>
      </c>
      <c r="B32" s="431"/>
      <c r="C32" s="208"/>
      <c r="D32" s="208"/>
      <c r="E32" s="208"/>
      <c r="F32" s="209"/>
      <c r="G32" s="181">
        <f>SUM(G7:G31)</f>
        <v>1963408.29</v>
      </c>
      <c r="H32" s="481"/>
      <c r="I32" s="481"/>
    </row>
    <row r="33" spans="1:11" s="443" customFormat="1" ht="15" customHeight="1">
      <c r="A33" s="430" t="s">
        <v>118</v>
      </c>
      <c r="B33" s="431"/>
      <c r="C33" s="208"/>
      <c r="D33" s="208"/>
      <c r="E33" s="208"/>
      <c r="F33" s="209"/>
      <c r="G33" s="158"/>
      <c r="H33" s="481"/>
      <c r="I33" s="481"/>
    </row>
    <row r="34" spans="1:11" s="443" customFormat="1" ht="15" customHeight="1" thickBot="1">
      <c r="A34" s="482" t="s">
        <v>23</v>
      </c>
      <c r="B34" s="483"/>
      <c r="C34" s="210"/>
      <c r="D34" s="210"/>
      <c r="E34" s="210"/>
      <c r="F34" s="211"/>
      <c r="G34" s="143">
        <v>85075.5</v>
      </c>
    </row>
    <row r="35" spans="1:11" ht="15" customHeight="1" thickBot="1">
      <c r="A35" s="385" t="s">
        <v>24</v>
      </c>
      <c r="B35" s="215"/>
      <c r="C35" s="212"/>
      <c r="D35" s="212"/>
      <c r="E35" s="212"/>
      <c r="F35" s="213"/>
      <c r="G35" s="182">
        <f>SUM(G32:G34)</f>
        <v>2048483.79</v>
      </c>
      <c r="H35" s="420"/>
      <c r="I35" s="420"/>
      <c r="J35" s="420"/>
      <c r="K35" s="420"/>
    </row>
    <row r="36" spans="1:11">
      <c r="H36" s="420"/>
      <c r="I36" s="420"/>
      <c r="J36" s="420"/>
      <c r="K36" s="420"/>
    </row>
    <row r="37" spans="1:11" ht="30" customHeight="1">
      <c r="A37" s="484" t="s">
        <v>224</v>
      </c>
      <c r="B37" s="484"/>
      <c r="C37" s="484"/>
      <c r="D37" s="484"/>
      <c r="E37" s="484"/>
      <c r="F37" s="484"/>
      <c r="G37" s="484"/>
      <c r="H37" s="484"/>
      <c r="I37" s="484"/>
    </row>
    <row r="38" spans="1:11">
      <c r="A38" s="485"/>
    </row>
  </sheetData>
  <sheetProtection sheet="1" selectLockedCells="1"/>
  <protectedRanges>
    <protectedRange sqref="G34" name="Range3"/>
    <protectedRange sqref="G7:G31" name="Range1"/>
    <protectedRange sqref="G33" name="Range2"/>
  </protectedRanges>
  <customSheetViews>
    <customSheetView guid="{EEC0F9C3-4901-428B-A60E-73DD0E5E6250}" fitToPage="1">
      <selection activeCell="F7" sqref="F7"/>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908EB6A4-476B-4014-BC23-F10C868B38EC}" fitToPage="1" topLeftCell="A7">
      <selection activeCell="F36" sqref="F36:G36"/>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c r="E1" s="623" t="s">
        <v>147</v>
      </c>
      <c r="F1" s="623"/>
      <c r="G1" s="623"/>
      <c r="H1" s="623"/>
      <c r="I1" s="69"/>
      <c r="J1" s="69"/>
      <c r="K1" s="69"/>
      <c r="L1" s="69"/>
    </row>
    <row r="2" spans="1:12" ht="20.100000000000001" customHeight="1">
      <c r="A2" s="610" t="s">
        <v>8</v>
      </c>
      <c r="B2" s="610"/>
      <c r="C2" s="610"/>
      <c r="D2" s="659" t="str">
        <f>'CSS '!B4:B4</f>
        <v>Fresno</v>
      </c>
      <c r="E2" s="659"/>
      <c r="F2" s="55" t="s">
        <v>9</v>
      </c>
      <c r="G2" s="55"/>
      <c r="H2" s="55"/>
      <c r="I2" s="55"/>
      <c r="J2" s="671">
        <f>'CSS '!E4</f>
        <v>0</v>
      </c>
      <c r="K2" s="671"/>
    </row>
    <row r="3" spans="1:12" ht="15" customHeight="1">
      <c r="A3" s="19"/>
      <c r="B3" s="56"/>
      <c r="C3" s="56"/>
      <c r="D3" s="660"/>
      <c r="E3" s="660"/>
      <c r="F3" s="23"/>
      <c r="G3" s="23"/>
      <c r="H3" s="23"/>
      <c r="I3" s="23"/>
      <c r="J3" s="20"/>
    </row>
    <row r="4" spans="1:12" ht="15" customHeight="1" thickBot="1">
      <c r="A4" s="3"/>
      <c r="B4" s="20"/>
      <c r="C4" s="20"/>
      <c r="D4" s="20"/>
      <c r="E4" s="20"/>
      <c r="F4" s="20"/>
      <c r="G4" s="20"/>
      <c r="H4" s="20"/>
      <c r="I4" s="20"/>
      <c r="J4" s="20"/>
    </row>
    <row r="5" spans="1:12" s="2" customFormat="1" ht="15" customHeight="1">
      <c r="A5" s="661" t="s">
        <v>53</v>
      </c>
      <c r="B5" s="662"/>
      <c r="C5" s="662"/>
      <c r="D5" s="662"/>
      <c r="E5" s="663"/>
      <c r="F5" s="667" t="s">
        <v>0</v>
      </c>
      <c r="G5" s="668"/>
      <c r="H5" s="668"/>
      <c r="I5" s="668"/>
      <c r="J5" s="668"/>
      <c r="K5" s="101" t="s">
        <v>140</v>
      </c>
    </row>
    <row r="6" spans="1:12" s="1" customFormat="1" ht="43.15" customHeight="1" thickBot="1">
      <c r="A6" s="673"/>
      <c r="B6" s="674"/>
      <c r="C6" s="674"/>
      <c r="D6" s="674"/>
      <c r="E6" s="674"/>
      <c r="F6" s="111" t="s">
        <v>148</v>
      </c>
      <c r="G6" s="111" t="s">
        <v>145</v>
      </c>
      <c r="H6" s="111" t="s">
        <v>90</v>
      </c>
      <c r="I6" s="111" t="s">
        <v>91</v>
      </c>
      <c r="J6" s="112" t="s">
        <v>146</v>
      </c>
      <c r="K6" s="120" t="s">
        <v>140</v>
      </c>
    </row>
    <row r="7" spans="1:12" ht="15" customHeight="1" thickTop="1">
      <c r="A7" s="633" t="s">
        <v>153</v>
      </c>
      <c r="B7" s="672"/>
      <c r="C7" s="672"/>
      <c r="D7" s="672"/>
      <c r="E7" s="672"/>
      <c r="F7" s="108"/>
      <c r="G7" s="109"/>
      <c r="H7" s="109"/>
      <c r="I7" s="109"/>
      <c r="J7" s="110"/>
      <c r="K7" s="88"/>
    </row>
    <row r="8" spans="1:12" ht="15" customHeight="1">
      <c r="A8" s="51">
        <v>1</v>
      </c>
      <c r="B8" s="643"/>
      <c r="C8" s="653"/>
      <c r="D8" s="653"/>
      <c r="E8" s="653"/>
      <c r="F8" s="73"/>
      <c r="G8" s="74"/>
      <c r="H8" s="74"/>
      <c r="I8" s="74"/>
      <c r="J8" s="75"/>
      <c r="K8" s="80"/>
    </row>
    <row r="9" spans="1:12" ht="15" customHeight="1">
      <c r="A9" s="51">
        <v>2</v>
      </c>
      <c r="B9" s="643"/>
      <c r="C9" s="653"/>
      <c r="D9" s="653"/>
      <c r="E9" s="653"/>
      <c r="F9" s="73"/>
      <c r="G9" s="74"/>
      <c r="H9" s="74"/>
      <c r="I9" s="74"/>
      <c r="J9" s="75"/>
      <c r="K9" s="80"/>
    </row>
    <row r="10" spans="1:12" ht="15" customHeight="1">
      <c r="A10" s="51">
        <v>3</v>
      </c>
      <c r="B10" s="643"/>
      <c r="C10" s="653"/>
      <c r="D10" s="653"/>
      <c r="E10" s="653"/>
      <c r="F10" s="73"/>
      <c r="G10" s="74"/>
      <c r="H10" s="74"/>
      <c r="I10" s="74"/>
      <c r="J10" s="75"/>
      <c r="K10" s="80"/>
    </row>
    <row r="11" spans="1:12" ht="15" customHeight="1">
      <c r="A11" s="51">
        <v>4</v>
      </c>
      <c r="B11" s="643"/>
      <c r="C11" s="653"/>
      <c r="D11" s="653"/>
      <c r="E11" s="653"/>
      <c r="F11" s="73"/>
      <c r="G11" s="74"/>
      <c r="H11" s="74"/>
      <c r="I11" s="74"/>
      <c r="J11" s="75"/>
      <c r="K11" s="80"/>
    </row>
    <row r="12" spans="1:12" ht="15" customHeight="1">
      <c r="A12" s="51">
        <v>5</v>
      </c>
      <c r="B12" s="643"/>
      <c r="C12" s="653"/>
      <c r="D12" s="653"/>
      <c r="E12" s="653"/>
      <c r="F12" s="73"/>
      <c r="G12" s="74"/>
      <c r="H12" s="74"/>
      <c r="I12" s="74"/>
      <c r="J12" s="75"/>
      <c r="K12" s="80"/>
    </row>
    <row r="13" spans="1:12" ht="15" customHeight="1">
      <c r="A13" s="51">
        <v>6</v>
      </c>
      <c r="B13" s="643"/>
      <c r="C13" s="653"/>
      <c r="D13" s="653"/>
      <c r="E13" s="653"/>
      <c r="F13" s="73"/>
      <c r="G13" s="74"/>
      <c r="H13" s="74"/>
      <c r="I13" s="74"/>
      <c r="J13" s="75"/>
      <c r="K13" s="80"/>
    </row>
    <row r="14" spans="1:12" ht="15" customHeight="1">
      <c r="A14" s="51">
        <v>7</v>
      </c>
      <c r="B14" s="643"/>
      <c r="C14" s="653"/>
      <c r="D14" s="653"/>
      <c r="E14" s="653"/>
      <c r="F14" s="73"/>
      <c r="G14" s="74"/>
      <c r="H14" s="74"/>
      <c r="I14" s="74"/>
      <c r="J14" s="75"/>
      <c r="K14" s="80"/>
    </row>
    <row r="15" spans="1:12" ht="15" customHeight="1">
      <c r="A15" s="51">
        <v>8</v>
      </c>
      <c r="B15" s="641"/>
      <c r="C15" s="649"/>
      <c r="D15" s="649"/>
      <c r="E15" s="649"/>
      <c r="F15" s="73"/>
      <c r="G15" s="74"/>
      <c r="H15" s="74"/>
      <c r="I15" s="74"/>
      <c r="J15" s="75"/>
      <c r="K15" s="80"/>
    </row>
    <row r="16" spans="1:12" ht="15" customHeight="1">
      <c r="A16" s="51">
        <v>9</v>
      </c>
      <c r="B16" s="641"/>
      <c r="C16" s="649"/>
      <c r="D16" s="649"/>
      <c r="E16" s="649"/>
      <c r="F16" s="73"/>
      <c r="G16" s="74"/>
      <c r="H16" s="74"/>
      <c r="I16" s="74"/>
      <c r="J16" s="75"/>
      <c r="K16" s="80"/>
    </row>
    <row r="17" spans="1:11" ht="15" customHeight="1">
      <c r="A17" s="51">
        <v>10</v>
      </c>
      <c r="B17" s="641"/>
      <c r="C17" s="641"/>
      <c r="D17" s="641"/>
      <c r="E17" s="641"/>
      <c r="F17" s="81"/>
      <c r="G17" s="82"/>
      <c r="H17" s="82"/>
      <c r="I17" s="82"/>
      <c r="J17" s="83"/>
      <c r="K17" s="84"/>
    </row>
    <row r="18" spans="1:11" s="4" customFormat="1" ht="15" customHeight="1">
      <c r="A18" s="52"/>
      <c r="B18" s="624" t="s">
        <v>149</v>
      </c>
      <c r="C18" s="624"/>
      <c r="D18" s="624"/>
      <c r="E18" s="624"/>
      <c r="F18" s="89">
        <f>SUM(F8:J17)</f>
        <v>0</v>
      </c>
      <c r="G18" s="89">
        <f>SUM(G8:L17)</f>
        <v>0</v>
      </c>
      <c r="H18" s="89">
        <f>SUM(H8:M17)</f>
        <v>0</v>
      </c>
      <c r="I18" s="89">
        <f>SUM(I8:N17)</f>
        <v>0</v>
      </c>
      <c r="J18" s="89">
        <f>SUM(J8:O17)</f>
        <v>0</v>
      </c>
      <c r="K18" s="102">
        <f>SUM(K8:P17)</f>
        <v>0</v>
      </c>
    </row>
    <row r="19" spans="1:11" ht="15" customHeight="1">
      <c r="A19" s="633" t="s">
        <v>152</v>
      </c>
      <c r="B19" s="634"/>
      <c r="C19" s="634"/>
      <c r="D19" s="634"/>
      <c r="E19" s="634"/>
      <c r="F19" s="85"/>
      <c r="G19" s="86"/>
      <c r="H19" s="86"/>
      <c r="I19" s="86"/>
      <c r="J19" s="87"/>
      <c r="K19" s="88"/>
    </row>
    <row r="20" spans="1:11" ht="15" customHeight="1">
      <c r="A20" s="51">
        <v>1</v>
      </c>
      <c r="B20" s="643"/>
      <c r="C20" s="643"/>
      <c r="D20" s="643"/>
      <c r="E20" s="643"/>
      <c r="F20" s="73"/>
      <c r="G20" s="74"/>
      <c r="H20" s="74"/>
      <c r="I20" s="74"/>
      <c r="J20" s="75"/>
      <c r="K20" s="80"/>
    </row>
    <row r="21" spans="1:11" ht="15" customHeight="1">
      <c r="A21" s="51">
        <v>2</v>
      </c>
      <c r="B21" s="643"/>
      <c r="C21" s="643"/>
      <c r="D21" s="643"/>
      <c r="E21" s="643"/>
      <c r="F21" s="73"/>
      <c r="G21" s="74"/>
      <c r="H21" s="74"/>
      <c r="I21" s="74"/>
      <c r="J21" s="75"/>
      <c r="K21" s="80"/>
    </row>
    <row r="22" spans="1:11" ht="15" customHeight="1">
      <c r="A22" s="51">
        <v>3</v>
      </c>
      <c r="B22" s="643"/>
      <c r="C22" s="643"/>
      <c r="D22" s="643"/>
      <c r="E22" s="643"/>
      <c r="F22" s="73"/>
      <c r="G22" s="74"/>
      <c r="H22" s="74"/>
      <c r="I22" s="74"/>
      <c r="J22" s="75"/>
      <c r="K22" s="80"/>
    </row>
    <row r="23" spans="1:11" ht="15" customHeight="1">
      <c r="A23" s="51">
        <v>4</v>
      </c>
      <c r="B23" s="643"/>
      <c r="C23" s="643"/>
      <c r="D23" s="643"/>
      <c r="E23" s="643"/>
      <c r="F23" s="73"/>
      <c r="G23" s="74"/>
      <c r="H23" s="74"/>
      <c r="I23" s="74"/>
      <c r="J23" s="75"/>
      <c r="K23" s="80"/>
    </row>
    <row r="24" spans="1:11" ht="15" customHeight="1">
      <c r="A24" s="51">
        <v>5</v>
      </c>
      <c r="B24" s="641"/>
      <c r="C24" s="641"/>
      <c r="D24" s="641"/>
      <c r="E24" s="641"/>
      <c r="F24" s="73"/>
      <c r="G24" s="74"/>
      <c r="H24" s="74"/>
      <c r="I24" s="74"/>
      <c r="J24" s="75"/>
      <c r="K24" s="80"/>
    </row>
    <row r="25" spans="1:11" ht="15" customHeight="1">
      <c r="A25" s="51">
        <v>6</v>
      </c>
      <c r="B25" s="641"/>
      <c r="C25" s="641"/>
      <c r="D25" s="641"/>
      <c r="E25" s="641"/>
      <c r="F25" s="73"/>
      <c r="G25" s="74"/>
      <c r="H25" s="74"/>
      <c r="I25" s="74"/>
      <c r="J25" s="75"/>
      <c r="K25" s="80"/>
    </row>
    <row r="26" spans="1:11" ht="15" customHeight="1">
      <c r="A26" s="51">
        <v>7</v>
      </c>
      <c r="B26" s="641"/>
      <c r="C26" s="641"/>
      <c r="D26" s="641"/>
      <c r="E26" s="641"/>
      <c r="F26" s="73"/>
      <c r="G26" s="74"/>
      <c r="H26" s="74"/>
      <c r="I26" s="74"/>
      <c r="J26" s="75"/>
      <c r="K26" s="80"/>
    </row>
    <row r="27" spans="1:11" ht="15" customHeight="1">
      <c r="A27" s="51">
        <v>8</v>
      </c>
      <c r="B27" s="641"/>
      <c r="C27" s="641"/>
      <c r="D27" s="641"/>
      <c r="E27" s="641"/>
      <c r="F27" s="73"/>
      <c r="G27" s="74"/>
      <c r="H27" s="74"/>
      <c r="I27" s="74"/>
      <c r="J27" s="75"/>
      <c r="K27" s="80"/>
    </row>
    <row r="28" spans="1:11" ht="15" customHeight="1">
      <c r="A28" s="51">
        <v>9</v>
      </c>
      <c r="B28" s="641"/>
      <c r="C28" s="641"/>
      <c r="D28" s="641"/>
      <c r="E28" s="641"/>
      <c r="F28" s="73"/>
      <c r="G28" s="74"/>
      <c r="H28" s="74"/>
      <c r="I28" s="74"/>
      <c r="J28" s="75"/>
      <c r="K28" s="80"/>
    </row>
    <row r="29" spans="1:11" ht="15" customHeight="1">
      <c r="A29" s="51">
        <v>10</v>
      </c>
      <c r="B29" s="641"/>
      <c r="C29" s="641"/>
      <c r="D29" s="641"/>
      <c r="E29" s="641"/>
      <c r="F29" s="81"/>
      <c r="G29" s="82"/>
      <c r="H29" s="82"/>
      <c r="I29" s="82"/>
      <c r="J29" s="83"/>
      <c r="K29" s="84"/>
    </row>
    <row r="30" spans="1:11" s="4" customFormat="1" ht="15" customHeight="1">
      <c r="A30" s="52"/>
      <c r="B30" s="624" t="s">
        <v>150</v>
      </c>
      <c r="C30" s="624"/>
      <c r="D30" s="624"/>
      <c r="E30" s="624"/>
      <c r="F30" s="93">
        <f>SUM(F20:J29)</f>
        <v>0</v>
      </c>
      <c r="G30" s="93">
        <f>SUM(G20:L29)</f>
        <v>0</v>
      </c>
      <c r="H30" s="93">
        <f>SUM(H20:M29)</f>
        <v>0</v>
      </c>
      <c r="I30" s="93">
        <f>SUM(I20:N29)</f>
        <v>0</v>
      </c>
      <c r="J30" s="93">
        <f>SUM(J20:O29)</f>
        <v>0</v>
      </c>
      <c r="K30" s="103">
        <f>SUM(K20:P29)</f>
        <v>0</v>
      </c>
    </row>
    <row r="31" spans="1:11" ht="17.100000000000001" customHeight="1">
      <c r="A31" s="628" t="s">
        <v>151</v>
      </c>
      <c r="B31" s="629"/>
      <c r="C31" s="629"/>
      <c r="D31" s="629"/>
      <c r="E31" s="629"/>
      <c r="F31" s="90"/>
      <c r="G31" s="91"/>
      <c r="H31" s="91"/>
      <c r="I31" s="91"/>
      <c r="J31" s="92"/>
      <c r="K31" s="88"/>
    </row>
    <row r="32" spans="1:11" ht="15" customHeight="1">
      <c r="A32" s="51">
        <v>1</v>
      </c>
      <c r="B32" s="643"/>
      <c r="C32" s="643"/>
      <c r="D32" s="643"/>
      <c r="E32" s="643"/>
      <c r="F32" s="73"/>
      <c r="G32" s="74"/>
      <c r="H32" s="74"/>
      <c r="I32" s="74"/>
      <c r="J32" s="75"/>
      <c r="K32" s="80"/>
    </row>
    <row r="33" spans="1:11" ht="15" customHeight="1">
      <c r="A33" s="51">
        <v>2</v>
      </c>
      <c r="B33" s="643"/>
      <c r="C33" s="643"/>
      <c r="D33" s="643"/>
      <c r="E33" s="643"/>
      <c r="F33" s="73"/>
      <c r="G33" s="74"/>
      <c r="H33" s="74"/>
      <c r="I33" s="74"/>
      <c r="J33" s="75"/>
      <c r="K33" s="80"/>
    </row>
    <row r="34" spans="1:11" ht="15" customHeight="1">
      <c r="A34" s="51">
        <v>3</v>
      </c>
      <c r="B34" s="643"/>
      <c r="C34" s="643"/>
      <c r="D34" s="643"/>
      <c r="E34" s="643"/>
      <c r="F34" s="73"/>
      <c r="G34" s="74"/>
      <c r="H34" s="74"/>
      <c r="I34" s="74"/>
      <c r="J34" s="75"/>
      <c r="K34" s="80"/>
    </row>
    <row r="35" spans="1:11" ht="15" customHeight="1">
      <c r="A35" s="51">
        <v>4</v>
      </c>
      <c r="B35" s="643"/>
      <c r="C35" s="643"/>
      <c r="D35" s="643"/>
      <c r="E35" s="643"/>
      <c r="F35" s="73"/>
      <c r="G35" s="74"/>
      <c r="H35" s="74"/>
      <c r="I35" s="74"/>
      <c r="J35" s="75"/>
      <c r="K35" s="80"/>
    </row>
    <row r="36" spans="1:11" ht="15" customHeight="1">
      <c r="A36" s="51">
        <v>5</v>
      </c>
      <c r="B36" s="641"/>
      <c r="C36" s="641"/>
      <c r="D36" s="641"/>
      <c r="E36" s="641"/>
      <c r="F36" s="73"/>
      <c r="G36" s="74"/>
      <c r="H36" s="74"/>
      <c r="I36" s="74"/>
      <c r="J36" s="75"/>
      <c r="K36" s="80"/>
    </row>
    <row r="37" spans="1:11" ht="15" customHeight="1">
      <c r="A37" s="51">
        <v>6</v>
      </c>
      <c r="B37" s="641"/>
      <c r="C37" s="641"/>
      <c r="D37" s="641"/>
      <c r="E37" s="641"/>
      <c r="F37" s="73"/>
      <c r="G37" s="74"/>
      <c r="H37" s="74"/>
      <c r="I37" s="74"/>
      <c r="J37" s="75"/>
      <c r="K37" s="80"/>
    </row>
    <row r="38" spans="1:11" ht="15" customHeight="1">
      <c r="A38" s="51">
        <v>7</v>
      </c>
      <c r="B38" s="641"/>
      <c r="C38" s="641"/>
      <c r="D38" s="641"/>
      <c r="E38" s="641"/>
      <c r="F38" s="73"/>
      <c r="G38" s="74"/>
      <c r="H38" s="74"/>
      <c r="I38" s="74"/>
      <c r="J38" s="75"/>
      <c r="K38" s="80"/>
    </row>
    <row r="39" spans="1:11" ht="15" customHeight="1">
      <c r="A39" s="51">
        <v>8</v>
      </c>
      <c r="B39" s="641"/>
      <c r="C39" s="641"/>
      <c r="D39" s="641"/>
      <c r="E39" s="641"/>
      <c r="F39" s="73"/>
      <c r="G39" s="74"/>
      <c r="H39" s="74"/>
      <c r="I39" s="74"/>
      <c r="J39" s="75"/>
      <c r="K39" s="80"/>
    </row>
    <row r="40" spans="1:11" ht="15" customHeight="1">
      <c r="A40" s="51">
        <v>9</v>
      </c>
      <c r="B40" s="641"/>
      <c r="C40" s="641"/>
      <c r="D40" s="641"/>
      <c r="E40" s="641"/>
      <c r="F40" s="73"/>
      <c r="G40" s="74"/>
      <c r="H40" s="74"/>
      <c r="I40" s="74"/>
      <c r="J40" s="75"/>
      <c r="K40" s="80"/>
    </row>
    <row r="41" spans="1:11" ht="15" customHeight="1">
      <c r="A41" s="51">
        <v>10</v>
      </c>
      <c r="B41" s="641"/>
      <c r="C41" s="641"/>
      <c r="D41" s="641"/>
      <c r="E41" s="641"/>
      <c r="F41" s="81"/>
      <c r="G41" s="82"/>
      <c r="H41" s="82"/>
      <c r="I41" s="82"/>
      <c r="J41" s="83"/>
      <c r="K41" s="84"/>
    </row>
    <row r="42" spans="1:11" ht="15" customHeight="1" thickBot="1">
      <c r="A42" s="53"/>
      <c r="B42" s="675" t="s">
        <v>154</v>
      </c>
      <c r="C42" s="675"/>
      <c r="D42" s="675"/>
      <c r="E42" s="676"/>
      <c r="F42" s="72">
        <f t="shared" ref="F42:K42" si="0">F18+F30+F41</f>
        <v>0</v>
      </c>
      <c r="G42" s="72">
        <f t="shared" si="0"/>
        <v>0</v>
      </c>
      <c r="H42" s="72">
        <f t="shared" si="0"/>
        <v>0</v>
      </c>
      <c r="I42" s="72">
        <f t="shared" si="0"/>
        <v>0</v>
      </c>
      <c r="J42" s="72">
        <f t="shared" si="0"/>
        <v>0</v>
      </c>
      <c r="K42" s="104">
        <f t="shared" si="0"/>
        <v>0</v>
      </c>
    </row>
    <row r="43" spans="1:11" ht="15" customHeight="1" thickBot="1">
      <c r="A43" s="636" t="s">
        <v>155</v>
      </c>
      <c r="B43" s="637"/>
      <c r="C43" s="637"/>
      <c r="D43" s="637"/>
      <c r="E43" s="637"/>
      <c r="F43" s="105">
        <f>SUM(F42:J42)</f>
        <v>0</v>
      </c>
      <c r="G43" s="106">
        <f>SUM(G42:L42)</f>
        <v>0</v>
      </c>
      <c r="H43" s="106">
        <f>SUM(H42:M42)</f>
        <v>0</v>
      </c>
      <c r="I43" s="106">
        <f>SUM(I42:N42)</f>
        <v>0</v>
      </c>
      <c r="J43" s="106">
        <f>SUM(J42:O42)</f>
        <v>0</v>
      </c>
      <c r="K43" s="107">
        <v>1</v>
      </c>
    </row>
    <row r="45" spans="1:11" s="66" customFormat="1">
      <c r="A45" s="67" t="s">
        <v>142</v>
      </c>
      <c r="B45" s="67"/>
      <c r="C45" s="67"/>
      <c r="D45" s="67"/>
      <c r="E45" s="67"/>
      <c r="F45" s="67"/>
      <c r="G45" s="67"/>
      <c r="H45" s="67"/>
      <c r="I45" s="67"/>
      <c r="J45" s="67"/>
    </row>
    <row r="46" spans="1:11">
      <c r="A46" s="68"/>
      <c r="B46" s="68"/>
      <c r="C46" s="68"/>
      <c r="D46" s="68"/>
      <c r="E46" s="68"/>
      <c r="F46" s="68"/>
      <c r="G46" s="68"/>
      <c r="H46" s="68"/>
      <c r="I46" s="68"/>
      <c r="J46" s="68"/>
    </row>
  </sheetData>
  <customSheetViews>
    <customSheetView guid="{EEC0F9C3-4901-428B-A60E-73DD0E5E6250}"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908EB6A4-476B-4014-BC23-F10C868B38EC}" state="hidden">
      <selection activeCell="I43" sqref="I43"/>
      <pageMargins left="0.7" right="0.7" top="0.75" bottom="0.75" header="0.3" footer="0.3"/>
    </customSheetView>
  </customSheetViews>
  <mergeCells count="44">
    <mergeCell ref="A5:E6"/>
    <mergeCell ref="F5:J5"/>
    <mergeCell ref="A7:E7"/>
    <mergeCell ref="B8:E8"/>
    <mergeCell ref="E1:H1"/>
    <mergeCell ref="A2:C2"/>
    <mergeCell ref="D2:E2"/>
    <mergeCell ref="J2:K2"/>
    <mergeCell ref="D3:E3"/>
    <mergeCell ref="B23:E2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B32:E32"/>
    <mergeCell ref="B34:E34"/>
    <mergeCell ref="B36:E36"/>
    <mergeCell ref="B25:E25"/>
    <mergeCell ref="B26:E26"/>
    <mergeCell ref="B27:E27"/>
    <mergeCell ref="B28:E28"/>
    <mergeCell ref="B29:E29"/>
    <mergeCell ref="B30:E30"/>
    <mergeCell ref="A31:E31"/>
    <mergeCell ref="A43:E43"/>
    <mergeCell ref="B33:E33"/>
    <mergeCell ref="B35:E35"/>
    <mergeCell ref="B37:E37"/>
    <mergeCell ref="B39:E39"/>
    <mergeCell ref="B42:E42"/>
    <mergeCell ref="B38:E38"/>
    <mergeCell ref="B40:E40"/>
    <mergeCell ref="B41:E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6"/>
  <sheetViews>
    <sheetView zoomScaleNormal="100" zoomScaleSheetLayoutView="100" workbookViewId="0">
      <selection activeCell="E7" sqref="E7"/>
    </sheetView>
  </sheetViews>
  <sheetFormatPr defaultColWidth="0" defaultRowHeight="12.75" zeroHeight="1"/>
  <cols>
    <col min="1" max="1" width="3.5703125" style="383" customWidth="1"/>
    <col min="2" max="2" width="4.7109375" style="383" customWidth="1"/>
    <col min="3" max="3" width="27" style="383" customWidth="1"/>
    <col min="4" max="4" width="7.42578125" style="383" customWidth="1"/>
    <col min="5" max="5" width="42.42578125" style="383" customWidth="1"/>
    <col min="6" max="16384" width="8.7109375" style="383" hidden="1"/>
  </cols>
  <sheetData>
    <row r="1" spans="1:5" ht="19.899999999999999" customHeight="1">
      <c r="A1" s="360" t="s">
        <v>194</v>
      </c>
      <c r="B1" s="360"/>
      <c r="C1" s="361"/>
      <c r="D1" s="361"/>
      <c r="E1" s="398"/>
    </row>
    <row r="2" spans="1:5" ht="19.899999999999999" customHeight="1">
      <c r="A2" s="452" t="s">
        <v>195</v>
      </c>
      <c r="B2" s="453"/>
      <c r="C2" s="453"/>
      <c r="D2" s="453"/>
      <c r="E2" s="454"/>
    </row>
    <row r="3" spans="1:5" ht="19.899999999999999" customHeight="1" thickBot="1">
      <c r="A3" s="452" t="s">
        <v>196</v>
      </c>
      <c r="B3" s="453"/>
      <c r="C3" s="453"/>
      <c r="D3" s="453"/>
      <c r="E3" s="454"/>
    </row>
    <row r="4" spans="1:5" ht="20.100000000000001" customHeight="1" thickBot="1">
      <c r="A4" s="214" t="s">
        <v>8</v>
      </c>
      <c r="B4" s="215"/>
      <c r="C4" s="589" t="str">
        <f>'CSS '!B4</f>
        <v>Fresno</v>
      </c>
      <c r="D4" s="386" t="s">
        <v>9</v>
      </c>
      <c r="E4" s="588">
        <f ca="1">'CSS '!G4</f>
        <v>44141.817909143516</v>
      </c>
    </row>
    <row r="5" spans="1:5" s="429" customFormat="1" ht="40.15" customHeight="1" thickBot="1">
      <c r="A5" s="455" t="s">
        <v>54</v>
      </c>
      <c r="B5" s="456"/>
      <c r="C5" s="456"/>
      <c r="D5" s="457"/>
      <c r="E5" s="458" t="s">
        <v>199</v>
      </c>
    </row>
    <row r="6" spans="1:5" ht="15" customHeight="1">
      <c r="A6" s="459" t="s">
        <v>36</v>
      </c>
      <c r="B6" s="216"/>
      <c r="C6" s="216"/>
      <c r="D6" s="217"/>
      <c r="E6" s="218"/>
    </row>
    <row r="7" spans="1:5" ht="15" customHeight="1">
      <c r="A7" s="433"/>
      <c r="B7" s="434" t="s">
        <v>10</v>
      </c>
      <c r="C7" s="434"/>
      <c r="D7" s="435"/>
      <c r="E7" s="145">
        <v>132998.06</v>
      </c>
    </row>
    <row r="8" spans="1:5" ht="15" customHeight="1">
      <c r="A8" s="433"/>
      <c r="B8" s="434" t="s">
        <v>11</v>
      </c>
      <c r="C8" s="434"/>
      <c r="D8" s="435"/>
      <c r="E8" s="138">
        <v>46683.74</v>
      </c>
    </row>
    <row r="9" spans="1:5" ht="15" customHeight="1">
      <c r="A9" s="433"/>
      <c r="B9" s="434" t="s">
        <v>12</v>
      </c>
      <c r="C9" s="434"/>
      <c r="D9" s="435"/>
      <c r="E9" s="138"/>
    </row>
    <row r="10" spans="1:5" ht="15" customHeight="1">
      <c r="A10" s="433"/>
      <c r="B10" s="434" t="s">
        <v>13</v>
      </c>
      <c r="C10" s="434"/>
      <c r="D10" s="435"/>
      <c r="E10" s="138">
        <v>59471.519999999997</v>
      </c>
    </row>
    <row r="11" spans="1:5" ht="15" customHeight="1" thickBot="1">
      <c r="A11" s="460"/>
      <c r="B11" s="461" t="s">
        <v>14</v>
      </c>
      <c r="C11" s="461"/>
      <c r="D11" s="462"/>
      <c r="E11" s="139"/>
    </row>
    <row r="12" spans="1:5" ht="19.149999999999999" customHeight="1">
      <c r="A12" s="387" t="s">
        <v>58</v>
      </c>
      <c r="B12" s="463"/>
      <c r="C12" s="463"/>
      <c r="D12" s="219"/>
      <c r="E12" s="464">
        <f>SUM(E7:E11)</f>
        <v>239153.31999999998</v>
      </c>
    </row>
    <row r="13" spans="1:5" s="443" customFormat="1" ht="19.5" customHeight="1">
      <c r="A13" s="387" t="s">
        <v>21</v>
      </c>
      <c r="B13" s="463"/>
      <c r="C13" s="463"/>
      <c r="D13" s="219"/>
      <c r="E13" s="144"/>
    </row>
    <row r="14" spans="1:5" s="443" customFormat="1" ht="19.5" customHeight="1" thickBot="1">
      <c r="A14" s="465" t="s">
        <v>162</v>
      </c>
      <c r="B14" s="466"/>
      <c r="C14" s="466"/>
      <c r="D14" s="220"/>
      <c r="E14" s="143"/>
    </row>
    <row r="15" spans="1:5" ht="21.6" customHeight="1" thickBot="1">
      <c r="A15" s="467" t="s">
        <v>22</v>
      </c>
      <c r="B15" s="468"/>
      <c r="C15" s="468"/>
      <c r="D15" s="221"/>
      <c r="E15" s="469">
        <f>SUM(E12:E14)</f>
        <v>239153.31999999998</v>
      </c>
    </row>
    <row r="16" spans="1:5"/>
  </sheetData>
  <sheetProtection sheet="1" selectLockedCells="1"/>
  <customSheetViews>
    <customSheetView guid="{EEC0F9C3-4901-428B-A60E-73DD0E5E6250}"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908EB6A4-476B-4014-BC23-F10C868B38EC}"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2"/>
  <sheetViews>
    <sheetView topLeftCell="B13" zoomScaleNormal="100" workbookViewId="0">
      <selection activeCell="B4" sqref="B4"/>
    </sheetView>
  </sheetViews>
  <sheetFormatPr defaultColWidth="0" defaultRowHeight="12.75" zeroHeight="1"/>
  <cols>
    <col min="1" max="1" width="9.28515625" style="383" customWidth="1"/>
    <col min="2" max="2" width="35.85546875" style="383" customWidth="1"/>
    <col min="3" max="3" width="8.28515625" style="383" customWidth="1"/>
    <col min="4" max="4" width="40.7109375" style="383" customWidth="1"/>
    <col min="5" max="16384" width="8.7109375" style="383" hidden="1"/>
  </cols>
  <sheetData>
    <row r="1" spans="1:4" ht="19.899999999999999" customHeight="1">
      <c r="A1" s="423" t="s">
        <v>200</v>
      </c>
      <c r="B1" s="361"/>
      <c r="C1" s="361"/>
      <c r="D1" s="398"/>
    </row>
    <row r="2" spans="1:4" ht="19.899999999999999" customHeight="1">
      <c r="A2" s="363" t="s">
        <v>197</v>
      </c>
      <c r="B2" s="365"/>
      <c r="C2" s="365"/>
      <c r="D2" s="424"/>
    </row>
    <row r="3" spans="1:4" ht="19.899999999999999" customHeight="1" thickBot="1">
      <c r="A3" s="363" t="s">
        <v>198</v>
      </c>
      <c r="B3" s="365"/>
      <c r="C3" s="365"/>
      <c r="D3" s="424"/>
    </row>
    <row r="4" spans="1:4" ht="20.100000000000001" customHeight="1" thickBot="1">
      <c r="A4" s="385" t="s">
        <v>8</v>
      </c>
      <c r="B4" s="594" t="str">
        <f>'CSS '!B4</f>
        <v>Fresno</v>
      </c>
      <c r="C4" s="386" t="s">
        <v>9</v>
      </c>
      <c r="D4" s="588">
        <f ca="1">'CSS '!G4</f>
        <v>44141.817909143516</v>
      </c>
    </row>
    <row r="5" spans="1:4" s="429" customFormat="1" ht="40.15" customHeight="1">
      <c r="A5" s="425" t="s">
        <v>233</v>
      </c>
      <c r="B5" s="427"/>
      <c r="C5" s="426" t="s">
        <v>234</v>
      </c>
      <c r="D5" s="428"/>
    </row>
    <row r="6" spans="1:4" ht="15" customHeight="1">
      <c r="A6" s="430" t="s">
        <v>32</v>
      </c>
      <c r="B6" s="431"/>
      <c r="C6" s="431"/>
      <c r="D6" s="432"/>
    </row>
    <row r="7" spans="1:4" ht="15" customHeight="1">
      <c r="A7" s="433">
        <v>1</v>
      </c>
      <c r="B7" s="608" t="s">
        <v>280</v>
      </c>
      <c r="C7" s="585"/>
      <c r="D7" s="138">
        <v>240495.05</v>
      </c>
    </row>
    <row r="8" spans="1:4" ht="15" customHeight="1">
      <c r="A8" s="433">
        <v>2</v>
      </c>
      <c r="B8" s="551"/>
      <c r="C8" s="434"/>
      <c r="D8" s="138"/>
    </row>
    <row r="9" spans="1:4" ht="15" customHeight="1">
      <c r="A9" s="433">
        <v>3</v>
      </c>
      <c r="B9" s="551"/>
      <c r="C9" s="434"/>
      <c r="D9" s="138"/>
    </row>
    <row r="10" spans="1:4" ht="15" customHeight="1">
      <c r="A10" s="433">
        <v>4</v>
      </c>
      <c r="B10" s="551"/>
      <c r="C10" s="434"/>
      <c r="D10" s="138"/>
    </row>
    <row r="11" spans="1:4" ht="15" customHeight="1">
      <c r="A11" s="433">
        <v>5</v>
      </c>
      <c r="B11" s="551"/>
      <c r="C11" s="434"/>
      <c r="D11" s="138"/>
    </row>
    <row r="12" spans="1:4" ht="15" customHeight="1">
      <c r="A12" s="433">
        <v>6</v>
      </c>
      <c r="B12" s="551"/>
      <c r="C12" s="434"/>
      <c r="D12" s="138"/>
    </row>
    <row r="13" spans="1:4" ht="15" customHeight="1">
      <c r="A13" s="433">
        <v>7</v>
      </c>
      <c r="B13" s="551"/>
      <c r="C13" s="434"/>
      <c r="D13" s="138"/>
    </row>
    <row r="14" spans="1:4" ht="15" customHeight="1">
      <c r="A14" s="433">
        <v>8</v>
      </c>
      <c r="B14" s="551"/>
      <c r="C14" s="434"/>
      <c r="D14" s="138"/>
    </row>
    <row r="15" spans="1:4" ht="15" customHeight="1">
      <c r="A15" s="433">
        <v>9</v>
      </c>
      <c r="B15" s="551"/>
      <c r="C15" s="434"/>
      <c r="D15" s="138"/>
    </row>
    <row r="16" spans="1:4" ht="15" customHeight="1">
      <c r="A16" s="433">
        <v>10</v>
      </c>
      <c r="B16" s="551"/>
      <c r="C16" s="434"/>
      <c r="D16" s="138"/>
    </row>
    <row r="17" spans="1:4" ht="15" customHeight="1">
      <c r="A17" s="433">
        <v>11</v>
      </c>
      <c r="B17" s="551"/>
      <c r="C17" s="434"/>
      <c r="D17" s="138"/>
    </row>
    <row r="18" spans="1:4" ht="15" customHeight="1">
      <c r="A18" s="433">
        <v>12</v>
      </c>
      <c r="B18" s="551"/>
      <c r="C18" s="434"/>
      <c r="D18" s="138"/>
    </row>
    <row r="19" spans="1:4" ht="15" customHeight="1">
      <c r="A19" s="430" t="s">
        <v>59</v>
      </c>
      <c r="B19" s="436"/>
      <c r="C19" s="431"/>
      <c r="D19" s="437">
        <f>SUM(D7:D18)</f>
        <v>240495.05</v>
      </c>
    </row>
    <row r="20" spans="1:4" ht="15" customHeight="1">
      <c r="A20" s="430" t="s">
        <v>29</v>
      </c>
      <c r="B20" s="436"/>
      <c r="C20" s="431"/>
      <c r="D20" s="587"/>
    </row>
    <row r="21" spans="1:4" ht="15" customHeight="1">
      <c r="A21" s="438" t="s">
        <v>164</v>
      </c>
      <c r="B21" s="440"/>
      <c r="C21" s="548"/>
      <c r="D21" s="587"/>
    </row>
    <row r="22" spans="1:4" ht="15" customHeight="1">
      <c r="A22" s="441" t="s">
        <v>30</v>
      </c>
      <c r="B22" s="436"/>
      <c r="C22" s="431"/>
      <c r="D22" s="587">
        <f>SUM(D19:D21)</f>
        <v>240495.05</v>
      </c>
    </row>
    <row r="23" spans="1:4" ht="15" customHeight="1">
      <c r="A23" s="442" t="s">
        <v>26</v>
      </c>
      <c r="B23" s="187"/>
      <c r="C23" s="549"/>
      <c r="D23" s="437"/>
    </row>
    <row r="24" spans="1:4" ht="15" customHeight="1">
      <c r="A24" s="433">
        <v>1</v>
      </c>
      <c r="B24" s="607" t="s">
        <v>279</v>
      </c>
      <c r="C24" s="586"/>
      <c r="D24" s="146">
        <v>744797.84</v>
      </c>
    </row>
    <row r="25" spans="1:4" ht="15" customHeight="1">
      <c r="A25" s="433">
        <v>2</v>
      </c>
      <c r="B25" s="569"/>
      <c r="C25" s="586"/>
      <c r="D25" s="146"/>
    </row>
    <row r="26" spans="1:4" ht="15" customHeight="1">
      <c r="A26" s="433">
        <v>3</v>
      </c>
      <c r="B26" s="569"/>
      <c r="C26" s="586"/>
      <c r="D26" s="146"/>
    </row>
    <row r="27" spans="1:4" ht="15" customHeight="1">
      <c r="A27" s="433">
        <v>4</v>
      </c>
      <c r="B27" s="569"/>
      <c r="C27" s="586"/>
      <c r="D27" s="146"/>
    </row>
    <row r="28" spans="1:4" ht="15" customHeight="1">
      <c r="A28" s="433">
        <v>5</v>
      </c>
      <c r="B28" s="569"/>
      <c r="C28" s="586"/>
      <c r="D28" s="146"/>
    </row>
    <row r="29" spans="1:4" ht="15" customHeight="1">
      <c r="A29" s="433">
        <v>6</v>
      </c>
      <c r="B29" s="569"/>
      <c r="C29" s="586"/>
      <c r="D29" s="146"/>
    </row>
    <row r="30" spans="1:4" ht="15" customHeight="1">
      <c r="A30" s="433">
        <v>7</v>
      </c>
      <c r="B30" s="551"/>
      <c r="C30" s="434"/>
      <c r="D30" s="146"/>
    </row>
    <row r="31" spans="1:4" ht="15" customHeight="1">
      <c r="A31" s="433">
        <v>8</v>
      </c>
      <c r="B31" s="551"/>
      <c r="C31" s="434"/>
      <c r="D31" s="146"/>
    </row>
    <row r="32" spans="1:4" ht="15" customHeight="1">
      <c r="A32" s="433">
        <v>9</v>
      </c>
      <c r="B32" s="551"/>
      <c r="C32" s="434"/>
      <c r="D32" s="146"/>
    </row>
    <row r="33" spans="1:4" ht="15" customHeight="1">
      <c r="A33" s="433">
        <v>10</v>
      </c>
      <c r="B33" s="551"/>
      <c r="C33" s="434"/>
      <c r="D33" s="146"/>
    </row>
    <row r="34" spans="1:4" ht="15" customHeight="1">
      <c r="A34" s="433">
        <v>11</v>
      </c>
      <c r="B34" s="551"/>
      <c r="C34" s="434"/>
      <c r="D34" s="146"/>
    </row>
    <row r="35" spans="1:4" s="443" customFormat="1" ht="15" customHeight="1">
      <c r="A35" s="433">
        <v>12</v>
      </c>
      <c r="B35" s="570"/>
      <c r="C35" s="585"/>
      <c r="D35" s="146"/>
    </row>
    <row r="36" spans="1:4" s="443" customFormat="1" ht="15" customHeight="1">
      <c r="A36" s="433">
        <v>13</v>
      </c>
      <c r="B36" s="570"/>
      <c r="C36" s="585"/>
      <c r="D36" s="146"/>
    </row>
    <row r="37" spans="1:4" s="443" customFormat="1" ht="15" customHeight="1">
      <c r="A37" s="444" t="s">
        <v>60</v>
      </c>
      <c r="B37" s="445"/>
      <c r="C37" s="431"/>
      <c r="D37" s="181">
        <f>SUM(D24:D36)</f>
        <v>744797.84</v>
      </c>
    </row>
    <row r="38" spans="1:4" ht="15" customHeight="1">
      <c r="A38" s="444" t="s">
        <v>33</v>
      </c>
      <c r="B38" s="445"/>
      <c r="C38" s="431"/>
      <c r="D38" s="587"/>
    </row>
    <row r="39" spans="1:4" ht="15" customHeight="1">
      <c r="A39" s="446" t="s">
        <v>163</v>
      </c>
      <c r="B39" s="447"/>
      <c r="C39" s="439"/>
      <c r="D39" s="587"/>
    </row>
    <row r="40" spans="1:4" ht="15" customHeight="1">
      <c r="A40" s="444" t="s">
        <v>34</v>
      </c>
      <c r="B40" s="445"/>
      <c r="C40" s="431"/>
      <c r="D40" s="587">
        <f>SUM(D37:D39)</f>
        <v>744797.84</v>
      </c>
    </row>
    <row r="41" spans="1:4" ht="13.5" thickBot="1">
      <c r="A41" s="448" t="s">
        <v>25</v>
      </c>
      <c r="B41" s="450"/>
      <c r="C41" s="449"/>
      <c r="D41" s="451">
        <f>D22+D40</f>
        <v>985292.8899999999</v>
      </c>
    </row>
    <row r="42" spans="1:4"/>
  </sheetData>
  <sheetProtection sheet="1" selectLockedCells="1"/>
  <customSheetViews>
    <customSheetView guid="{EEC0F9C3-4901-428B-A60E-73DD0E5E6250}"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908EB6A4-476B-4014-BC23-F10C868B38EC}"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topLeftCell="B1" zoomScale="110" zoomScaleNormal="110" workbookViewId="0">
      <selection activeCell="C4" sqref="C4"/>
    </sheetView>
  </sheetViews>
  <sheetFormatPr defaultColWidth="0" defaultRowHeight="12.75" zeroHeight="1"/>
  <cols>
    <col min="1" max="1" width="8.28515625" style="383" customWidth="1"/>
    <col min="2" max="2" width="20" style="383" customWidth="1"/>
    <col min="3" max="3" width="31.5703125" style="383" customWidth="1"/>
    <col min="4" max="4" width="26.28515625" style="383" customWidth="1"/>
    <col min="5" max="5" width="0" style="383" hidden="1" customWidth="1"/>
    <col min="6" max="16384" width="8.7109375" style="383" hidden="1"/>
  </cols>
  <sheetData>
    <row r="1" spans="1:5" ht="19.899999999999999" customHeight="1">
      <c r="A1" s="360" t="s">
        <v>201</v>
      </c>
      <c r="B1" s="361"/>
      <c r="C1" s="361"/>
      <c r="D1" s="398"/>
    </row>
    <row r="2" spans="1:5" ht="19.899999999999999" customHeight="1">
      <c r="A2" s="363" t="s">
        <v>202</v>
      </c>
      <c r="B2" s="365"/>
      <c r="C2" s="365"/>
      <c r="D2" s="384"/>
    </row>
    <row r="3" spans="1:5" ht="19.899999999999999" customHeight="1" thickBot="1">
      <c r="A3" s="363" t="s">
        <v>203</v>
      </c>
      <c r="B3" s="365"/>
      <c r="C3" s="365"/>
      <c r="D3" s="384"/>
    </row>
    <row r="4" spans="1:5" ht="15" customHeight="1" thickBot="1">
      <c r="A4" s="385" t="s">
        <v>8</v>
      </c>
      <c r="B4" s="589" t="str">
        <f>'CSS '!B4:B4</f>
        <v>Fresno</v>
      </c>
      <c r="C4" s="550" t="s">
        <v>9</v>
      </c>
      <c r="D4" s="588">
        <f>'CSS '!E4</f>
        <v>0</v>
      </c>
    </row>
    <row r="5" spans="1:5" s="391" customFormat="1" ht="30" customHeight="1">
      <c r="A5" s="159"/>
      <c r="B5" s="400"/>
      <c r="C5" s="401"/>
      <c r="D5" s="402" t="s">
        <v>221</v>
      </c>
    </row>
    <row r="6" spans="1:5" s="391" customFormat="1">
      <c r="A6" s="197"/>
      <c r="B6" s="201"/>
      <c r="C6" s="201"/>
      <c r="D6" s="403"/>
    </row>
    <row r="7" spans="1:5" ht="27" customHeight="1">
      <c r="A7" s="404" t="s">
        <v>222</v>
      </c>
      <c r="B7" s="405"/>
      <c r="C7" s="406"/>
      <c r="D7" s="148"/>
    </row>
    <row r="8" spans="1:5">
      <c r="A8" s="407"/>
      <c r="B8" s="408"/>
      <c r="C8" s="408"/>
      <c r="D8" s="409"/>
    </row>
    <row r="9" spans="1:5" ht="26.65" customHeight="1">
      <c r="A9" s="410" t="s">
        <v>129</v>
      </c>
      <c r="B9" s="411"/>
      <c r="C9" s="412"/>
      <c r="D9" s="142"/>
    </row>
    <row r="10" spans="1:5">
      <c r="A10" s="413"/>
      <c r="B10" s="414"/>
      <c r="C10" s="414"/>
      <c r="D10" s="415"/>
    </row>
    <row r="11" spans="1:5" ht="25.15" customHeight="1" thickBot="1">
      <c r="A11" s="416" t="s">
        <v>130</v>
      </c>
      <c r="B11" s="417"/>
      <c r="C11" s="418"/>
      <c r="D11" s="147"/>
    </row>
    <row r="12" spans="1:5">
      <c r="A12" s="419"/>
      <c r="B12" s="419"/>
      <c r="C12" s="419"/>
      <c r="D12" s="419"/>
      <c r="E12" s="420"/>
    </row>
    <row r="13" spans="1:5" hidden="1">
      <c r="A13" s="421"/>
      <c r="B13" s="421"/>
      <c r="C13" s="421"/>
      <c r="D13" s="422"/>
      <c r="E13" s="420"/>
    </row>
    <row r="14" spans="1:5" hidden="1">
      <c r="A14" s="419"/>
      <c r="B14" s="419"/>
      <c r="C14" s="419"/>
      <c r="D14" s="419"/>
      <c r="E14" s="420"/>
    </row>
    <row r="15" spans="1:5" hidden="1">
      <c r="A15" s="421"/>
      <c r="B15" s="421"/>
      <c r="C15" s="421"/>
      <c r="D15" s="422"/>
      <c r="E15" s="420"/>
    </row>
    <row r="16" spans="1:5" hidden="1">
      <c r="A16" s="419"/>
      <c r="B16" s="419"/>
      <c r="C16" s="419"/>
      <c r="D16" s="419"/>
      <c r="E16" s="420"/>
    </row>
  </sheetData>
  <sheetProtection sheet="1" selectLockedCells="1"/>
  <customSheetViews>
    <customSheetView guid="{EEC0F9C3-4901-428B-A60E-73DD0E5E6250}"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908EB6A4-476B-4014-BC23-F10C868B38EC}"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8"/>
  <sheetViews>
    <sheetView topLeftCell="B1" zoomScale="110" zoomScaleNormal="110" workbookViewId="0">
      <selection activeCell="D6" sqref="D6"/>
    </sheetView>
  </sheetViews>
  <sheetFormatPr defaultColWidth="0" defaultRowHeight="12.75" zeroHeight="1"/>
  <cols>
    <col min="1" max="1" width="7.42578125" style="383" customWidth="1"/>
    <col min="2" max="2" width="26.7109375" style="383" customWidth="1"/>
    <col min="3" max="3" width="13.28515625" style="383" customWidth="1"/>
    <col min="4" max="4" width="37.7109375" style="383" customWidth="1"/>
    <col min="5" max="16384" width="8.7109375" style="383" hidden="1"/>
  </cols>
  <sheetData>
    <row r="1" spans="1:4" ht="19.899999999999999" customHeight="1">
      <c r="A1" s="380" t="s">
        <v>204</v>
      </c>
      <c r="B1" s="381"/>
      <c r="C1" s="381"/>
      <c r="D1" s="382"/>
    </row>
    <row r="2" spans="1:4" ht="19.899999999999999" customHeight="1">
      <c r="A2" s="363" t="s">
        <v>205</v>
      </c>
      <c r="B2" s="365"/>
      <c r="C2" s="365"/>
      <c r="D2" s="384"/>
    </row>
    <row r="3" spans="1:4" ht="19.899999999999999" customHeight="1" thickBot="1">
      <c r="A3" s="363" t="s">
        <v>206</v>
      </c>
      <c r="B3" s="365"/>
      <c r="C3" s="365"/>
      <c r="D3" s="384"/>
    </row>
    <row r="4" spans="1:4" ht="15" customHeight="1" thickBot="1">
      <c r="A4" s="385" t="s">
        <v>8</v>
      </c>
      <c r="B4" s="589" t="str">
        <f>'CSS '!B4:B4</f>
        <v>Fresno</v>
      </c>
      <c r="C4" s="386" t="s">
        <v>9</v>
      </c>
      <c r="D4" s="588">
        <f ca="1">'CSS '!G4</f>
        <v>44141.817909143516</v>
      </c>
    </row>
    <row r="5" spans="1:4" s="391" customFormat="1" ht="30" customHeight="1">
      <c r="A5" s="387"/>
      <c r="B5" s="388"/>
      <c r="C5" s="389"/>
      <c r="D5" s="390" t="s">
        <v>229</v>
      </c>
    </row>
    <row r="6" spans="1:4" ht="26.1" customHeight="1">
      <c r="A6" s="392" t="s">
        <v>156</v>
      </c>
      <c r="B6" s="393"/>
      <c r="C6" s="394"/>
      <c r="D6" s="142">
        <v>0</v>
      </c>
    </row>
    <row r="7" spans="1:4" ht="13.5" thickBot="1">
      <c r="A7" s="395"/>
      <c r="B7" s="396"/>
      <c r="C7" s="396"/>
      <c r="D7" s="397"/>
    </row>
    <row r="8" spans="1:4"/>
  </sheetData>
  <sheetProtection sheet="1" selectLockedCells="1"/>
  <customSheetViews>
    <customSheetView guid="{EEC0F9C3-4901-428B-A60E-73DD0E5E6250}"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908EB6A4-476B-4014-BC23-F10C868B38EC}"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zoomScale="60" zoomScaleNormal="60" zoomScaleSheetLayoutView="100" zoomScalePageLayoutView="70" workbookViewId="0">
      <pane xSplit="6" ySplit="14" topLeftCell="G45" activePane="bottomRight" state="frozen"/>
      <selection pane="topRight" activeCell="G1" sqref="G1"/>
      <selection pane="bottomLeft" activeCell="A15" sqref="A15"/>
      <selection pane="bottomRight" activeCell="A50" sqref="A50"/>
    </sheetView>
  </sheetViews>
  <sheetFormatPr defaultColWidth="0" defaultRowHeight="14.25" zeroHeight="1"/>
  <cols>
    <col min="1" max="1" width="3.42578125" style="232" customWidth="1"/>
    <col min="2" max="5" width="3.5703125" style="232" customWidth="1"/>
    <col min="6" max="6" width="55" style="232" customWidth="1"/>
    <col min="7" max="10" width="14.5703125" style="232" customWidth="1"/>
    <col min="11" max="11" width="15.28515625" style="232" customWidth="1"/>
    <col min="12" max="14" width="14.5703125" style="232" customWidth="1"/>
    <col min="15" max="15" width="19.5703125" style="232" customWidth="1"/>
    <col min="16" max="18" width="14.5703125" style="232" customWidth="1"/>
    <col min="19" max="19" width="13" style="232" customWidth="1"/>
    <col min="20" max="21" width="0" style="232" hidden="1" customWidth="1"/>
    <col min="22" max="16384" width="8.7109375" style="232" hidden="1"/>
  </cols>
  <sheetData>
    <row r="1" spans="1:18" ht="15.75">
      <c r="A1" s="231" t="s">
        <v>212</v>
      </c>
      <c r="B1" s="231"/>
      <c r="C1" s="231"/>
      <c r="D1" s="231"/>
      <c r="E1" s="231"/>
      <c r="F1" s="231"/>
      <c r="G1" s="231"/>
      <c r="H1" s="231"/>
      <c r="I1" s="231"/>
      <c r="J1" s="231"/>
      <c r="K1" s="231"/>
      <c r="L1" s="231"/>
      <c r="M1" s="231"/>
      <c r="N1" s="231"/>
      <c r="O1" s="231"/>
      <c r="P1" s="231"/>
      <c r="Q1" s="231"/>
      <c r="R1" s="231"/>
    </row>
    <row r="2" spans="1:18" ht="15.75">
      <c r="A2" s="231" t="s">
        <v>213</v>
      </c>
      <c r="B2" s="231"/>
      <c r="C2" s="231"/>
      <c r="D2" s="231"/>
      <c r="E2" s="231"/>
      <c r="F2" s="231"/>
      <c r="G2" s="231"/>
      <c r="H2" s="231"/>
      <c r="I2" s="231"/>
      <c r="J2" s="231"/>
      <c r="K2" s="231"/>
      <c r="L2" s="231"/>
      <c r="M2" s="231"/>
      <c r="N2" s="231"/>
      <c r="O2" s="231"/>
      <c r="P2" s="231"/>
      <c r="Q2" s="231"/>
      <c r="R2" s="231"/>
    </row>
    <row r="3" spans="1:18" ht="15.75">
      <c r="A3" s="233" t="s">
        <v>107</v>
      </c>
      <c r="B3" s="234"/>
      <c r="C3" s="235"/>
      <c r="D3" s="236"/>
      <c r="E3" s="236"/>
      <c r="F3" s="236"/>
      <c r="G3" s="236"/>
      <c r="H3" s="236"/>
      <c r="I3" s="236"/>
      <c r="J3" s="236"/>
      <c r="K3" s="236"/>
      <c r="L3" s="236"/>
      <c r="M3" s="236"/>
      <c r="N3" s="236"/>
      <c r="O3" s="236"/>
      <c r="P3" s="236"/>
      <c r="Q3" s="236"/>
      <c r="R3" s="236"/>
    </row>
    <row r="4" spans="1:18" s="240" customFormat="1" ht="15.75">
      <c r="A4" s="237"/>
      <c r="B4" s="238"/>
      <c r="C4" s="238"/>
      <c r="D4" s="238"/>
      <c r="E4" s="238"/>
      <c r="F4" s="238"/>
      <c r="G4" s="239"/>
      <c r="H4" s="239"/>
      <c r="I4" s="239"/>
      <c r="J4" s="239"/>
      <c r="K4" s="239"/>
      <c r="L4" s="239"/>
      <c r="M4" s="239"/>
      <c r="N4" s="239"/>
      <c r="O4" s="239"/>
      <c r="P4" s="239"/>
      <c r="Q4" s="239"/>
      <c r="R4" s="239"/>
    </row>
    <row r="5" spans="1:18" ht="15">
      <c r="A5" s="241" t="s">
        <v>106</v>
      </c>
      <c r="B5" s="242"/>
      <c r="C5" s="242"/>
      <c r="D5" s="242" t="str">
        <f>'CSS '!B4</f>
        <v>Fresno</v>
      </c>
      <c r="E5" s="242"/>
      <c r="F5" s="242"/>
      <c r="K5" s="243"/>
      <c r="P5" s="244" t="s">
        <v>73</v>
      </c>
      <c r="Q5" s="244">
        <f ca="1">'CSS '!G4</f>
        <v>44141.817909143516</v>
      </c>
      <c r="R5" s="244"/>
    </row>
    <row r="6" spans="1:18" ht="15" customHeight="1" thickBot="1">
      <c r="A6" s="245"/>
      <c r="B6" s="245"/>
      <c r="C6" s="245"/>
      <c r="D6" s="245"/>
      <c r="E6" s="245"/>
      <c r="F6" s="245"/>
      <c r="G6" s="246"/>
      <c r="H6" s="246"/>
      <c r="I6" s="246"/>
      <c r="J6" s="246"/>
      <c r="K6" s="246"/>
      <c r="L6" s="246"/>
      <c r="M6" s="246"/>
      <c r="N6" s="247"/>
      <c r="O6" s="247"/>
      <c r="P6" s="248"/>
      <c r="Q6" s="248"/>
      <c r="R6" s="248"/>
    </row>
    <row r="7" spans="1:18" ht="31.5" customHeight="1" thickBot="1">
      <c r="A7" s="249" t="s">
        <v>214</v>
      </c>
      <c r="B7" s="250"/>
      <c r="C7" s="250"/>
      <c r="D7" s="250"/>
      <c r="E7" s="250"/>
      <c r="F7" s="251"/>
      <c r="G7" s="54" t="s">
        <v>132</v>
      </c>
    </row>
    <row r="8" spans="1:18" ht="15" customHeight="1" thickBot="1">
      <c r="A8" s="252"/>
      <c r="B8" s="252"/>
      <c r="C8" s="252"/>
      <c r="D8" s="252"/>
      <c r="E8" s="252"/>
      <c r="F8" s="252"/>
    </row>
    <row r="9" spans="1:18" s="259" customFormat="1" ht="15" customHeight="1">
      <c r="A9" s="253"/>
      <c r="B9" s="254"/>
      <c r="C9" s="254"/>
      <c r="D9" s="254"/>
      <c r="E9" s="254"/>
      <c r="F9" s="255"/>
      <c r="G9" s="256" t="s">
        <v>0</v>
      </c>
      <c r="H9" s="256" t="s">
        <v>1</v>
      </c>
      <c r="I9" s="256" t="s">
        <v>7</v>
      </c>
      <c r="J9" s="256" t="s">
        <v>2</v>
      </c>
      <c r="K9" s="256" t="s">
        <v>3</v>
      </c>
      <c r="L9" s="256" t="s">
        <v>4</v>
      </c>
      <c r="M9" s="256" t="s">
        <v>5</v>
      </c>
      <c r="N9" s="256" t="s">
        <v>6</v>
      </c>
      <c r="O9" s="256" t="s">
        <v>38</v>
      </c>
      <c r="P9" s="257" t="s">
        <v>101</v>
      </c>
      <c r="Q9" s="257" t="s">
        <v>56</v>
      </c>
      <c r="R9" s="258" t="s">
        <v>167</v>
      </c>
    </row>
    <row r="10" spans="1:18" s="259" customFormat="1" ht="68.25" customHeight="1" thickBot="1">
      <c r="A10" s="260"/>
      <c r="B10" s="261"/>
      <c r="C10" s="261"/>
      <c r="D10" s="261"/>
      <c r="E10" s="261"/>
      <c r="F10" s="262" t="s">
        <v>128</v>
      </c>
      <c r="G10" s="263" t="s">
        <v>216</v>
      </c>
      <c r="H10" s="263" t="s">
        <v>217</v>
      </c>
      <c r="I10" s="263" t="s">
        <v>35</v>
      </c>
      <c r="J10" s="263" t="s">
        <v>218</v>
      </c>
      <c r="K10" s="263" t="s">
        <v>15</v>
      </c>
      <c r="L10" s="263" t="s">
        <v>27</v>
      </c>
      <c r="M10" s="263" t="s">
        <v>28</v>
      </c>
      <c r="N10" s="263" t="s">
        <v>63</v>
      </c>
      <c r="O10" s="264" t="s">
        <v>156</v>
      </c>
      <c r="P10" s="265" t="s">
        <v>49</v>
      </c>
      <c r="Q10" s="263" t="s">
        <v>76</v>
      </c>
      <c r="R10" s="266" t="s">
        <v>16</v>
      </c>
    </row>
    <row r="11" spans="1:18" ht="25.15" customHeight="1" thickTop="1">
      <c r="A11" s="267">
        <v>1</v>
      </c>
      <c r="B11" s="268" t="s">
        <v>171</v>
      </c>
      <c r="C11" s="245"/>
      <c r="D11" s="245"/>
      <c r="E11" s="245"/>
      <c r="F11" s="269"/>
      <c r="G11" s="6"/>
      <c r="H11" s="6"/>
      <c r="I11" s="6"/>
      <c r="J11" s="6"/>
      <c r="K11" s="6"/>
      <c r="L11" s="6"/>
      <c r="M11" s="6"/>
      <c r="N11" s="6"/>
      <c r="O11" s="6"/>
      <c r="P11" s="31"/>
      <c r="Q11" s="31"/>
      <c r="R11" s="27"/>
    </row>
    <row r="12" spans="1:18" ht="25.15" customHeight="1">
      <c r="A12" s="270"/>
      <c r="B12" s="271"/>
      <c r="C12" s="272" t="s">
        <v>39</v>
      </c>
      <c r="D12" s="252" t="s">
        <v>61</v>
      </c>
      <c r="E12" s="252"/>
      <c r="F12" s="273"/>
      <c r="G12" s="6"/>
      <c r="H12" s="6"/>
      <c r="I12" s="6"/>
      <c r="J12" s="6"/>
      <c r="K12" s="6"/>
      <c r="L12" s="6"/>
      <c r="M12" s="6"/>
      <c r="N12" s="6"/>
      <c r="O12" s="6"/>
      <c r="P12" s="35">
        <v>12823713</v>
      </c>
      <c r="Q12" s="32"/>
      <c r="R12" s="29">
        <f>P12</f>
        <v>12823713</v>
      </c>
    </row>
    <row r="13" spans="1:18" ht="25.15" customHeight="1">
      <c r="A13" s="270"/>
      <c r="B13" s="271"/>
      <c r="C13" s="272" t="s">
        <v>40</v>
      </c>
      <c r="D13" s="252" t="s">
        <v>74</v>
      </c>
      <c r="E13" s="252"/>
      <c r="F13" s="273"/>
      <c r="G13" s="6"/>
      <c r="H13" s="6"/>
      <c r="I13" s="6"/>
      <c r="J13" s="15"/>
      <c r="K13" s="6"/>
      <c r="L13" s="6"/>
      <c r="M13" s="6"/>
      <c r="N13" s="6"/>
      <c r="O13" s="6"/>
      <c r="P13" s="31"/>
      <c r="Q13" s="31"/>
      <c r="R13" s="29">
        <f>J13</f>
        <v>0</v>
      </c>
    </row>
    <row r="14" spans="1:18" ht="25.15" customHeight="1">
      <c r="A14" s="270"/>
      <c r="B14" s="271"/>
      <c r="C14" s="274" t="s">
        <v>41</v>
      </c>
      <c r="D14" s="252" t="s">
        <v>64</v>
      </c>
      <c r="E14" s="252"/>
      <c r="F14" s="273"/>
      <c r="G14" s="6"/>
      <c r="H14" s="6"/>
      <c r="I14" s="6"/>
      <c r="J14" s="15"/>
      <c r="K14" s="15">
        <v>3753642</v>
      </c>
      <c r="L14" s="6"/>
      <c r="M14" s="6"/>
      <c r="N14" s="6"/>
      <c r="O14" s="6"/>
      <c r="P14" s="31"/>
      <c r="Q14" s="31"/>
      <c r="R14" s="29">
        <f>SUM(J14:K14)</f>
        <v>3753642</v>
      </c>
    </row>
    <row r="15" spans="1:18" s="240" customFormat="1" ht="25.15" customHeight="1">
      <c r="A15" s="275"/>
      <c r="B15" s="276"/>
      <c r="C15" s="274" t="s">
        <v>42</v>
      </c>
      <c r="D15" s="277" t="s">
        <v>65</v>
      </c>
      <c r="E15" s="277"/>
      <c r="F15" s="278"/>
      <c r="G15" s="18"/>
      <c r="H15" s="18"/>
      <c r="I15" s="18"/>
      <c r="J15" s="18"/>
      <c r="K15" s="18">
        <v>3270496</v>
      </c>
      <c r="L15" s="18"/>
      <c r="M15" s="18"/>
      <c r="N15" s="18"/>
      <c r="O15" s="6"/>
      <c r="P15" s="32"/>
      <c r="Q15" s="32"/>
      <c r="R15" s="29">
        <f>SUM(G15:N15)</f>
        <v>3270496</v>
      </c>
    </row>
    <row r="16" spans="1:18" s="240" customFormat="1" ht="25.15" customHeight="1">
      <c r="A16" s="275"/>
      <c r="B16" s="276"/>
      <c r="C16" s="274" t="s">
        <v>43</v>
      </c>
      <c r="D16" s="277" t="s">
        <v>66</v>
      </c>
      <c r="E16" s="277"/>
      <c r="F16" s="278"/>
      <c r="G16" s="15"/>
      <c r="H16" s="15">
        <v>218960</v>
      </c>
      <c r="I16" s="15">
        <v>279330</v>
      </c>
      <c r="J16" s="15">
        <v>3848870</v>
      </c>
      <c r="K16" s="15"/>
      <c r="L16" s="15"/>
      <c r="M16" s="15"/>
      <c r="N16" s="15"/>
      <c r="O16" s="6"/>
      <c r="P16" s="32"/>
      <c r="Q16" s="32"/>
      <c r="R16" s="29">
        <f>SUM(G16:N16)</f>
        <v>4347160</v>
      </c>
    </row>
    <row r="17" spans="1:21" s="240" customFormat="1" ht="25.15" customHeight="1">
      <c r="A17" s="275"/>
      <c r="B17" s="276"/>
      <c r="C17" s="274" t="s">
        <v>44</v>
      </c>
      <c r="D17" s="277" t="s">
        <v>67</v>
      </c>
      <c r="E17" s="277"/>
      <c r="F17" s="278"/>
      <c r="G17" s="15"/>
      <c r="H17" s="15">
        <v>1044155</v>
      </c>
      <c r="I17" s="15">
        <v>3618878</v>
      </c>
      <c r="J17" s="15"/>
      <c r="K17" s="15"/>
      <c r="L17" s="15"/>
      <c r="M17" s="15"/>
      <c r="N17" s="15"/>
      <c r="O17" s="8"/>
      <c r="P17" s="32"/>
      <c r="Q17" s="32"/>
      <c r="R17" s="29">
        <f>SUM(G17:N17)</f>
        <v>4663033</v>
      </c>
    </row>
    <row r="18" spans="1:21" s="240" customFormat="1" ht="25.15" customHeight="1">
      <c r="A18" s="275"/>
      <c r="B18" s="276"/>
      <c r="C18" s="274" t="s">
        <v>45</v>
      </c>
      <c r="D18" s="277" t="s">
        <v>68</v>
      </c>
      <c r="E18" s="277"/>
      <c r="F18" s="278"/>
      <c r="G18" s="15"/>
      <c r="H18" s="15"/>
      <c r="I18" s="15"/>
      <c r="J18" s="15"/>
      <c r="K18" s="15"/>
      <c r="L18" s="15"/>
      <c r="M18" s="15"/>
      <c r="N18" s="15"/>
      <c r="O18" s="8"/>
      <c r="P18" s="32"/>
      <c r="Q18" s="32"/>
      <c r="R18" s="29">
        <f>SUM(G18:N18)</f>
        <v>0</v>
      </c>
    </row>
    <row r="19" spans="1:21" s="240" customFormat="1" ht="25.15" customHeight="1">
      <c r="A19" s="275"/>
      <c r="B19" s="276"/>
      <c r="C19" s="274" t="s">
        <v>46</v>
      </c>
      <c r="D19" s="277" t="s">
        <v>78</v>
      </c>
      <c r="E19" s="277"/>
      <c r="F19" s="278"/>
      <c r="G19" s="15"/>
      <c r="H19" s="15"/>
      <c r="I19" s="15"/>
      <c r="J19" s="15"/>
      <c r="K19" s="15"/>
      <c r="L19" s="8"/>
      <c r="M19" s="15"/>
      <c r="N19" s="8"/>
      <c r="O19" s="8"/>
      <c r="P19" s="32"/>
      <c r="Q19" s="32"/>
      <c r="R19" s="29">
        <f>SUM(G19:K19)+M19</f>
        <v>0</v>
      </c>
    </row>
    <row r="20" spans="1:21" s="240" customFormat="1" ht="25.15" customHeight="1">
      <c r="A20" s="275"/>
      <c r="B20" s="276"/>
      <c r="C20" s="274" t="s">
        <v>47</v>
      </c>
      <c r="D20" s="277" t="s">
        <v>94</v>
      </c>
      <c r="E20" s="277"/>
      <c r="F20" s="278"/>
      <c r="G20" s="15">
        <v>18811820</v>
      </c>
      <c r="H20" s="15">
        <v>5743808</v>
      </c>
      <c r="I20" s="15">
        <v>307497</v>
      </c>
      <c r="J20" s="15"/>
      <c r="K20" s="15"/>
      <c r="L20" s="8"/>
      <c r="M20" s="15"/>
      <c r="N20" s="8"/>
      <c r="O20" s="8"/>
      <c r="P20" s="32"/>
      <c r="Q20" s="32"/>
      <c r="R20" s="29">
        <f>SUM(G20:K20)+M20</f>
        <v>24863125</v>
      </c>
    </row>
    <row r="21" spans="1:21" s="240" customFormat="1" ht="25.15" customHeight="1">
      <c r="A21" s="275"/>
      <c r="B21" s="276"/>
      <c r="C21" s="274" t="s">
        <v>48</v>
      </c>
      <c r="D21" s="277" t="s">
        <v>117</v>
      </c>
      <c r="E21" s="277"/>
      <c r="F21" s="278"/>
      <c r="G21" s="15">
        <v>32357100</v>
      </c>
      <c r="H21" s="15">
        <v>8087793</v>
      </c>
      <c r="I21" s="15">
        <v>2128367</v>
      </c>
      <c r="J21" s="15"/>
      <c r="K21" s="15"/>
      <c r="L21" s="8"/>
      <c r="M21" s="18"/>
      <c r="N21" s="8"/>
      <c r="O21" s="18"/>
      <c r="P21" s="32"/>
      <c r="Q21" s="32"/>
      <c r="R21" s="29">
        <f>SUM(G21:K21)+M21+O21</f>
        <v>42573260</v>
      </c>
    </row>
    <row r="22" spans="1:21" s="240" customFormat="1" ht="25.15" customHeight="1">
      <c r="A22" s="275"/>
      <c r="B22" s="279"/>
      <c r="C22" s="280" t="s">
        <v>57</v>
      </c>
      <c r="D22" s="242" t="s">
        <v>76</v>
      </c>
      <c r="E22" s="242"/>
      <c r="F22" s="281"/>
      <c r="G22" s="14"/>
      <c r="H22" s="14"/>
      <c r="I22" s="14"/>
      <c r="J22" s="14"/>
      <c r="K22" s="14"/>
      <c r="L22" s="14"/>
      <c r="M22" s="14"/>
      <c r="N22" s="14"/>
      <c r="O22" s="9"/>
      <c r="P22" s="33"/>
      <c r="Q22" s="552">
        <v>969034</v>
      </c>
      <c r="R22" s="36">
        <f>Q22</f>
        <v>969034</v>
      </c>
    </row>
    <row r="23" spans="1:21" ht="25.15" customHeight="1">
      <c r="A23" s="270"/>
      <c r="B23" s="282"/>
      <c r="C23" s="283" t="s">
        <v>122</v>
      </c>
      <c r="D23" s="284"/>
      <c r="E23" s="284"/>
      <c r="F23" s="284"/>
      <c r="G23" s="47">
        <f>SUM(G15:G21)</f>
        <v>51168920</v>
      </c>
      <c r="H23" s="47">
        <f>SUM(H15:H21)</f>
        <v>15094716</v>
      </c>
      <c r="I23" s="47">
        <f>SUM(I15:I21)</f>
        <v>6334072</v>
      </c>
      <c r="J23" s="47">
        <f>SUM(J13:J21)</f>
        <v>3848870</v>
      </c>
      <c r="K23" s="47">
        <f>SUM(K14:K21)</f>
        <v>7024138</v>
      </c>
      <c r="L23" s="47">
        <f>SUM(L15:L18)</f>
        <v>0</v>
      </c>
      <c r="M23" s="47">
        <f>SUM(M15:M21)</f>
        <v>0</v>
      </c>
      <c r="N23" s="47">
        <f>SUM(N15:N18)</f>
        <v>0</v>
      </c>
      <c r="O23" s="121">
        <f>O21</f>
        <v>0</v>
      </c>
      <c r="P23" s="47">
        <f>P12</f>
        <v>12823713</v>
      </c>
      <c r="Q23" s="47">
        <f>Q22</f>
        <v>969034</v>
      </c>
      <c r="R23" s="47">
        <f>SUM(G23:Q23)</f>
        <v>97263463</v>
      </c>
    </row>
    <row r="24" spans="1:21" ht="25.15" customHeight="1">
      <c r="A24" s="285">
        <v>2</v>
      </c>
      <c r="B24" s="286" t="s">
        <v>172</v>
      </c>
      <c r="C24" s="245"/>
      <c r="D24" s="245"/>
      <c r="E24" s="245"/>
      <c r="F24" s="269"/>
      <c r="G24" s="6"/>
      <c r="H24" s="6"/>
      <c r="I24" s="6"/>
      <c r="J24" s="6"/>
      <c r="K24" s="6"/>
      <c r="L24" s="6"/>
      <c r="M24" s="6"/>
      <c r="N24" s="6"/>
      <c r="O24" s="6"/>
      <c r="P24" s="31"/>
      <c r="Q24" s="31"/>
      <c r="R24" s="27"/>
      <c r="S24" s="240"/>
    </row>
    <row r="25" spans="1:21" ht="25.15" customHeight="1">
      <c r="A25" s="270"/>
      <c r="B25" s="282"/>
      <c r="C25" s="252" t="s">
        <v>39</v>
      </c>
      <c r="D25" s="252" t="s">
        <v>80</v>
      </c>
      <c r="E25" s="252"/>
      <c r="F25" s="273"/>
      <c r="G25" s="15"/>
      <c r="H25" s="18"/>
      <c r="I25" s="18"/>
      <c r="J25" s="8"/>
      <c r="K25" s="8"/>
      <c r="L25" s="8"/>
      <c r="M25" s="8"/>
      <c r="N25" s="8"/>
      <c r="O25" s="8"/>
      <c r="P25" s="35"/>
      <c r="Q25" s="32"/>
      <c r="R25" s="29">
        <f>G25+H25+I25+P25</f>
        <v>0</v>
      </c>
    </row>
    <row r="26" spans="1:21" ht="25.15" customHeight="1">
      <c r="A26" s="270"/>
      <c r="B26" s="282"/>
      <c r="C26" s="252" t="s">
        <v>40</v>
      </c>
      <c r="D26" s="252" t="s">
        <v>120</v>
      </c>
      <c r="E26" s="252"/>
      <c r="F26" s="273"/>
      <c r="G26" s="15">
        <v>26058085.449999999</v>
      </c>
      <c r="H26" s="15">
        <v>6514521.3799999999</v>
      </c>
      <c r="I26" s="15">
        <v>1714347.72</v>
      </c>
      <c r="J26" s="8"/>
      <c r="K26" s="8"/>
      <c r="L26" s="8"/>
      <c r="M26" s="15"/>
      <c r="N26" s="8"/>
      <c r="O26" s="15"/>
      <c r="P26" s="32"/>
      <c r="Q26" s="32"/>
      <c r="R26" s="29">
        <f>G26+H26+I26+M26+O26</f>
        <v>34286954.549999997</v>
      </c>
    </row>
    <row r="27" spans="1:21" ht="25.15" customHeight="1">
      <c r="A27" s="270"/>
      <c r="B27" s="287"/>
      <c r="C27" s="272" t="s">
        <v>41</v>
      </c>
      <c r="D27" s="272" t="s">
        <v>121</v>
      </c>
      <c r="E27" s="272"/>
      <c r="F27" s="288"/>
      <c r="G27" s="135"/>
      <c r="H27" s="135"/>
      <c r="I27" s="135"/>
      <c r="J27" s="135"/>
      <c r="K27" s="135"/>
      <c r="L27" s="135"/>
      <c r="M27" s="135"/>
      <c r="N27" s="135"/>
      <c r="O27" s="14"/>
      <c r="P27" s="34"/>
      <c r="Q27" s="553">
        <v>1281222.8899999999</v>
      </c>
      <c r="R27" s="36">
        <f>Q27</f>
        <v>1281222.8899999999</v>
      </c>
    </row>
    <row r="28" spans="1:21" ht="25.15" customHeight="1" thickBot="1">
      <c r="A28" s="289"/>
      <c r="B28" s="287"/>
      <c r="C28" s="290" t="s">
        <v>219</v>
      </c>
      <c r="D28" s="290" t="s">
        <v>77</v>
      </c>
      <c r="E28" s="290"/>
      <c r="F28" s="291"/>
      <c r="G28" s="149">
        <f>SUM(G25:G26)</f>
        <v>26058085.449999999</v>
      </c>
      <c r="H28" s="48">
        <f>SUM(H25:H26)</f>
        <v>6514521.3799999999</v>
      </c>
      <c r="I28" s="48">
        <f>SUM(I25:I26)</f>
        <v>1714347.72</v>
      </c>
      <c r="J28" s="155"/>
      <c r="K28" s="155"/>
      <c r="L28" s="155"/>
      <c r="M28" s="48">
        <f>M26</f>
        <v>0</v>
      </c>
      <c r="N28" s="155"/>
      <c r="O28" s="48">
        <f>O26</f>
        <v>0</v>
      </c>
      <c r="P28" s="48">
        <f>P25</f>
        <v>0</v>
      </c>
      <c r="Q28" s="48">
        <f>SUM(Q27)</f>
        <v>1281222.8899999999</v>
      </c>
      <c r="R28" s="48">
        <f>SUM(R25:R27)</f>
        <v>35568177.439999998</v>
      </c>
      <c r="U28" s="292"/>
    </row>
    <row r="29" spans="1:21" ht="25.15" customHeight="1">
      <c r="A29" s="285">
        <v>3</v>
      </c>
      <c r="B29" s="286" t="s">
        <v>173</v>
      </c>
      <c r="C29" s="293"/>
      <c r="D29" s="293"/>
      <c r="E29" s="293"/>
      <c r="F29" s="294"/>
      <c r="G29" s="12"/>
      <c r="H29" s="6"/>
      <c r="I29" s="6"/>
      <c r="J29" s="6"/>
      <c r="K29" s="6"/>
      <c r="L29" s="6"/>
      <c r="M29" s="6"/>
      <c r="N29" s="6"/>
      <c r="O29" s="6"/>
      <c r="P29" s="31"/>
      <c r="Q29" s="31"/>
      <c r="R29" s="6"/>
    </row>
    <row r="30" spans="1:21" ht="25.15" customHeight="1">
      <c r="A30" s="267"/>
      <c r="B30" s="295" t="s">
        <v>98</v>
      </c>
      <c r="C30" s="252" t="s">
        <v>96</v>
      </c>
      <c r="D30" s="252"/>
      <c r="E30" s="252"/>
      <c r="F30" s="273"/>
      <c r="G30" s="12"/>
      <c r="H30" s="6"/>
      <c r="I30" s="6"/>
      <c r="J30" s="6"/>
      <c r="K30" s="6"/>
      <c r="L30" s="6"/>
      <c r="M30" s="6"/>
      <c r="N30" s="6"/>
      <c r="O30" s="6"/>
      <c r="P30" s="31"/>
      <c r="Q30" s="31"/>
      <c r="R30" s="27"/>
    </row>
    <row r="31" spans="1:21" ht="25.15" customHeight="1">
      <c r="A31" s="270"/>
      <c r="B31" s="295"/>
      <c r="C31" s="296" t="s">
        <v>39</v>
      </c>
      <c r="D31" s="252" t="s">
        <v>75</v>
      </c>
      <c r="E31" s="252"/>
      <c r="F31" s="273"/>
      <c r="G31" s="13"/>
      <c r="H31" s="8"/>
      <c r="I31" s="8"/>
      <c r="J31" s="18"/>
      <c r="K31" s="8"/>
      <c r="L31" s="8"/>
      <c r="M31" s="8"/>
      <c r="N31" s="8"/>
      <c r="O31" s="8"/>
      <c r="P31" s="32"/>
      <c r="Q31" s="32"/>
      <c r="R31" s="29">
        <f>J31</f>
        <v>0</v>
      </c>
    </row>
    <row r="32" spans="1:21" ht="25.15" customHeight="1">
      <c r="A32" s="270"/>
      <c r="B32" s="295"/>
      <c r="C32" s="296" t="s">
        <v>40</v>
      </c>
      <c r="D32" s="252" t="s">
        <v>69</v>
      </c>
      <c r="E32" s="252"/>
      <c r="F32" s="273"/>
      <c r="G32" s="13"/>
      <c r="H32" s="8"/>
      <c r="I32" s="8"/>
      <c r="J32" s="18"/>
      <c r="K32" s="18">
        <f>985292.89-109929-94020</f>
        <v>781343.89</v>
      </c>
      <c r="L32" s="8"/>
      <c r="M32" s="8"/>
      <c r="N32" s="8"/>
      <c r="O32" s="8"/>
      <c r="P32" s="32"/>
      <c r="Q32" s="32"/>
      <c r="R32" s="29">
        <f>SUM(J32:K32)</f>
        <v>781343.89</v>
      </c>
    </row>
    <row r="33" spans="1:19" ht="25.15" customHeight="1">
      <c r="A33" s="270"/>
      <c r="B33" s="295"/>
      <c r="C33" s="296" t="s">
        <v>41</v>
      </c>
      <c r="D33" s="252" t="s">
        <v>70</v>
      </c>
      <c r="E33" s="252"/>
      <c r="F33" s="273"/>
      <c r="G33" s="129"/>
      <c r="H33" s="18"/>
      <c r="I33" s="18"/>
      <c r="J33" s="18"/>
      <c r="K33" s="15"/>
      <c r="L33" s="18"/>
      <c r="M33" s="18"/>
      <c r="N33" s="18"/>
      <c r="O33" s="8"/>
      <c r="P33" s="32"/>
      <c r="Q33" s="32"/>
      <c r="R33" s="29">
        <f>SUM(G33:N33)</f>
        <v>0</v>
      </c>
    </row>
    <row r="34" spans="1:19" ht="25.15" customHeight="1">
      <c r="A34" s="270"/>
      <c r="B34" s="295"/>
      <c r="C34" s="296" t="s">
        <v>42</v>
      </c>
      <c r="D34" s="252" t="s">
        <v>71</v>
      </c>
      <c r="E34" s="252"/>
      <c r="F34" s="273"/>
      <c r="G34" s="129"/>
      <c r="H34" s="15">
        <v>218960</v>
      </c>
      <c r="I34" s="15">
        <v>279330</v>
      </c>
      <c r="J34" s="18">
        <f>239153.32-48503.4-49330</f>
        <v>141319.92000000001</v>
      </c>
      <c r="K34" s="160"/>
      <c r="L34" s="18"/>
      <c r="M34" s="18"/>
      <c r="N34" s="18"/>
      <c r="O34" s="8"/>
      <c r="P34" s="32"/>
      <c r="Q34" s="32"/>
      <c r="R34" s="29">
        <f>SUM(G34:N34)</f>
        <v>639609.92000000004</v>
      </c>
    </row>
    <row r="35" spans="1:19" ht="25.15" customHeight="1">
      <c r="A35" s="270"/>
      <c r="B35" s="295"/>
      <c r="C35" s="296" t="s">
        <v>43</v>
      </c>
      <c r="D35" s="252" t="s">
        <v>72</v>
      </c>
      <c r="E35" s="252"/>
      <c r="F35" s="273"/>
      <c r="G35" s="161"/>
      <c r="H35" s="15">
        <v>1044155</v>
      </c>
      <c r="I35" s="15">
        <f>2048483.79-7865.23-279330-88076.77-85146</f>
        <v>1588065.79</v>
      </c>
      <c r="J35" s="18"/>
      <c r="K35" s="15"/>
      <c r="L35" s="162"/>
      <c r="M35" s="18"/>
      <c r="N35" s="18"/>
      <c r="O35" s="8"/>
      <c r="P35" s="32"/>
      <c r="Q35" s="32"/>
      <c r="R35" s="29">
        <f>SUM(G35:N35)</f>
        <v>2632220.79</v>
      </c>
    </row>
    <row r="36" spans="1:19" ht="25.15" customHeight="1">
      <c r="A36" s="270"/>
      <c r="B36" s="295"/>
      <c r="C36" s="296" t="s">
        <v>44</v>
      </c>
      <c r="D36" s="252" t="s">
        <v>82</v>
      </c>
      <c r="E36" s="252"/>
      <c r="F36" s="273"/>
      <c r="G36" s="129"/>
      <c r="H36" s="129"/>
      <c r="I36" s="129"/>
      <c r="J36" s="18"/>
      <c r="K36" s="15"/>
      <c r="L36" s="18"/>
      <c r="M36" s="18"/>
      <c r="N36" s="18"/>
      <c r="O36" s="8"/>
      <c r="P36" s="32"/>
      <c r="Q36" s="32"/>
      <c r="R36" s="29">
        <f>SUM(G36:N36)</f>
        <v>0</v>
      </c>
    </row>
    <row r="37" spans="1:19" ht="25.15" customHeight="1">
      <c r="A37" s="270"/>
      <c r="B37" s="295"/>
      <c r="C37" s="296" t="s">
        <v>45</v>
      </c>
      <c r="D37" s="252" t="s">
        <v>79</v>
      </c>
      <c r="E37" s="252"/>
      <c r="F37" s="273"/>
      <c r="G37" s="16"/>
      <c r="H37" s="16"/>
      <c r="I37" s="129"/>
      <c r="J37" s="18"/>
      <c r="K37" s="18"/>
      <c r="L37" s="8"/>
      <c r="M37" s="15"/>
      <c r="N37" s="8"/>
      <c r="O37" s="8"/>
      <c r="P37" s="32"/>
      <c r="Q37" s="32"/>
      <c r="R37" s="29">
        <f>SUM(G37:K37)+M37</f>
        <v>0</v>
      </c>
    </row>
    <row r="38" spans="1:19" ht="25.15" customHeight="1">
      <c r="A38" s="270"/>
      <c r="B38" s="295"/>
      <c r="C38" s="296" t="s">
        <v>46</v>
      </c>
      <c r="D38" s="252" t="s">
        <v>93</v>
      </c>
      <c r="E38" s="252"/>
      <c r="F38" s="273"/>
      <c r="G38" s="15">
        <v>18811820</v>
      </c>
      <c r="H38" s="15">
        <v>5743808</v>
      </c>
      <c r="I38" s="15"/>
      <c r="J38" s="18"/>
      <c r="K38" s="18"/>
      <c r="L38" s="8"/>
      <c r="M38" s="15"/>
      <c r="N38" s="8"/>
      <c r="O38" s="13"/>
      <c r="P38" s="32"/>
      <c r="Q38" s="32"/>
      <c r="R38" s="29">
        <f>SUM(G38:K38)+M38</f>
        <v>24555628</v>
      </c>
    </row>
    <row r="39" spans="1:19" ht="25.15" customHeight="1">
      <c r="A39" s="270"/>
      <c r="B39" s="295"/>
      <c r="C39" s="296" t="s">
        <v>47</v>
      </c>
      <c r="D39" s="252" t="s">
        <v>115</v>
      </c>
      <c r="E39" s="252"/>
      <c r="F39" s="273"/>
      <c r="G39" s="17">
        <f>34214095.69-18811820-147000.31-657246.36-529821-7583234.08-349059.37</f>
        <v>6135914.5699999975</v>
      </c>
      <c r="H39" s="17">
        <f>9130541.02-218960-1044155-5743808-1034795.99-197217.81-206373-40002.45-194809</f>
        <v>450419.76999999955</v>
      </c>
      <c r="I39" s="17"/>
      <c r="J39" s="46"/>
      <c r="K39" s="46"/>
      <c r="L39" s="14"/>
      <c r="M39" s="46"/>
      <c r="N39" s="14"/>
      <c r="O39" s="163"/>
      <c r="P39" s="34"/>
      <c r="Q39" s="34"/>
      <c r="R39" s="36">
        <f>SUM(G39:K39)+M39+O39</f>
        <v>6586334.3399999971</v>
      </c>
    </row>
    <row r="40" spans="1:19" ht="25.15" customHeight="1">
      <c r="A40" s="270"/>
      <c r="B40" s="295"/>
      <c r="C40" s="296" t="s">
        <v>48</v>
      </c>
      <c r="D40" s="252" t="s">
        <v>123</v>
      </c>
      <c r="E40" s="252"/>
      <c r="F40" s="273"/>
      <c r="G40" s="17"/>
      <c r="H40" s="17"/>
      <c r="I40" s="17"/>
      <c r="J40" s="46"/>
      <c r="K40" s="46"/>
      <c r="L40" s="14"/>
      <c r="M40" s="11"/>
      <c r="N40" s="14"/>
      <c r="O40" s="17"/>
      <c r="P40" s="34"/>
      <c r="Q40" s="34"/>
      <c r="R40" s="36">
        <f>SUM(G40:K40)+M40+O40</f>
        <v>0</v>
      </c>
    </row>
    <row r="41" spans="1:19" ht="25.15" customHeight="1">
      <c r="A41" s="297"/>
      <c r="B41" s="298" t="s">
        <v>124</v>
      </c>
      <c r="C41" s="299"/>
      <c r="D41" s="299"/>
      <c r="E41" s="299"/>
      <c r="F41" s="300"/>
      <c r="G41" s="121">
        <f>SUM(G33:G40)</f>
        <v>24947734.569999997</v>
      </c>
      <c r="H41" s="121">
        <f>SUM(H33:H40)</f>
        <v>7457342.7699999996</v>
      </c>
      <c r="I41" s="121">
        <f>SUM(I33:I40)</f>
        <v>1867395.79</v>
      </c>
      <c r="J41" s="121">
        <f>SUM(J31:J40)</f>
        <v>141319.92000000001</v>
      </c>
      <c r="K41" s="121">
        <f>SUM(K32:K40)</f>
        <v>781343.89</v>
      </c>
      <c r="L41" s="121">
        <f>SUM(L33:L36)</f>
        <v>0</v>
      </c>
      <c r="M41" s="121">
        <f>SUM(M33:M40)</f>
        <v>0</v>
      </c>
      <c r="N41" s="121">
        <f>SUM(N33:N36)</f>
        <v>0</v>
      </c>
      <c r="O41" s="121">
        <f>SUM(O39:O40)</f>
        <v>0</v>
      </c>
      <c r="P41" s="49"/>
      <c r="Q41" s="49"/>
      <c r="R41" s="47">
        <f>SUM(G41:O41)</f>
        <v>35195136.939999998</v>
      </c>
      <c r="S41" s="301"/>
    </row>
    <row r="42" spans="1:19" ht="25.15" customHeight="1">
      <c r="A42" s="270"/>
      <c r="B42" s="295"/>
      <c r="C42" s="296" t="s">
        <v>57</v>
      </c>
      <c r="D42" s="252" t="s">
        <v>76</v>
      </c>
      <c r="E42" s="252"/>
      <c r="F42" s="273"/>
      <c r="G42" s="554">
        <f>147000.31+657246.36+529821</f>
        <v>1334067.67</v>
      </c>
      <c r="H42" s="164">
        <f>206373+40002.45+194809</f>
        <v>441184.45</v>
      </c>
      <c r="I42" s="555">
        <f>88076.77+85146</f>
        <v>173222.77000000002</v>
      </c>
      <c r="J42" s="165">
        <f>48503.4+49330</f>
        <v>97833.4</v>
      </c>
      <c r="K42" s="555">
        <f>109929+94020</f>
        <v>203949</v>
      </c>
      <c r="L42" s="555"/>
      <c r="M42" s="555"/>
      <c r="N42" s="555"/>
      <c r="O42" s="555"/>
      <c r="P42" s="31"/>
      <c r="Q42" s="132">
        <f>SUM(G42:O42)</f>
        <v>2250257.29</v>
      </c>
      <c r="R42" s="37">
        <f>Q42</f>
        <v>2250257.29</v>
      </c>
    </row>
    <row r="43" spans="1:19" ht="25.15" customHeight="1">
      <c r="A43" s="270"/>
      <c r="B43" s="295" t="s">
        <v>99</v>
      </c>
      <c r="C43" s="252" t="s">
        <v>97</v>
      </c>
      <c r="D43" s="252"/>
      <c r="E43" s="252"/>
      <c r="F43" s="273"/>
      <c r="G43" s="136"/>
      <c r="H43" s="22"/>
      <c r="I43" s="22"/>
      <c r="J43" s="22"/>
      <c r="K43" s="22"/>
      <c r="L43" s="22"/>
      <c r="M43" s="22"/>
      <c r="N43" s="22"/>
      <c r="O43" s="22"/>
      <c r="P43" s="33"/>
      <c r="Q43" s="33"/>
      <c r="R43" s="28"/>
    </row>
    <row r="44" spans="1:19" ht="25.15" customHeight="1">
      <c r="A44" s="270"/>
      <c r="B44" s="302"/>
      <c r="C44" s="296" t="s">
        <v>39</v>
      </c>
      <c r="D44" s="296" t="s">
        <v>90</v>
      </c>
      <c r="E44" s="296"/>
      <c r="F44" s="303"/>
      <c r="G44" s="166"/>
      <c r="H44" s="15"/>
      <c r="I44" s="16"/>
      <c r="J44" s="16"/>
      <c r="K44" s="16"/>
      <c r="L44" s="129"/>
      <c r="M44" s="16"/>
      <c r="N44" s="16"/>
      <c r="O44" s="16"/>
      <c r="P44" s="32"/>
      <c r="Q44" s="32"/>
      <c r="R44" s="29">
        <f>SUM(G44:O44)</f>
        <v>0</v>
      </c>
    </row>
    <row r="45" spans="1:19" ht="25.15" customHeight="1">
      <c r="A45" s="270"/>
      <c r="B45" s="302"/>
      <c r="C45" s="296" t="s">
        <v>40</v>
      </c>
      <c r="D45" s="296" t="s">
        <v>91</v>
      </c>
      <c r="E45" s="296"/>
      <c r="F45" s="303"/>
      <c r="G45" s="166"/>
      <c r="H45" s="15"/>
      <c r="I45" s="16"/>
      <c r="J45" s="16"/>
      <c r="K45" s="16"/>
      <c r="L45" s="129"/>
      <c r="M45" s="16"/>
      <c r="N45" s="16"/>
      <c r="O45" s="16"/>
      <c r="P45" s="32"/>
      <c r="Q45" s="32"/>
      <c r="R45" s="29">
        <f>SUM(G45:O45)</f>
        <v>0</v>
      </c>
    </row>
    <row r="46" spans="1:19" ht="25.15" customHeight="1">
      <c r="A46" s="270"/>
      <c r="B46" s="302"/>
      <c r="C46" s="296" t="s">
        <v>41</v>
      </c>
      <c r="D46" s="252" t="s">
        <v>89</v>
      </c>
      <c r="E46" s="252"/>
      <c r="F46" s="273"/>
      <c r="G46" s="11">
        <f>7583234.08+349059.37</f>
        <v>7932293.4500000002</v>
      </c>
      <c r="H46" s="164">
        <f>1034795.99+197217.81</f>
        <v>1232013.8</v>
      </c>
      <c r="I46" s="16">
        <f>7865.23</f>
        <v>7865.23</v>
      </c>
      <c r="J46" s="16">
        <v>0</v>
      </c>
      <c r="K46" s="16">
        <v>0</v>
      </c>
      <c r="L46" s="129"/>
      <c r="M46" s="16"/>
      <c r="N46" s="16"/>
      <c r="O46" s="16"/>
      <c r="P46" s="32"/>
      <c r="Q46" s="32"/>
      <c r="R46" s="29">
        <f>SUM(G46:O46)</f>
        <v>9172172.4800000004</v>
      </c>
    </row>
    <row r="47" spans="1:19" ht="25.15" customHeight="1">
      <c r="A47" s="270"/>
      <c r="B47" s="282" t="s">
        <v>158</v>
      </c>
      <c r="C47" s="252" t="s">
        <v>168</v>
      </c>
      <c r="D47" s="252"/>
      <c r="E47" s="252"/>
      <c r="F47" s="273"/>
      <c r="G47" s="10">
        <f>SUM(G41+G42+G44+G45+G46)</f>
        <v>34214095.689999998</v>
      </c>
      <c r="H47" s="10">
        <f t="shared" ref="H47:O47" si="0">SUM(H41+H42+H44+H45+H46)</f>
        <v>9130541.0199999996</v>
      </c>
      <c r="I47" s="10">
        <f t="shared" si="0"/>
        <v>2048483.79</v>
      </c>
      <c r="J47" s="10">
        <f t="shared" si="0"/>
        <v>239153.32</v>
      </c>
      <c r="K47" s="10">
        <f t="shared" si="0"/>
        <v>985292.89</v>
      </c>
      <c r="L47" s="10">
        <f t="shared" si="0"/>
        <v>0</v>
      </c>
      <c r="M47" s="10">
        <f t="shared" si="0"/>
        <v>0</v>
      </c>
      <c r="N47" s="10">
        <f t="shared" si="0"/>
        <v>0</v>
      </c>
      <c r="O47" s="10">
        <f t="shared" si="0"/>
        <v>0</v>
      </c>
      <c r="P47" s="34"/>
      <c r="Q47" s="34"/>
      <c r="R47" s="36">
        <f>SUM(G47:O47)</f>
        <v>46617566.709999993</v>
      </c>
    </row>
    <row r="48" spans="1:19" ht="25.15" customHeight="1">
      <c r="A48" s="304"/>
      <c r="B48" s="305" t="s">
        <v>166</v>
      </c>
      <c r="C48" s="306" t="s">
        <v>62</v>
      </c>
      <c r="D48" s="307"/>
      <c r="E48" s="307"/>
      <c r="F48" s="307"/>
      <c r="G48" s="121">
        <f>IF(G47='CSS '!G53,'CSS '!G53,"ERROR")</f>
        <v>34214095.689999998</v>
      </c>
      <c r="H48" s="121">
        <f>IF(H47=PEI!G51,PEI!G51,"ERROR")</f>
        <v>9130541.0199999996</v>
      </c>
      <c r="I48" s="121">
        <f>IF(I47=INN!G35,INN!G35,"ERROR")</f>
        <v>2048483.79</v>
      </c>
      <c r="J48" s="121">
        <f>IF(J47=WET!E15,WET!E15,"ERROR")</f>
        <v>239153.31999999998</v>
      </c>
      <c r="K48" s="121">
        <f>IF(K47=CFTN!D41,CFTN!D41,"ERROR")</f>
        <v>985292.8899999999</v>
      </c>
      <c r="L48" s="121">
        <f>IF(L47='Other MHSA Funds'!D7,'Other MHSA Funds'!D7,"ERROR")</f>
        <v>0</v>
      </c>
      <c r="M48" s="121">
        <f>IF(M47='Other MHSA Funds'!D9,'Other MHSA Funds'!D9,"ERROR")</f>
        <v>0</v>
      </c>
      <c r="N48" s="121">
        <f>IF(N47='Other MHSA Funds'!D11,'Other MHSA Funds'!D11,"ERROR")</f>
        <v>0</v>
      </c>
      <c r="O48" s="121">
        <f>IF(O47='Unencumbered Housing Funds'!D6,'Unencumbered Housing Funds'!D6,"ERROR")</f>
        <v>0</v>
      </c>
      <c r="P48" s="134"/>
      <c r="Q48" s="130">
        <f>Q42</f>
        <v>2250257.29</v>
      </c>
      <c r="R48" s="127">
        <f>SUM(G48:O48)+Q48</f>
        <v>48867823.999999993</v>
      </c>
    </row>
    <row r="49" spans="1:19">
      <c r="A49" s="297"/>
      <c r="B49" s="272"/>
      <c r="C49" s="272"/>
      <c r="D49" s="272"/>
      <c r="E49" s="272"/>
      <c r="F49" s="272"/>
      <c r="G49" s="272"/>
      <c r="H49" s="272"/>
      <c r="I49" s="272"/>
      <c r="J49" s="272"/>
      <c r="K49" s="272"/>
      <c r="L49" s="272"/>
      <c r="M49" s="272"/>
      <c r="N49" s="272"/>
      <c r="O49" s="272"/>
      <c r="P49" s="272"/>
      <c r="Q49" s="272"/>
      <c r="R49" s="308"/>
      <c r="S49" s="272"/>
    </row>
    <row r="50" spans="1:19">
      <c r="A50" s="297" t="s">
        <v>169</v>
      </c>
      <c r="B50" s="272"/>
      <c r="C50" s="272"/>
      <c r="D50" s="272"/>
      <c r="E50" s="272"/>
      <c r="F50" s="272"/>
      <c r="G50" s="272"/>
      <c r="H50" s="272"/>
      <c r="I50" s="272"/>
      <c r="J50" s="272"/>
      <c r="K50" s="272"/>
      <c r="L50" s="272"/>
      <c r="M50" s="272"/>
      <c r="N50" s="272"/>
      <c r="O50" s="272"/>
      <c r="P50" s="272"/>
      <c r="Q50" s="272"/>
      <c r="R50" s="308"/>
      <c r="S50" s="272"/>
    </row>
    <row r="51" spans="1:19">
      <c r="A51" s="297"/>
      <c r="B51" s="272"/>
      <c r="C51" s="272"/>
      <c r="D51" s="272"/>
      <c r="E51" s="272"/>
      <c r="F51" s="272"/>
      <c r="G51" s="272"/>
      <c r="H51" s="272"/>
      <c r="I51" s="272"/>
      <c r="J51" s="272"/>
      <c r="K51" s="272"/>
      <c r="L51" s="272"/>
      <c r="M51" s="272"/>
      <c r="N51" s="272"/>
      <c r="O51" s="272"/>
      <c r="P51" s="272"/>
      <c r="Q51" s="272"/>
      <c r="R51" s="308"/>
    </row>
    <row r="52" spans="1:19" ht="25.15" customHeight="1">
      <c r="A52" s="285">
        <v>4</v>
      </c>
      <c r="B52" s="286" t="s">
        <v>174</v>
      </c>
      <c r="C52" s="293"/>
      <c r="D52" s="293"/>
      <c r="E52" s="293"/>
      <c r="F52" s="294"/>
      <c r="G52" s="38"/>
      <c r="H52" s="38"/>
      <c r="I52" s="38"/>
      <c r="J52" s="38"/>
      <c r="K52" s="38"/>
      <c r="L52" s="38"/>
      <c r="M52" s="38"/>
      <c r="N52" s="38"/>
      <c r="O52" s="38"/>
      <c r="P52" s="38"/>
      <c r="Q52" s="38"/>
      <c r="R52" s="39"/>
    </row>
    <row r="53" spans="1:19" ht="25.15" customHeight="1">
      <c r="A53" s="270"/>
      <c r="B53" s="268"/>
      <c r="C53" s="309" t="s">
        <v>39</v>
      </c>
      <c r="D53" s="277" t="s">
        <v>95</v>
      </c>
      <c r="E53" s="277"/>
      <c r="F53" s="278"/>
      <c r="G53" s="164"/>
      <c r="H53" s="165"/>
      <c r="I53" s="165"/>
      <c r="J53" s="164"/>
      <c r="K53" s="164"/>
      <c r="L53" s="6"/>
      <c r="M53" s="6"/>
      <c r="N53" s="6"/>
      <c r="O53" s="6"/>
      <c r="P53" s="167"/>
      <c r="Q53" s="31"/>
      <c r="R53" s="37">
        <f>SUM(G53:K53)+P53</f>
        <v>0</v>
      </c>
      <c r="S53" s="292"/>
    </row>
    <row r="54" spans="1:19" ht="25.15" customHeight="1">
      <c r="A54" s="270"/>
      <c r="B54" s="268"/>
      <c r="C54" s="309" t="s">
        <v>40</v>
      </c>
      <c r="D54" s="277" t="s">
        <v>116</v>
      </c>
      <c r="E54" s="277"/>
      <c r="F54" s="278"/>
      <c r="G54" s="15"/>
      <c r="H54" s="18"/>
      <c r="I54" s="18"/>
      <c r="J54" s="15"/>
      <c r="K54" s="15"/>
      <c r="L54" s="8"/>
      <c r="M54" s="8"/>
      <c r="N54" s="8"/>
      <c r="O54" s="8"/>
      <c r="P54" s="167"/>
      <c r="Q54" s="32"/>
      <c r="R54" s="37">
        <f>SUM(G54:K54)+P54</f>
        <v>0</v>
      </c>
      <c r="S54" s="292"/>
    </row>
    <row r="55" spans="1:19" ht="24.6" customHeight="1">
      <c r="A55" s="270"/>
      <c r="B55" s="268"/>
      <c r="C55" s="309" t="s">
        <v>41</v>
      </c>
      <c r="D55" s="277" t="s">
        <v>125</v>
      </c>
      <c r="E55" s="277"/>
      <c r="F55" s="278"/>
      <c r="G55" s="15"/>
      <c r="H55" s="18"/>
      <c r="I55" s="18"/>
      <c r="J55" s="15"/>
      <c r="K55" s="15"/>
      <c r="L55" s="8"/>
      <c r="M55" s="8"/>
      <c r="N55" s="8"/>
      <c r="O55" s="8"/>
      <c r="P55" s="167"/>
      <c r="Q55" s="34"/>
      <c r="R55" s="37">
        <f>SUM(G55:K55)+P55</f>
        <v>0</v>
      </c>
      <c r="S55" s="292"/>
    </row>
    <row r="56" spans="1:19" ht="24.6" customHeight="1">
      <c r="A56" s="289"/>
      <c r="B56" s="268"/>
      <c r="C56" s="309" t="s">
        <v>223</v>
      </c>
      <c r="D56" s="277"/>
      <c r="E56" s="277"/>
      <c r="F56" s="278"/>
      <c r="G56" s="156">
        <f>SUM(G53:G55)</f>
        <v>0</v>
      </c>
      <c r="H56" s="156">
        <f>SUM(H53:H55)</f>
        <v>0</v>
      </c>
      <c r="I56" s="156">
        <f>SUM(I53:I55)</f>
        <v>0</v>
      </c>
      <c r="J56" s="156">
        <f>SUM(J53:J55)</f>
        <v>0</v>
      </c>
      <c r="K56" s="156">
        <f>SUM(K53:K55)</f>
        <v>0</v>
      </c>
      <c r="L56" s="9"/>
      <c r="M56" s="9"/>
      <c r="N56" s="9"/>
      <c r="O56" s="9"/>
      <c r="P56" s="310">
        <f>SUM(P53:P55)</f>
        <v>0</v>
      </c>
      <c r="Q56" s="33"/>
      <c r="R56" s="37">
        <f>SUM(G56:K56)+P56</f>
        <v>0</v>
      </c>
      <c r="S56" s="292"/>
    </row>
    <row r="57" spans="1:19" ht="25.15" customHeight="1">
      <c r="A57" s="311">
        <v>5</v>
      </c>
      <c r="B57" s="312" t="s">
        <v>175</v>
      </c>
      <c r="C57" s="313"/>
      <c r="D57" s="313"/>
      <c r="E57" s="313"/>
      <c r="F57" s="314"/>
      <c r="G57" s="25"/>
      <c r="H57" s="5"/>
      <c r="I57" s="5"/>
      <c r="J57" s="5"/>
      <c r="K57" s="5"/>
      <c r="L57" s="5"/>
      <c r="M57" s="5"/>
      <c r="N57" s="5"/>
      <c r="O57" s="5"/>
      <c r="P57" s="30"/>
      <c r="Q57" s="30"/>
      <c r="R57" s="26"/>
    </row>
    <row r="58" spans="1:19" ht="25.15" customHeight="1">
      <c r="A58" s="315"/>
      <c r="B58" s="316"/>
      <c r="C58" s="317" t="s">
        <v>39</v>
      </c>
      <c r="D58" s="318" t="s">
        <v>61</v>
      </c>
      <c r="E58" s="318"/>
      <c r="F58" s="319"/>
      <c r="G58" s="13"/>
      <c r="H58" s="8"/>
      <c r="I58" s="8"/>
      <c r="J58" s="8"/>
      <c r="K58" s="8"/>
      <c r="L58" s="8"/>
      <c r="M58" s="8"/>
      <c r="N58" s="8"/>
      <c r="O58" s="8"/>
      <c r="P58" s="35"/>
      <c r="Q58" s="32"/>
      <c r="R58" s="29">
        <f>P58</f>
        <v>0</v>
      </c>
    </row>
    <row r="59" spans="1:19" ht="25.15" customHeight="1">
      <c r="A59" s="315"/>
      <c r="B59" s="316"/>
      <c r="C59" s="317" t="s">
        <v>40</v>
      </c>
      <c r="D59" s="318" t="s">
        <v>74</v>
      </c>
      <c r="E59" s="318"/>
      <c r="F59" s="319"/>
      <c r="G59" s="13"/>
      <c r="H59" s="8"/>
      <c r="I59" s="8"/>
      <c r="J59" s="15"/>
      <c r="K59" s="8"/>
      <c r="L59" s="8"/>
      <c r="M59" s="8"/>
      <c r="N59" s="8"/>
      <c r="O59" s="8"/>
      <c r="P59" s="32"/>
      <c r="Q59" s="32"/>
      <c r="R59" s="29">
        <f>J59</f>
        <v>0</v>
      </c>
    </row>
    <row r="60" spans="1:19" ht="25.15" customHeight="1">
      <c r="A60" s="315"/>
      <c r="B60" s="316"/>
      <c r="C60" s="317" t="s">
        <v>41</v>
      </c>
      <c r="D60" s="318" t="s">
        <v>64</v>
      </c>
      <c r="E60" s="318"/>
      <c r="F60" s="319"/>
      <c r="G60" s="13"/>
      <c r="H60" s="8"/>
      <c r="I60" s="8"/>
      <c r="J60" s="15"/>
      <c r="K60" s="18"/>
      <c r="L60" s="8"/>
      <c r="M60" s="8"/>
      <c r="N60" s="8"/>
      <c r="O60" s="8"/>
      <c r="P60" s="32"/>
      <c r="Q60" s="32"/>
      <c r="R60" s="29">
        <f>J60+K60</f>
        <v>0</v>
      </c>
    </row>
    <row r="61" spans="1:19" s="272" customFormat="1" ht="25.15" customHeight="1">
      <c r="A61" s="315"/>
      <c r="B61" s="316"/>
      <c r="C61" s="317" t="s">
        <v>42</v>
      </c>
      <c r="D61" s="318" t="s">
        <v>65</v>
      </c>
      <c r="E61" s="318"/>
      <c r="F61" s="319"/>
      <c r="G61" s="129"/>
      <c r="H61" s="18"/>
      <c r="I61" s="18"/>
      <c r="J61" s="15"/>
      <c r="K61" s="18"/>
      <c r="L61" s="18"/>
      <c r="M61" s="18"/>
      <c r="N61" s="18"/>
      <c r="O61" s="8"/>
      <c r="P61" s="32"/>
      <c r="Q61" s="32"/>
      <c r="R61" s="29">
        <f>SUM(G61:N61)</f>
        <v>0</v>
      </c>
    </row>
    <row r="62" spans="1:19" s="272" customFormat="1" ht="25.15" customHeight="1">
      <c r="A62" s="315"/>
      <c r="B62" s="316"/>
      <c r="C62" s="317" t="s">
        <v>43</v>
      </c>
      <c r="D62" s="318" t="s">
        <v>66</v>
      </c>
      <c r="E62" s="318"/>
      <c r="F62" s="319"/>
      <c r="G62" s="129"/>
      <c r="H62" s="129"/>
      <c r="I62" s="129"/>
      <c r="J62" s="15"/>
      <c r="K62" s="18"/>
      <c r="L62" s="165"/>
      <c r="M62" s="18"/>
      <c r="N62" s="18"/>
      <c r="O62" s="8"/>
      <c r="P62" s="32"/>
      <c r="Q62" s="32"/>
      <c r="R62" s="29">
        <f>SUM(G62:N62)</f>
        <v>0</v>
      </c>
    </row>
    <row r="63" spans="1:19" s="272" customFormat="1" ht="25.15" customHeight="1">
      <c r="A63" s="315"/>
      <c r="B63" s="316"/>
      <c r="C63" s="317" t="s">
        <v>44</v>
      </c>
      <c r="D63" s="318" t="s">
        <v>67</v>
      </c>
      <c r="E63" s="318"/>
      <c r="F63" s="319"/>
      <c r="G63" s="129"/>
      <c r="H63" s="129"/>
      <c r="I63" s="556"/>
      <c r="J63" s="15"/>
      <c r="K63" s="18"/>
      <c r="L63" s="18"/>
      <c r="M63" s="18"/>
      <c r="N63" s="18"/>
      <c r="O63" s="8"/>
      <c r="P63" s="32"/>
      <c r="Q63" s="32"/>
      <c r="R63" s="29">
        <f>SUM(G63:N63)</f>
        <v>0</v>
      </c>
    </row>
    <row r="64" spans="1:19" s="272" customFormat="1" ht="25.15" customHeight="1">
      <c r="A64" s="315"/>
      <c r="B64" s="316"/>
      <c r="C64" s="317" t="s">
        <v>45</v>
      </c>
      <c r="D64" s="318" t="s">
        <v>68</v>
      </c>
      <c r="E64" s="318"/>
      <c r="F64" s="319"/>
      <c r="G64" s="556"/>
      <c r="H64" s="556"/>
      <c r="I64" s="556"/>
      <c r="J64" s="15"/>
      <c r="K64" s="18"/>
      <c r="L64" s="129"/>
      <c r="M64" s="129"/>
      <c r="N64" s="129"/>
      <c r="O64" s="14"/>
      <c r="P64" s="34"/>
      <c r="Q64" s="34"/>
      <c r="R64" s="29">
        <f>SUM(G64:N64)</f>
        <v>0</v>
      </c>
    </row>
    <row r="65" spans="1:19" ht="25.15" customHeight="1">
      <c r="A65" s="315"/>
      <c r="B65" s="316"/>
      <c r="C65" s="317" t="s">
        <v>46</v>
      </c>
      <c r="D65" s="318" t="s">
        <v>78</v>
      </c>
      <c r="E65" s="318"/>
      <c r="F65" s="319"/>
      <c r="G65" s="129"/>
      <c r="H65" s="46"/>
      <c r="I65" s="11"/>
      <c r="J65" s="15"/>
      <c r="K65" s="15"/>
      <c r="L65" s="11"/>
      <c r="M65" s="11"/>
      <c r="N65" s="14"/>
      <c r="O65" s="14"/>
      <c r="P65" s="34"/>
      <c r="Q65" s="34"/>
      <c r="R65" s="29">
        <f>SUM(G65:M65)</f>
        <v>0</v>
      </c>
    </row>
    <row r="66" spans="1:19" ht="25.15" customHeight="1">
      <c r="A66" s="315"/>
      <c r="B66" s="316"/>
      <c r="C66" s="317" t="s">
        <v>47</v>
      </c>
      <c r="D66" s="318" t="s">
        <v>94</v>
      </c>
      <c r="E66" s="318"/>
      <c r="F66" s="319"/>
      <c r="G66" s="16"/>
      <c r="H66" s="11"/>
      <c r="I66" s="11"/>
      <c r="J66" s="15"/>
      <c r="K66" s="15"/>
      <c r="L66" s="11"/>
      <c r="M66" s="11"/>
      <c r="N66" s="14"/>
      <c r="O66" s="14"/>
      <c r="P66" s="34"/>
      <c r="Q66" s="34"/>
      <c r="R66" s="29">
        <f>SUM(G66:M66)</f>
        <v>0</v>
      </c>
    </row>
    <row r="67" spans="1:19" ht="25.15" customHeight="1">
      <c r="A67" s="315"/>
      <c r="B67" s="316"/>
      <c r="C67" s="317" t="s">
        <v>48</v>
      </c>
      <c r="D67" s="318" t="s">
        <v>117</v>
      </c>
      <c r="E67" s="318"/>
      <c r="F67" s="319"/>
      <c r="G67" s="16"/>
      <c r="H67" s="11"/>
      <c r="I67" s="11"/>
      <c r="J67" s="15"/>
      <c r="K67" s="15"/>
      <c r="L67" s="11"/>
      <c r="M67" s="46"/>
      <c r="N67" s="14"/>
      <c r="O67" s="46"/>
      <c r="P67" s="34"/>
      <c r="Q67" s="34"/>
      <c r="R67" s="29">
        <f>SUM(G67:M67)+O67</f>
        <v>0</v>
      </c>
    </row>
    <row r="68" spans="1:19" ht="25.15" customHeight="1">
      <c r="A68" s="315"/>
      <c r="B68" s="316"/>
      <c r="C68" s="317" t="s">
        <v>57</v>
      </c>
      <c r="D68" s="318" t="s">
        <v>126</v>
      </c>
      <c r="E68" s="318"/>
      <c r="F68" s="319"/>
      <c r="G68" s="16"/>
      <c r="H68" s="11"/>
      <c r="I68" s="11"/>
      <c r="J68" s="15"/>
      <c r="K68" s="15"/>
      <c r="L68" s="11"/>
      <c r="M68" s="11"/>
      <c r="N68" s="14"/>
      <c r="O68" s="11"/>
      <c r="P68" s="34"/>
      <c r="Q68" s="8"/>
      <c r="R68" s="29">
        <f>SUM(G68:M68)+O68</f>
        <v>0</v>
      </c>
      <c r="S68" s="292"/>
    </row>
    <row r="69" spans="1:19" ht="25.15" customHeight="1">
      <c r="A69" s="315"/>
      <c r="B69" s="316"/>
      <c r="C69" s="317" t="s">
        <v>100</v>
      </c>
      <c r="D69" s="317" t="s">
        <v>92</v>
      </c>
      <c r="E69" s="317"/>
      <c r="F69" s="320"/>
      <c r="G69" s="17"/>
      <c r="H69" s="11"/>
      <c r="I69" s="11"/>
      <c r="J69" s="46"/>
      <c r="K69" s="46"/>
      <c r="L69" s="46"/>
      <c r="M69" s="11"/>
      <c r="N69" s="46"/>
      <c r="O69" s="11"/>
      <c r="P69" s="34"/>
      <c r="Q69" s="557"/>
      <c r="R69" s="50">
        <f>SUM(G69:O69)+Q69</f>
        <v>0</v>
      </c>
      <c r="S69" s="292"/>
    </row>
    <row r="70" spans="1:19" ht="25.15" customHeight="1">
      <c r="A70" s="321"/>
      <c r="B70" s="305"/>
      <c r="C70" s="322" t="s">
        <v>131</v>
      </c>
      <c r="D70" s="323" t="s">
        <v>77</v>
      </c>
      <c r="E70" s="305"/>
      <c r="F70" s="323"/>
      <c r="G70" s="47">
        <f>SUM(G61:G69)</f>
        <v>0</v>
      </c>
      <c r="H70" s="47">
        <f>SUM(H61:H69)</f>
        <v>0</v>
      </c>
      <c r="I70" s="47">
        <f>SUM(I61:I69)</f>
        <v>0</v>
      </c>
      <c r="J70" s="47">
        <f>SUM(J59:J69)</f>
        <v>0</v>
      </c>
      <c r="K70" s="47">
        <f>SUM(K60:K69)</f>
        <v>0</v>
      </c>
      <c r="L70" s="47">
        <f>SUM(L61:L69)</f>
        <v>0</v>
      </c>
      <c r="M70" s="47">
        <f>SUM(M61:M69)</f>
        <v>0</v>
      </c>
      <c r="N70" s="47">
        <f>SUM(N61:N64)+N69</f>
        <v>0</v>
      </c>
      <c r="O70" s="47">
        <f>SUM(O67:O69)</f>
        <v>0</v>
      </c>
      <c r="P70" s="47">
        <f>P58</f>
        <v>0</v>
      </c>
      <c r="Q70" s="47">
        <f>Q69</f>
        <v>0</v>
      </c>
      <c r="R70" s="137">
        <f>SUM(G70:Q70)</f>
        <v>0</v>
      </c>
    </row>
    <row r="71" spans="1:19" ht="25.15" customHeight="1">
      <c r="A71" s="324">
        <v>6</v>
      </c>
      <c r="B71" s="268" t="s">
        <v>176</v>
      </c>
      <c r="C71" s="245"/>
      <c r="D71" s="245"/>
      <c r="E71" s="245"/>
      <c r="F71" s="269"/>
      <c r="G71" s="12"/>
      <c r="H71" s="6"/>
      <c r="I71" s="6"/>
      <c r="J71" s="6"/>
      <c r="K71" s="6"/>
      <c r="L71" s="6"/>
      <c r="M71" s="6"/>
      <c r="N71" s="6"/>
      <c r="O71" s="9"/>
      <c r="P71" s="33"/>
      <c r="Q71" s="33"/>
      <c r="R71" s="26"/>
    </row>
    <row r="72" spans="1:19" ht="25.15" customHeight="1">
      <c r="A72" s="297"/>
      <c r="B72" s="271"/>
      <c r="C72" s="272" t="s">
        <v>39</v>
      </c>
      <c r="D72" s="252" t="s">
        <v>81</v>
      </c>
      <c r="E72" s="252"/>
      <c r="F72" s="273"/>
      <c r="G72" s="13"/>
      <c r="H72" s="8"/>
      <c r="I72" s="8"/>
      <c r="J72" s="8"/>
      <c r="K72" s="8"/>
      <c r="L72" s="8"/>
      <c r="M72" s="8"/>
      <c r="N72" s="8"/>
      <c r="O72" s="14"/>
      <c r="P72" s="42">
        <f>SUM( P23+P28+P56+P70)</f>
        <v>12823713</v>
      </c>
      <c r="Q72" s="32"/>
      <c r="R72" s="29">
        <f>P72</f>
        <v>12823713</v>
      </c>
    </row>
    <row r="73" spans="1:19" ht="25.15" customHeight="1">
      <c r="A73" s="297"/>
      <c r="B73" s="271"/>
      <c r="C73" s="274" t="s">
        <v>40</v>
      </c>
      <c r="D73" s="252" t="s">
        <v>74</v>
      </c>
      <c r="E73" s="252"/>
      <c r="F73" s="273"/>
      <c r="G73" s="13"/>
      <c r="H73" s="8"/>
      <c r="I73" s="8"/>
      <c r="J73" s="42">
        <f t="shared" ref="J73:K82" si="1">J13-J31+J59</f>
        <v>0</v>
      </c>
      <c r="K73" s="8"/>
      <c r="L73" s="8"/>
      <c r="M73" s="8"/>
      <c r="N73" s="8"/>
      <c r="O73" s="8"/>
      <c r="P73" s="31"/>
      <c r="Q73" s="31"/>
      <c r="R73" s="29">
        <f>J73</f>
        <v>0</v>
      </c>
    </row>
    <row r="74" spans="1:19" ht="25.15" customHeight="1">
      <c r="A74" s="297"/>
      <c r="B74" s="271"/>
      <c r="C74" s="274" t="s">
        <v>41</v>
      </c>
      <c r="D74" s="252" t="s">
        <v>64</v>
      </c>
      <c r="E74" s="252"/>
      <c r="F74" s="273"/>
      <c r="G74" s="13"/>
      <c r="H74" s="8"/>
      <c r="I74" s="8"/>
      <c r="J74" s="42">
        <f t="shared" si="1"/>
        <v>0</v>
      </c>
      <c r="K74" s="42">
        <f>K14-K32+K60</f>
        <v>2972298.11</v>
      </c>
      <c r="L74" s="8"/>
      <c r="M74" s="8"/>
      <c r="N74" s="8"/>
      <c r="O74" s="8"/>
      <c r="P74" s="32"/>
      <c r="Q74" s="32"/>
      <c r="R74" s="29">
        <f>SUM(J74:K74)</f>
        <v>2972298.11</v>
      </c>
    </row>
    <row r="75" spans="1:19" s="272" customFormat="1" ht="25.15" customHeight="1">
      <c r="A75" s="297"/>
      <c r="B75" s="271"/>
      <c r="C75" s="272" t="s">
        <v>42</v>
      </c>
      <c r="D75" s="252" t="s">
        <v>65</v>
      </c>
      <c r="E75" s="252"/>
      <c r="F75" s="273"/>
      <c r="G75" s="40">
        <f t="shared" ref="G75:I79" si="2">SUM(G15-G33+G61)</f>
        <v>0</v>
      </c>
      <c r="H75" s="40">
        <f t="shared" si="2"/>
        <v>0</v>
      </c>
      <c r="I75" s="40">
        <f t="shared" si="2"/>
        <v>0</v>
      </c>
      <c r="J75" s="42">
        <f t="shared" si="1"/>
        <v>0</v>
      </c>
      <c r="K75" s="42">
        <f>K15-K33+K61</f>
        <v>3270496</v>
      </c>
      <c r="L75" s="40">
        <f>SUM(L15-L33+L61)</f>
        <v>0</v>
      </c>
      <c r="M75" s="42">
        <f t="shared" ref="M75:N78" si="3">M15-M33+M61</f>
        <v>0</v>
      </c>
      <c r="N75" s="42">
        <f t="shared" si="3"/>
        <v>0</v>
      </c>
      <c r="O75" s="13"/>
      <c r="P75" s="32"/>
      <c r="Q75" s="32"/>
      <c r="R75" s="29">
        <f>SUM(G75:N75)</f>
        <v>3270496</v>
      </c>
    </row>
    <row r="76" spans="1:19" s="272" customFormat="1" ht="25.15" customHeight="1">
      <c r="A76" s="297"/>
      <c r="B76" s="271"/>
      <c r="C76" s="272" t="s">
        <v>43</v>
      </c>
      <c r="D76" s="252" t="s">
        <v>66</v>
      </c>
      <c r="E76" s="252"/>
      <c r="F76" s="273"/>
      <c r="G76" s="40">
        <f t="shared" si="2"/>
        <v>0</v>
      </c>
      <c r="H76" s="40">
        <f t="shared" si="2"/>
        <v>0</v>
      </c>
      <c r="I76" s="40">
        <f t="shared" si="2"/>
        <v>0</v>
      </c>
      <c r="J76" s="42">
        <f t="shared" si="1"/>
        <v>3707550.08</v>
      </c>
      <c r="K76" s="42">
        <f>K16-K34+K62</f>
        <v>0</v>
      </c>
      <c r="L76" s="40">
        <f>SUM(L16-L34+L62)</f>
        <v>0</v>
      </c>
      <c r="M76" s="42">
        <f t="shared" si="3"/>
        <v>0</v>
      </c>
      <c r="N76" s="42">
        <f t="shared" si="3"/>
        <v>0</v>
      </c>
      <c r="O76" s="13"/>
      <c r="P76" s="32"/>
      <c r="Q76" s="32"/>
      <c r="R76" s="29">
        <f>SUM(G76:N76)</f>
        <v>3707550.08</v>
      </c>
    </row>
    <row r="77" spans="1:19" s="272" customFormat="1" ht="25.15" customHeight="1">
      <c r="A77" s="297"/>
      <c r="B77" s="271"/>
      <c r="C77" s="272" t="s">
        <v>44</v>
      </c>
      <c r="D77" s="252" t="s">
        <v>67</v>
      </c>
      <c r="E77" s="252"/>
      <c r="F77" s="273"/>
      <c r="G77" s="40">
        <f t="shared" si="2"/>
        <v>0</v>
      </c>
      <c r="H77" s="40">
        <f t="shared" si="2"/>
        <v>0</v>
      </c>
      <c r="I77" s="40">
        <f t="shared" si="2"/>
        <v>2030812.21</v>
      </c>
      <c r="J77" s="42">
        <f t="shared" si="1"/>
        <v>0</v>
      </c>
      <c r="K77" s="42">
        <f>K17-K35+K63</f>
        <v>0</v>
      </c>
      <c r="L77" s="40">
        <f>SUM(L17-L35+L63)</f>
        <v>0</v>
      </c>
      <c r="M77" s="42">
        <f t="shared" si="3"/>
        <v>0</v>
      </c>
      <c r="N77" s="42">
        <f t="shared" si="3"/>
        <v>0</v>
      </c>
      <c r="O77" s="8"/>
      <c r="P77" s="32"/>
      <c r="Q77" s="32"/>
      <c r="R77" s="29">
        <f>SUM(G77:N77)</f>
        <v>2030812.21</v>
      </c>
    </row>
    <row r="78" spans="1:19" s="272" customFormat="1" ht="25.15" customHeight="1">
      <c r="A78" s="297"/>
      <c r="B78" s="271"/>
      <c r="C78" s="272" t="s">
        <v>45</v>
      </c>
      <c r="D78" s="277" t="s">
        <v>68</v>
      </c>
      <c r="E78" s="277"/>
      <c r="F78" s="278"/>
      <c r="G78" s="40">
        <f t="shared" si="2"/>
        <v>0</v>
      </c>
      <c r="H78" s="40">
        <f t="shared" si="2"/>
        <v>0</v>
      </c>
      <c r="I78" s="40">
        <f t="shared" si="2"/>
        <v>0</v>
      </c>
      <c r="J78" s="42">
        <f t="shared" si="1"/>
        <v>0</v>
      </c>
      <c r="K78" s="42">
        <f>K18-K36+K64</f>
        <v>0</v>
      </c>
      <c r="L78" s="40">
        <f>SUM(L18-L36+L64)</f>
        <v>0</v>
      </c>
      <c r="M78" s="42">
        <f t="shared" si="3"/>
        <v>0</v>
      </c>
      <c r="N78" s="42">
        <f t="shared" si="3"/>
        <v>0</v>
      </c>
      <c r="O78" s="14"/>
      <c r="P78" s="34"/>
      <c r="Q78" s="34"/>
      <c r="R78" s="29">
        <f>SUM(G78:N78)</f>
        <v>0</v>
      </c>
    </row>
    <row r="79" spans="1:19" ht="25.15" customHeight="1">
      <c r="A79" s="297"/>
      <c r="B79" s="271"/>
      <c r="C79" s="272" t="s">
        <v>46</v>
      </c>
      <c r="D79" s="277" t="s">
        <v>78</v>
      </c>
      <c r="E79" s="277"/>
      <c r="F79" s="278"/>
      <c r="G79" s="40">
        <f t="shared" si="2"/>
        <v>0</v>
      </c>
      <c r="H79" s="40">
        <f t="shared" si="2"/>
        <v>0</v>
      </c>
      <c r="I79" s="40">
        <f t="shared" si="2"/>
        <v>0</v>
      </c>
      <c r="J79" s="42">
        <f t="shared" si="1"/>
        <v>0</v>
      </c>
      <c r="K79" s="42">
        <f t="shared" si="1"/>
        <v>0</v>
      </c>
      <c r="L79" s="8"/>
      <c r="M79" s="7">
        <f>M19-M37+M65</f>
        <v>0</v>
      </c>
      <c r="N79" s="8"/>
      <c r="O79" s="14"/>
      <c r="P79" s="34"/>
      <c r="Q79" s="34"/>
      <c r="R79" s="29">
        <f>SUM(G79:K79)+M79</f>
        <v>0</v>
      </c>
    </row>
    <row r="80" spans="1:19" ht="25.15" customHeight="1">
      <c r="A80" s="297"/>
      <c r="B80" s="271"/>
      <c r="C80" s="272" t="s">
        <v>47</v>
      </c>
      <c r="D80" s="277" t="s">
        <v>94</v>
      </c>
      <c r="E80" s="277"/>
      <c r="F80" s="278"/>
      <c r="G80" s="40">
        <f t="shared" ref="G80:I81" si="4">SUM(G20-G38+G53+G66)</f>
        <v>0</v>
      </c>
      <c r="H80" s="40">
        <f t="shared" si="4"/>
        <v>0</v>
      </c>
      <c r="I80" s="40">
        <f t="shared" si="4"/>
        <v>307497</v>
      </c>
      <c r="J80" s="42">
        <f t="shared" si="1"/>
        <v>0</v>
      </c>
      <c r="K80" s="42">
        <f t="shared" si="1"/>
        <v>0</v>
      </c>
      <c r="L80" s="8"/>
      <c r="M80" s="7">
        <f>M20-M38+M66</f>
        <v>0</v>
      </c>
      <c r="N80" s="8"/>
      <c r="O80" s="14"/>
      <c r="P80" s="34"/>
      <c r="Q80" s="34"/>
      <c r="R80" s="29">
        <f>SUM(G80:K80)+M80</f>
        <v>307497</v>
      </c>
    </row>
    <row r="81" spans="1:21" ht="25.15" customHeight="1">
      <c r="A81" s="297"/>
      <c r="B81" s="271"/>
      <c r="C81" s="272" t="s">
        <v>48</v>
      </c>
      <c r="D81" s="277" t="s">
        <v>117</v>
      </c>
      <c r="E81" s="277"/>
      <c r="F81" s="278"/>
      <c r="G81" s="40">
        <f t="shared" si="4"/>
        <v>26221185.430000003</v>
      </c>
      <c r="H81" s="40">
        <f t="shared" si="4"/>
        <v>7637373.2300000004</v>
      </c>
      <c r="I81" s="40">
        <f t="shared" si="4"/>
        <v>2128367</v>
      </c>
      <c r="J81" s="42">
        <f t="shared" si="1"/>
        <v>0</v>
      </c>
      <c r="K81" s="42">
        <f t="shared" si="1"/>
        <v>0</v>
      </c>
      <c r="L81" s="8"/>
      <c r="M81" s="42">
        <f>M21-M39+M67</f>
        <v>0</v>
      </c>
      <c r="N81" s="8"/>
      <c r="O81" s="43">
        <f>O21-O39+O67</f>
        <v>0</v>
      </c>
      <c r="P81" s="34"/>
      <c r="Q81" s="34"/>
      <c r="R81" s="29">
        <f>SUM(G81:K81)+M81+O81</f>
        <v>35986925.660000004</v>
      </c>
    </row>
    <row r="82" spans="1:21" ht="25.15" customHeight="1">
      <c r="A82" s="297"/>
      <c r="B82" s="271"/>
      <c r="C82" s="272" t="s">
        <v>57</v>
      </c>
      <c r="D82" s="277" t="s">
        <v>126</v>
      </c>
      <c r="E82" s="277"/>
      <c r="F82" s="278"/>
      <c r="G82" s="41">
        <f>SUM(G26-G40+G55+G68)</f>
        <v>26058085.449999999</v>
      </c>
      <c r="H82" s="41">
        <f>SUM(H26-H40+H55+H68)</f>
        <v>6514521.3799999999</v>
      </c>
      <c r="I82" s="41">
        <f>SUM(I26-I40+I55+I68)</f>
        <v>1714347.72</v>
      </c>
      <c r="J82" s="42">
        <f t="shared" si="1"/>
        <v>0</v>
      </c>
      <c r="K82" s="42">
        <f t="shared" si="1"/>
        <v>0</v>
      </c>
      <c r="L82" s="24"/>
      <c r="M82" s="41">
        <f>M26-M40+M68</f>
        <v>0</v>
      </c>
      <c r="N82" s="24"/>
      <c r="O82" s="43">
        <f>O26-O40+O68</f>
        <v>0</v>
      </c>
      <c r="P82" s="34"/>
      <c r="Q82" s="34"/>
      <c r="R82" s="29">
        <f>SUM(G82:K82)+M82+O82</f>
        <v>34286954.549999997</v>
      </c>
    </row>
    <row r="83" spans="1:21" ht="25.15" customHeight="1" thickBot="1">
      <c r="A83" s="325"/>
      <c r="B83" s="282"/>
      <c r="C83" s="274" t="s">
        <v>100</v>
      </c>
      <c r="D83" s="277" t="s">
        <v>92</v>
      </c>
      <c r="E83" s="277"/>
      <c r="F83" s="278"/>
      <c r="G83" s="24"/>
      <c r="H83" s="24"/>
      <c r="I83" s="24"/>
      <c r="J83" s="24"/>
      <c r="K83" s="24"/>
      <c r="L83" s="24"/>
      <c r="M83" s="24"/>
      <c r="N83" s="24"/>
      <c r="O83" s="24"/>
      <c r="P83" s="34"/>
      <c r="Q83" s="133">
        <f>Q23+Q28-Q48+Q70</f>
        <v>-0.40000000037252903</v>
      </c>
      <c r="R83" s="36">
        <f>Q83</f>
        <v>-0.40000000037252903</v>
      </c>
    </row>
    <row r="84" spans="1:21" ht="25.15" customHeight="1" thickBot="1">
      <c r="A84" s="326"/>
      <c r="B84" s="327"/>
      <c r="C84" s="328" t="s">
        <v>131</v>
      </c>
      <c r="D84" s="329"/>
      <c r="E84" s="327"/>
      <c r="F84" s="330" t="s">
        <v>102</v>
      </c>
      <c r="G84" s="44">
        <f>SUM(G75:G82)</f>
        <v>52279270.880000003</v>
      </c>
      <c r="H84" s="44">
        <f>SUM(H75:H82)</f>
        <v>14151894.609999999</v>
      </c>
      <c r="I84" s="44">
        <f>SUM(I75:I82)</f>
        <v>6181023.9299999997</v>
      </c>
      <c r="J84" s="44">
        <f>SUM(J73:J82)</f>
        <v>3707550.08</v>
      </c>
      <c r="K84" s="44">
        <f>SUM(K73:K82)</f>
        <v>6242794.1099999994</v>
      </c>
      <c r="L84" s="44">
        <f>SUM(L75:L78)</f>
        <v>0</v>
      </c>
      <c r="M84" s="44">
        <f>SUM(M75:M82)</f>
        <v>0</v>
      </c>
      <c r="N84" s="44">
        <f>SUM(N75:N78)</f>
        <v>0</v>
      </c>
      <c r="O84" s="44">
        <f>SUM(O81:O82)</f>
        <v>0</v>
      </c>
      <c r="P84" s="44">
        <f>P72</f>
        <v>12823713</v>
      </c>
      <c r="Q84" s="131">
        <f>Q83</f>
        <v>-0.40000000037252903</v>
      </c>
      <c r="R84" s="45">
        <f>SUM(G84:Q84)</f>
        <v>95386246.209999993</v>
      </c>
      <c r="S84" s="272"/>
    </row>
    <row r="85" spans="1:21" ht="29.25" customHeight="1">
      <c r="A85" s="272"/>
      <c r="B85" s="272"/>
      <c r="C85" s="274"/>
      <c r="D85" s="272"/>
      <c r="E85" s="272"/>
      <c r="F85" s="272"/>
      <c r="G85" s="331"/>
      <c r="H85" s="331"/>
      <c r="I85" s="331"/>
      <c r="J85" s="331"/>
      <c r="K85" s="331"/>
      <c r="L85" s="331"/>
      <c r="M85" s="331"/>
      <c r="N85" s="331"/>
      <c r="O85" s="331"/>
      <c r="P85" s="331"/>
      <c r="Q85" s="331"/>
      <c r="R85" s="331"/>
      <c r="S85" s="332"/>
      <c r="T85" s="332"/>
      <c r="U85" s="274"/>
    </row>
    <row r="86" spans="1:21" ht="25.15" customHeight="1" thickBot="1">
      <c r="A86" s="274"/>
      <c r="B86" s="274"/>
      <c r="C86" s="274"/>
      <c r="D86" s="274"/>
      <c r="E86" s="274"/>
      <c r="F86" s="274"/>
      <c r="G86" s="333"/>
      <c r="H86" s="333"/>
      <c r="I86" s="333"/>
      <c r="J86" s="331"/>
      <c r="K86" s="331"/>
      <c r="L86" s="331"/>
      <c r="M86" s="331"/>
      <c r="N86" s="331"/>
      <c r="O86" s="331"/>
      <c r="P86" s="331" t="s">
        <v>102</v>
      </c>
      <c r="Q86" s="331"/>
      <c r="R86" s="331"/>
      <c r="S86" s="331"/>
      <c r="T86" s="331"/>
      <c r="U86" s="274"/>
    </row>
    <row r="87" spans="1:21" ht="25.15" customHeight="1" thickBot="1">
      <c r="A87" s="334" t="s">
        <v>177</v>
      </c>
      <c r="B87" s="335"/>
      <c r="C87" s="336"/>
      <c r="D87" s="237"/>
      <c r="E87" s="237"/>
      <c r="H87" s="337"/>
      <c r="I87" s="337"/>
      <c r="J87" s="274"/>
      <c r="K87" s="245"/>
      <c r="L87" s="245"/>
      <c r="M87" s="338" t="s">
        <v>215</v>
      </c>
      <c r="N87" s="339"/>
      <c r="O87" s="339"/>
      <c r="P87" s="339"/>
      <c r="Q87" s="339"/>
      <c r="R87" s="340"/>
      <c r="S87" s="331"/>
      <c r="T87" s="331"/>
      <c r="U87" s="274"/>
    </row>
    <row r="88" spans="1:21" ht="22.15" customHeight="1">
      <c r="A88" s="341" t="s">
        <v>127</v>
      </c>
      <c r="B88" s="342"/>
      <c r="C88" s="342"/>
      <c r="D88" s="342"/>
      <c r="E88" s="342"/>
      <c r="F88" s="343"/>
      <c r="G88" s="344" t="s">
        <v>84</v>
      </c>
      <c r="H88" s="345"/>
      <c r="I88" s="345"/>
      <c r="J88" s="346"/>
      <c r="K88" s="347"/>
      <c r="L88" s="347"/>
      <c r="M88" s="348" t="s">
        <v>85</v>
      </c>
      <c r="N88" s="558" t="s">
        <v>281</v>
      </c>
      <c r="O88" s="349"/>
      <c r="P88" s="349"/>
      <c r="Q88" s="349"/>
      <c r="R88" s="350"/>
      <c r="S88" s="331"/>
      <c r="T88" s="331"/>
      <c r="U88" s="274"/>
    </row>
    <row r="89" spans="1:21" ht="20.65" customHeight="1">
      <c r="A89" s="351" t="s">
        <v>165</v>
      </c>
      <c r="B89" s="352"/>
      <c r="C89" s="352"/>
      <c r="D89" s="352"/>
      <c r="E89" s="352"/>
      <c r="F89" s="352"/>
      <c r="G89" s="560">
        <v>8625895.3000000007</v>
      </c>
      <c r="H89" s="353"/>
      <c r="I89" s="353"/>
      <c r="J89" s="331"/>
      <c r="K89" s="354"/>
      <c r="L89" s="354"/>
      <c r="M89" s="348" t="s">
        <v>86</v>
      </c>
      <c r="N89" s="558" t="s">
        <v>282</v>
      </c>
      <c r="O89" s="349"/>
      <c r="P89" s="349"/>
      <c r="Q89" s="349"/>
      <c r="R89" s="350"/>
      <c r="S89" s="274"/>
      <c r="T89" s="274"/>
      <c r="U89" s="274"/>
    </row>
    <row r="90" spans="1:21" ht="21" customHeight="1">
      <c r="A90" s="347"/>
      <c r="B90" s="347"/>
      <c r="C90" s="347"/>
      <c r="D90" s="347"/>
      <c r="E90" s="347"/>
      <c r="F90" s="347"/>
      <c r="G90" s="331"/>
      <c r="H90" s="331"/>
      <c r="I90" s="331"/>
      <c r="J90" s="331"/>
      <c r="K90" s="355"/>
      <c r="L90" s="355"/>
      <c r="M90" s="356" t="s">
        <v>87</v>
      </c>
      <c r="N90" s="558" t="s">
        <v>283</v>
      </c>
      <c r="O90" s="349"/>
      <c r="P90" s="349"/>
      <c r="Q90" s="349"/>
      <c r="R90" s="350"/>
      <c r="S90" s="274"/>
      <c r="T90" s="274"/>
      <c r="U90" s="274"/>
    </row>
    <row r="91" spans="1:21" ht="20.100000000000001" customHeight="1" thickBot="1">
      <c r="H91" s="331"/>
      <c r="I91" s="331"/>
      <c r="J91" s="331"/>
      <c r="K91" s="355"/>
      <c r="L91" s="355"/>
      <c r="M91" s="357" t="s">
        <v>88</v>
      </c>
      <c r="N91" s="559" t="s">
        <v>284</v>
      </c>
      <c r="O91" s="358"/>
      <c r="P91" s="358"/>
      <c r="Q91" s="358"/>
      <c r="R91" s="359"/>
    </row>
    <row r="92" spans="1:21" ht="22.15" customHeight="1">
      <c r="M92" s="274"/>
      <c r="N92" s="274"/>
      <c r="O92" s="274"/>
      <c r="P92" s="274"/>
      <c r="Q92" s="274"/>
      <c r="R92" s="274"/>
    </row>
    <row r="93" spans="1:21" hidden="1">
      <c r="M93" s="274"/>
      <c r="N93" s="274"/>
      <c r="O93" s="274"/>
      <c r="P93" s="274"/>
      <c r="Q93" s="274"/>
      <c r="R93" s="274"/>
    </row>
  </sheetData>
  <sheetProtection selectLockedCells="1"/>
  <protectedRanges>
    <protectedRange sqref="G46" name="Range1"/>
  </protectedRanges>
  <dataConsolidate/>
  <customSheetViews>
    <customSheetView guid="{EEC0F9C3-4901-428B-A60E-73DD0E5E6250}" scale="70"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disablePrompts="1"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1"/>
  <sheetViews>
    <sheetView tabSelected="1" topLeftCell="A13" zoomScaleNormal="100" zoomScaleSheetLayoutView="93" zoomScalePageLayoutView="60" workbookViewId="0">
      <selection activeCell="A19" sqref="A19:A20"/>
    </sheetView>
  </sheetViews>
  <sheetFormatPr defaultColWidth="0" defaultRowHeight="14.25" zeroHeight="1"/>
  <cols>
    <col min="1" max="1" width="9.42578125" style="232" customWidth="1"/>
    <col min="2" max="2" width="20.42578125" style="232" customWidth="1"/>
    <col min="3" max="3" width="11.7109375" style="282" customWidth="1"/>
    <col min="4" max="4" width="17" style="232" customWidth="1"/>
    <col min="5" max="5" width="65.7109375" style="232" customWidth="1"/>
    <col min="6" max="7" width="12.5703125" style="232" hidden="1" customWidth="1"/>
    <col min="8" max="16384" width="9.28515625" style="232" hidden="1"/>
  </cols>
  <sheetData>
    <row r="1" spans="1:7" ht="19.899999999999999" customHeight="1">
      <c r="A1" s="360" t="s">
        <v>209</v>
      </c>
      <c r="B1" s="361"/>
      <c r="C1" s="361"/>
      <c r="D1" s="361"/>
      <c r="E1" s="362"/>
    </row>
    <row r="2" spans="1:7" ht="19.899999999999999" customHeight="1">
      <c r="A2" s="363" t="s">
        <v>210</v>
      </c>
      <c r="B2" s="364"/>
      <c r="C2" s="365"/>
      <c r="D2" s="365"/>
      <c r="E2" s="366"/>
    </row>
    <row r="3" spans="1:7" ht="19.899999999999999" customHeight="1" thickBot="1">
      <c r="A3" s="367" t="s">
        <v>211</v>
      </c>
      <c r="B3" s="368"/>
      <c r="C3" s="369"/>
      <c r="D3" s="369"/>
      <c r="E3" s="370"/>
    </row>
    <row r="4" spans="1:7" ht="19.899999999999999" customHeight="1" thickBot="1">
      <c r="A4" s="371" t="s">
        <v>8</v>
      </c>
      <c r="B4" s="595" t="str">
        <f>'CSS '!B4</f>
        <v>Fresno</v>
      </c>
      <c r="C4" s="228"/>
      <c r="D4" s="229" t="s">
        <v>9</v>
      </c>
      <c r="E4" s="596">
        <f>'CSS '!H3</f>
        <v>0</v>
      </c>
      <c r="F4" s="272"/>
    </row>
    <row r="5" spans="1:7" ht="40.15" customHeight="1" thickBot="1">
      <c r="A5" s="222" t="s">
        <v>228</v>
      </c>
      <c r="B5" s="223"/>
      <c r="C5" s="224" t="s">
        <v>83</v>
      </c>
      <c r="D5" s="225" t="s">
        <v>84</v>
      </c>
      <c r="E5" s="226" t="s">
        <v>227</v>
      </c>
    </row>
    <row r="6" spans="1:7" ht="35.1" customHeight="1">
      <c r="A6" s="227"/>
      <c r="B6" s="597"/>
      <c r="C6" s="169"/>
      <c r="D6" s="122"/>
      <c r="E6" s="170"/>
      <c r="G6" s="372"/>
    </row>
    <row r="7" spans="1:7" ht="31.5" customHeight="1">
      <c r="A7" s="168"/>
      <c r="B7" s="597"/>
      <c r="C7" s="169"/>
      <c r="D7" s="123"/>
      <c r="E7" s="171"/>
    </row>
    <row r="8" spans="1:7" ht="29.65" customHeight="1">
      <c r="A8" s="172"/>
      <c r="B8" s="598"/>
      <c r="C8" s="169"/>
      <c r="D8" s="122"/>
      <c r="E8" s="171"/>
    </row>
    <row r="9" spans="1:7" ht="33" customHeight="1">
      <c r="A9" s="172"/>
      <c r="B9" s="598"/>
      <c r="C9" s="169"/>
      <c r="D9" s="122"/>
      <c r="E9" s="171"/>
    </row>
    <row r="10" spans="1:7" ht="35.65" customHeight="1">
      <c r="A10" s="172"/>
      <c r="B10" s="598"/>
      <c r="C10" s="169"/>
      <c r="D10" s="122"/>
      <c r="E10" s="171"/>
    </row>
    <row r="11" spans="1:7" ht="29.1" customHeight="1">
      <c r="A11" s="172"/>
      <c r="B11" s="598"/>
      <c r="C11" s="169"/>
      <c r="D11" s="122"/>
      <c r="E11" s="171"/>
    </row>
    <row r="12" spans="1:7" ht="30.6" customHeight="1">
      <c r="A12" s="172"/>
      <c r="B12" s="598"/>
      <c r="C12" s="169"/>
      <c r="D12" s="122"/>
      <c r="E12" s="171"/>
    </row>
    <row r="13" spans="1:7" ht="32.1" customHeight="1">
      <c r="A13" s="172"/>
      <c r="B13" s="598"/>
      <c r="C13" s="169"/>
      <c r="D13" s="122"/>
      <c r="E13" s="171"/>
    </row>
    <row r="14" spans="1:7" ht="36" customHeight="1">
      <c r="A14" s="173"/>
      <c r="B14" s="599"/>
      <c r="C14" s="174"/>
      <c r="D14" s="122"/>
      <c r="E14" s="171"/>
    </row>
    <row r="15" spans="1:7" ht="34.5" customHeight="1">
      <c r="A15" s="172"/>
      <c r="B15" s="598"/>
      <c r="C15" s="169"/>
      <c r="D15" s="122"/>
      <c r="E15" s="171"/>
    </row>
    <row r="16" spans="1:7" ht="39" customHeight="1" thickBot="1">
      <c r="A16" s="175"/>
      <c r="B16" s="600"/>
      <c r="C16" s="125"/>
      <c r="D16" s="124"/>
      <c r="E16" s="176"/>
    </row>
    <row r="17" spans="1:5" ht="19.899999999999999" customHeight="1" thickTop="1" thickBot="1">
      <c r="A17" s="373" t="s">
        <v>77</v>
      </c>
      <c r="B17" s="374"/>
      <c r="C17" s="375"/>
      <c r="D17" s="177">
        <f>SUM(D6:D16)</f>
        <v>0</v>
      </c>
      <c r="E17" s="230"/>
    </row>
    <row r="18" spans="1:5" ht="18" customHeight="1">
      <c r="A18" s="376"/>
      <c r="B18" s="376"/>
      <c r="C18" s="376"/>
      <c r="D18" s="376"/>
    </row>
    <row r="19" spans="1:5" s="378" customFormat="1" ht="19.899999999999999" customHeight="1">
      <c r="A19" s="296" t="s">
        <v>207</v>
      </c>
      <c r="B19" s="377"/>
      <c r="C19" s="377"/>
      <c r="D19" s="377"/>
    </row>
    <row r="20" spans="1:5" s="378" customFormat="1" ht="19.899999999999999" customHeight="1">
      <c r="A20" s="372" t="s">
        <v>208</v>
      </c>
      <c r="C20" s="379"/>
    </row>
    <row r="21" spans="1:5"/>
  </sheetData>
  <sheetProtection selectLockedCells="1"/>
  <customSheetViews>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sheetData/>
  <customSheetViews>
    <customSheetView guid="{EEC0F9C3-4901-428B-A60E-73DD0E5E6250}">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908EB6A4-476B-4014-BC23-F10C868B38EC}">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CB40C1C-CFD3-4467-BC17-16D56D4A0682}">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3F96B9E5-B06C-4C4D-B637-068234B309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B6292A-6847-4A9A-8AEE-443824497BAC}">
  <ds:schemaRefs>
    <ds:schemaRef ds:uri="http://schemas.microsoft.com/sharepoint/v3/contenttype/forms"/>
  </ds:schemaRefs>
</ds:datastoreItem>
</file>

<file path=customXml/itemProps4.xml><?xml version="1.0" encoding="utf-8"?>
<ds:datastoreItem xmlns:ds="http://schemas.openxmlformats.org/officeDocument/2006/customXml" ds:itemID="{357F5DDF-95E4-4412-90C5-B21FC1247020}"/>
</file>

<file path=customXml/itemProps5.xml><?xml version="1.0" encoding="utf-8"?>
<ds:datastoreItem xmlns:ds="http://schemas.openxmlformats.org/officeDocument/2006/customXml" ds:itemID="{903D3E79-026D-4479-ADD7-B12F6A88CD7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Fresno_FY15-16_RER_ADA</dc:title>
  <dc:creator>Moses.Ndungu@dhcs.ca.gov</dc:creator>
  <cp:keywords>Fresno_FY15-16_RER_ADA</cp:keywords>
  <cp:lastModifiedBy>westj</cp:lastModifiedBy>
  <cp:lastPrinted>2017-02-10T21:32:25Z</cp:lastPrinted>
  <dcterms:created xsi:type="dcterms:W3CDTF">2007-09-20T19:02:25Z</dcterms:created>
  <dcterms:modified xsi:type="dcterms:W3CDTF">2020-11-07T03:38:14Z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DHCSDOC-1363137784-1551</vt:lpwstr>
  </property>
  <property fmtid="{D5CDD505-2E9C-101B-9397-08002B2CF9AE}" pid="14" name="_dlc_DocIdItemGuid">
    <vt:lpwstr>c5f92b13-5cf4-4110-ba2e-de7733d033c2</vt:lpwstr>
  </property>
  <property fmtid="{D5CDD505-2E9C-101B-9397-08002B2CF9AE}" pid="15" name="_dlc_DocIdUrl">
    <vt:lpwstr>http://dhcs2016prod:88/services/MH/_layouts/15/DocIdRedir.aspx?ID=DHCSDOC-1363137784-1551, DHCSDOC-1363137784-1551</vt:lpwstr>
  </property>
  <property fmtid="{D5CDD505-2E9C-101B-9397-08002B2CF9AE}" pid="16" name="ContentTypeId">
    <vt:lpwstr>0x0101000DD778A44A894D44A57135C48A267F0A</vt:lpwstr>
  </property>
</Properties>
</file>