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82C5A88-4DDF-4FCB-8D4F-9736544921D1}" xr6:coauthVersionLast="45" xr6:coauthVersionMax="45" xr10:uidLastSave="{00000000-0000-0000-0000-000000000000}"/>
  <bookViews>
    <workbookView xWindow="-120" yWindow="-120" windowWidth="20730" windowHeight="10545"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K54" i="10" l="1"/>
  <c r="Q22" i="10"/>
  <c r="I40" i="10"/>
  <c r="I46" i="10" s="1"/>
  <c r="J40" i="10"/>
  <c r="J46" i="10" s="1"/>
  <c r="J47" i="10" s="1"/>
  <c r="K40" i="10"/>
  <c r="K46" i="10" s="1"/>
  <c r="H40" i="10"/>
  <c r="H46" i="10" s="1"/>
  <c r="G40" i="10"/>
  <c r="G46" i="10" s="1"/>
  <c r="O40" i="10"/>
  <c r="O46" i="10"/>
  <c r="O47" i="10" s="1"/>
  <c r="N40" i="10"/>
  <c r="N46" i="10" s="1"/>
  <c r="N47" i="10" s="1"/>
  <c r="M40" i="10"/>
  <c r="M46" i="10"/>
  <c r="L40" i="10"/>
  <c r="L46" i="10" s="1"/>
  <c r="L47" i="10" s="1"/>
  <c r="M78" i="10"/>
  <c r="O78" i="10"/>
  <c r="O80" i="10" s="1"/>
  <c r="G2" i="52"/>
  <c r="D2" i="52"/>
  <c r="K78" i="10"/>
  <c r="K77" i="10"/>
  <c r="K76" i="10"/>
  <c r="K75" i="10"/>
  <c r="J78" i="10"/>
  <c r="J77" i="10"/>
  <c r="J76" i="10"/>
  <c r="J75" i="10"/>
  <c r="Q21" i="10"/>
  <c r="I78" i="10"/>
  <c r="I77" i="10"/>
  <c r="I76" i="10"/>
  <c r="H78" i="10"/>
  <c r="H77" i="10"/>
  <c r="H76" i="10"/>
  <c r="Q76" i="10" s="1"/>
  <c r="G75" i="10"/>
  <c r="O67" i="10"/>
  <c r="N67" i="10"/>
  <c r="Q65" i="10"/>
  <c r="Q39" i="10"/>
  <c r="O28" i="10"/>
  <c r="O79" i="10"/>
  <c r="O23" i="10"/>
  <c r="Q63" i="10"/>
  <c r="P67" i="10"/>
  <c r="F12" i="40"/>
  <c r="F13" i="40"/>
  <c r="F14" i="40"/>
  <c r="F17" i="40"/>
  <c r="F20" i="40"/>
  <c r="F21" i="40"/>
  <c r="F22" i="40"/>
  <c r="F23" i="40"/>
  <c r="F24" i="40"/>
  <c r="F25" i="40"/>
  <c r="F27" i="40"/>
  <c r="F28" i="40"/>
  <c r="F29" i="40"/>
  <c r="F30" i="40"/>
  <c r="F31" i="40"/>
  <c r="F32" i="40"/>
  <c r="F40" i="38"/>
  <c r="F45" i="38"/>
  <c r="F23" i="38"/>
  <c r="F46" i="38" s="1"/>
  <c r="F49" i="38" s="1"/>
  <c r="D2" i="43"/>
  <c r="G2" i="40"/>
  <c r="F34" i="51"/>
  <c r="F51" i="51"/>
  <c r="B3" i="48"/>
  <c r="D5" i="10"/>
  <c r="G2" i="43"/>
  <c r="G2" i="41"/>
  <c r="D2" i="41"/>
  <c r="G2" i="8"/>
  <c r="D2" i="8"/>
  <c r="D2" i="40"/>
  <c r="G2" i="38"/>
  <c r="D2" i="38"/>
  <c r="M67" i="10"/>
  <c r="M73" i="10"/>
  <c r="M72" i="10"/>
  <c r="M74" i="10"/>
  <c r="N74" i="10"/>
  <c r="M75" i="10"/>
  <c r="L74" i="10"/>
  <c r="L80" i="10" s="1"/>
  <c r="K79" i="10"/>
  <c r="K74" i="10"/>
  <c r="J74" i="10"/>
  <c r="Q41" i="10"/>
  <c r="Q43" i="10"/>
  <c r="Q44" i="10"/>
  <c r="Q45" i="10"/>
  <c r="Q32" i="10"/>
  <c r="Q33" i="10"/>
  <c r="Q34" i="10"/>
  <c r="Q35" i="10"/>
  <c r="Q36" i="10"/>
  <c r="Q37" i="10"/>
  <c r="Q38" i="10"/>
  <c r="Q31" i="10"/>
  <c r="I75" i="10"/>
  <c r="H75" i="10"/>
  <c r="H74" i="10"/>
  <c r="I74" i="10"/>
  <c r="G74" i="10"/>
  <c r="L67" i="10"/>
  <c r="H67" i="10"/>
  <c r="I67" i="10"/>
  <c r="G67" i="10"/>
  <c r="Q20" i="10"/>
  <c r="G54" i="10"/>
  <c r="G78" i="10"/>
  <c r="Q78" i="10" s="1"/>
  <c r="G53" i="10"/>
  <c r="G77" i="10" s="1"/>
  <c r="Q77" i="10" s="1"/>
  <c r="G52" i="10"/>
  <c r="G76" i="10"/>
  <c r="J70" i="10"/>
  <c r="Q70" i="10" s="1"/>
  <c r="B21" i="48"/>
  <c r="N79" i="10"/>
  <c r="N75" i="10"/>
  <c r="M79" i="10"/>
  <c r="L79" i="10"/>
  <c r="L75" i="10"/>
  <c r="J79" i="10"/>
  <c r="K73" i="10"/>
  <c r="K72" i="10"/>
  <c r="K71" i="10"/>
  <c r="J73" i="10"/>
  <c r="J72" i="10"/>
  <c r="Q72" i="10" s="1"/>
  <c r="J71" i="10"/>
  <c r="Q71" i="10" s="1"/>
  <c r="I79" i="10"/>
  <c r="H79" i="10"/>
  <c r="G79" i="10"/>
  <c r="G73" i="10"/>
  <c r="G72" i="10"/>
  <c r="N72" i="10"/>
  <c r="N80" i="10" s="1"/>
  <c r="N73" i="10"/>
  <c r="L73" i="10"/>
  <c r="L72" i="10"/>
  <c r="H73" i="10"/>
  <c r="I73" i="10"/>
  <c r="H72" i="10"/>
  <c r="I72" i="10"/>
  <c r="M23" i="10"/>
  <c r="N23" i="10"/>
  <c r="L23" i="10"/>
  <c r="H23" i="10"/>
  <c r="I23" i="10"/>
  <c r="G23" i="10"/>
  <c r="Q64" i="10"/>
  <c r="P23" i="10"/>
  <c r="Q66" i="10"/>
  <c r="Q62" i="10"/>
  <c r="K67" i="10"/>
  <c r="J67" i="10"/>
  <c r="Q59" i="10"/>
  <c r="Q58" i="10"/>
  <c r="M47" i="10"/>
  <c r="Q18" i="10"/>
  <c r="Q13" i="10"/>
  <c r="K23" i="10"/>
  <c r="J23" i="10"/>
  <c r="L28" i="10"/>
  <c r="M28" i="10"/>
  <c r="N28" i="10"/>
  <c r="K28" i="10"/>
  <c r="J28" i="10"/>
  <c r="Q14" i="10"/>
  <c r="Q15" i="10"/>
  <c r="Q19" i="10"/>
  <c r="Q17" i="10"/>
  <c r="Q16" i="10"/>
  <c r="Q75" i="10"/>
  <c r="Q27" i="10"/>
  <c r="P25" i="10"/>
  <c r="Q25" i="10" s="1"/>
  <c r="P28" i="10"/>
  <c r="P69" i="10"/>
  <c r="Q69" i="10" s="1"/>
  <c r="I28" i="10"/>
  <c r="Q26" i="10"/>
  <c r="Q61" i="10"/>
  <c r="F13" i="8"/>
  <c r="F15" i="8" s="1"/>
  <c r="Q52" i="10"/>
  <c r="Q54" i="10"/>
  <c r="F37" i="41"/>
  <c r="F39" i="41" s="1"/>
  <c r="F40" i="41" s="1"/>
  <c r="F20" i="41"/>
  <c r="F22" i="41"/>
  <c r="H28" i="10"/>
  <c r="G28" i="10"/>
  <c r="Q56" i="10"/>
  <c r="Q60" i="10"/>
  <c r="Q57" i="10"/>
  <c r="Q73" i="10"/>
  <c r="G80" i="10" l="1"/>
  <c r="K47" i="10"/>
  <c r="J80" i="10"/>
  <c r="M80" i="10"/>
  <c r="H80" i="10"/>
  <c r="Q79" i="10"/>
  <c r="Q28" i="10"/>
  <c r="Q53" i="10"/>
  <c r="Q23" i="10"/>
  <c r="I80" i="10"/>
  <c r="K80" i="10"/>
  <c r="Q67" i="10"/>
  <c r="Q74" i="10"/>
  <c r="F52" i="51"/>
  <c r="F56" i="51" s="1"/>
  <c r="B22" i="48"/>
  <c r="F33" i="40"/>
  <c r="F36" i="40" s="1"/>
  <c r="I47" i="10" s="1"/>
  <c r="H47" i="10"/>
  <c r="Q46" i="10"/>
  <c r="G47" i="10"/>
  <c r="P80" i="10"/>
  <c r="Q40" i="10"/>
  <c r="Q47" i="10" l="1"/>
  <c r="Q80" i="10"/>
</calcChain>
</file>

<file path=xl/sharedStrings.xml><?xml version="1.0" encoding="utf-8"?>
<sst xmlns="http://schemas.openxmlformats.org/spreadsheetml/2006/main" count="298" uniqueCount="196">
  <si>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</si>
  <si>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</si>
  <si>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</si>
  <si>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</si>
  <si>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</si>
  <si>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</si>
  <si>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</si>
  <si>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</si>
  <si>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</si>
  <si>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</si>
  <si>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</si>
  <si>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</si>
  <si>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</si>
  <si>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</si>
  <si>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</si>
  <si>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</si>
  <si>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</si>
  <si>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</si>
  <si>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</si>
  <si>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</si>
  <si>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</si>
  <si>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</si>
  <si>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</si>
  <si>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</si>
  <si>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</si>
  <si>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</si>
  <si>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</si>
  <si>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</si>
  <si>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</si>
  <si>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</si>
  <si>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</si>
  <si>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</si>
  <si>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</si>
  <si>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</si>
  <si>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</si>
  <si>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</si>
  <si>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</si>
  <si>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</si>
  <si>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</si>
  <si>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</si>
  <si>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</si>
  <si>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</si>
  <si>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</si>
  <si>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</si>
  <si>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</si>
  <si>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</si>
  <si>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</si>
  <si>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</si>
  <si>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</si>
  <si>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</si>
  <si>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</si>
  <si>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</si>
  <si>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</si>
  <si>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</si>
  <si>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</si>
  <si>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</si>
  <si>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</si>
  <si>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</si>
  <si>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</si>
  <si>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</si>
  <si>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</si>
  <si>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</si>
  <si>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</si>
  <si>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</si>
  <si>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</si>
  <si>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</si>
  <si>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</si>
  <si>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</si>
  <si>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</si>
  <si>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</si>
  <si>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</si>
  <si>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</si>
  <si>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</si>
  <si>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</si>
  <si>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</si>
  <si>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</si>
  <si>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</si>
  <si>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</si>
  <si>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</si>
  <si>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</si>
  <si>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</si>
  <si>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</si>
  <si>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</si>
  <si>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</si>
  <si>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</si>
  <si>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</si>
  <si>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</si>
  <si>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</si>
  <si>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</si>
  <si>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</si>
  <si>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</si>
  <si>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</si>
  <si>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</si>
  <si>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</si>
  <si>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</si>
  <si>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</si>
  <si>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</si>
  <si>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</si>
  <si>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</si>
  <si>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</si>
  <si>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</si>
  <si>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</si>
  <si>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</si>
  <si>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</si>
  <si>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</si>
  <si>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</si>
  <si>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</si>
  <si>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</si>
  <si>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</si>
  <si>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</si>
  <si>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</si>
  <si>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</si>
  <si>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</si>
  <si>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</si>
  <si>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</si>
  <si>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</si>
  <si>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</si>
  <si>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</si>
  <si>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</si>
  <si>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</si>
  <si>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</si>
  <si>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</si>
  <si>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</si>
  <si>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</si>
  <si>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</si>
  <si>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</si>
  <si>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</si>
  <si>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</si>
  <si>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</si>
  <si>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</si>
  <si>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</si>
  <si>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</si>
  <si>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</si>
  <si>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</si>
  <si>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</si>
  <si>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</si>
  <si>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</si>
  <si>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</si>
  <si>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</si>
  <si>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</si>
  <si>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</si>
  <si>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</si>
  <si>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</si>
  <si>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</si>
  <si>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</si>
  <si>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</si>
  <si>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</si>
  <si>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</si>
  <si>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</si>
  <si>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</si>
  <si>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t>Y</t>
  </si>
  <si>
    <t>Roize Ensminger</t>
  </si>
  <si>
    <t>Supervising Accountant</t>
  </si>
  <si>
    <t>951-358-4562</t>
  </si>
  <si>
    <t>RBEnsminger@rcmhd.org</t>
  </si>
  <si>
    <t>FY 2013/14</t>
  </si>
  <si>
    <t>RIVERSIDE</t>
  </si>
  <si>
    <t>FY 2014/15</t>
  </si>
  <si>
    <t>PEI-01 Mental Health Outreach, Awareness and Stigma Reduction</t>
  </si>
  <si>
    <t>PEI-02 Parent Education and Support</t>
  </si>
  <si>
    <t>PEI-04 Transitional Age Youth (TAY) Project</t>
  </si>
  <si>
    <t>PEI-05 First Onset for Older Adults</t>
  </si>
  <si>
    <t>PEI-03 Early Intervention for Families in Schools</t>
  </si>
  <si>
    <t>PEI-06 Trauma-Exposed Services for All Ages</t>
  </si>
  <si>
    <t>PEI-07 Underserved Cultural Populations</t>
  </si>
  <si>
    <t>INN-02 Recovery Learning Center</t>
  </si>
  <si>
    <t>INN-03 Family Room Project</t>
  </si>
  <si>
    <t>INN-04 Older Adult Self Management Health Team Project</t>
  </si>
  <si>
    <t>FY 2009/10</t>
  </si>
  <si>
    <t>FY 2010/11</t>
  </si>
  <si>
    <t>CSS-01 Children's Integrated Services Program</t>
  </si>
  <si>
    <t>CSS-03 Comprehensive Integrated Services for Adults</t>
  </si>
  <si>
    <t>CSS-04 Older Adult Integrated System of Care</t>
  </si>
  <si>
    <t>CSS-02 Integrated Services for Youth in Transition</t>
  </si>
  <si>
    <t>CSS-05 Peer Recovery Support Services</t>
  </si>
  <si>
    <t>RUSTIN Building Acquisition</t>
  </si>
  <si>
    <t>WET Recon Adj &amp; Addback Interest</t>
  </si>
  <si>
    <t>FY 2012/13</t>
  </si>
  <si>
    <t>CSS/PEI/INN - June 2014 Receivable Not Recorded in RER</t>
  </si>
  <si>
    <t>PEI/INN Recon Adj &amp; Addback Interest</t>
  </si>
  <si>
    <t>CSS Recon Adj</t>
  </si>
  <si>
    <t>Addback Interest to CSS</t>
  </si>
  <si>
    <t>CSS/PEI/INN Recon Adj</t>
  </si>
  <si>
    <t>CAPTECH Recon Adj &amp; Addback Interest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</si>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</sst>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6"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sz val="10"/>
      <name val="Arial Unicode MS"/>
      <family val="2"/>
    </font>
    <font>
      <b/>
      <vertAlign val="superscript"/>
      <sz val="12"/>
      <name val="Arial"/>
      <family val="2"/>
    </font>
    <font>
      <sz val="11"/>
      <color theme="1"/>
      <name val="Calibri"/>
      <family val="2"/>
      <scheme val="minor"/>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5">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7" fillId="0" borderId="0"/>
    <xf numFmtId="0" fontId="12"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4">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11" fillId="0" borderId="0" xfId="0" applyFont="1"/>
    <xf numFmtId="0" fontId="3" fillId="0" borderId="0" xfId="0" applyFont="1" applyAlignment="1">
      <alignment horizontal="center"/>
    </xf>
    <xf numFmtId="0" fontId="3" fillId="0" borderId="3" xfId="0" applyFont="1" applyBorder="1" applyAlignment="1" applyProtection="1">
      <alignment horizontal="left"/>
      <protection locked="0"/>
    </xf>
    <xf numFmtId="0" fontId="3" fillId="0" borderId="3" xfId="0" applyFont="1" applyBorder="1"/>
    <xf numFmtId="14" fontId="11" fillId="0" borderId="3" xfId="0" applyNumberFormat="1" applyFont="1" applyBorder="1" applyAlignment="1" applyProtection="1">
      <alignment horizontal="right"/>
      <protection locked="0"/>
    </xf>
    <xf numFmtId="0" fontId="3" fillId="0" borderId="4" xfId="0" applyFont="1" applyBorder="1"/>
    <xf numFmtId="0" fontId="11" fillId="0" borderId="5" xfId="0" applyFont="1" applyBorder="1"/>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6" xfId="0" applyFont="1" applyBorder="1" applyProtection="1">
      <protection locked="0"/>
    </xf>
    <xf numFmtId="0" fontId="11" fillId="0" borderId="7" xfId="0" applyFont="1" applyBorder="1" applyAlignment="1">
      <alignment horizontal="right"/>
    </xf>
    <xf numFmtId="0" fontId="11" fillId="0" borderId="0" xfId="47" applyFont="1" applyBorder="1" applyAlignment="1" applyProtection="1">
      <alignment horizontal="left"/>
      <protection locked="0"/>
    </xf>
    <xf numFmtId="0" fontId="11" fillId="0" borderId="0" xfId="47" applyFont="1" applyBorder="1" applyProtection="1">
      <protection locked="0"/>
    </xf>
    <xf numFmtId="0" fontId="11" fillId="0" borderId="6" xfId="47" applyFont="1" applyBorder="1" applyProtection="1">
      <protection locked="0"/>
    </xf>
    <xf numFmtId="0" fontId="11" fillId="0" borderId="6" xfId="0" applyFont="1" applyBorder="1" applyAlignment="1" applyProtection="1">
      <alignment horizontal="left"/>
      <protection locked="0"/>
    </xf>
    <xf numFmtId="0" fontId="11" fillId="0" borderId="7" xfId="0" applyFont="1" applyBorder="1" applyAlignment="1"/>
    <xf numFmtId="0" fontId="11" fillId="0" borderId="2" xfId="0" applyFont="1" applyBorder="1" applyAlignment="1"/>
    <xf numFmtId="0" fontId="11" fillId="0" borderId="8" xfId="0" applyFont="1" applyBorder="1" applyAlignment="1"/>
    <xf numFmtId="0" fontId="3" fillId="0" borderId="9" xfId="0" applyFont="1" applyBorder="1"/>
    <xf numFmtId="0" fontId="11" fillId="0" borderId="1" xfId="0" applyFont="1" applyBorder="1"/>
    <xf numFmtId="0" fontId="3" fillId="0" borderId="10" xfId="0" applyFont="1" applyBorder="1" applyProtection="1">
      <protection hidden="1"/>
    </xf>
    <xf numFmtId="0" fontId="3" fillId="0" borderId="4"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5" xfId="0" applyFont="1" applyBorder="1" applyProtection="1">
      <protection hidden="1"/>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10" xfId="0" applyFont="1" applyBorder="1" applyProtection="1">
      <protection locked="0"/>
    </xf>
    <xf numFmtId="0" fontId="3" fillId="0" borderId="0" xfId="0" applyFont="1" applyBorder="1" applyAlignment="1" applyProtection="1">
      <alignment horizontal="center"/>
      <protection locked="0"/>
    </xf>
    <xf numFmtId="0" fontId="11" fillId="0" borderId="5" xfId="0" applyFont="1" applyBorder="1" applyProtection="1">
      <protection locked="0"/>
    </xf>
    <xf numFmtId="0" fontId="11" fillId="0" borderId="7" xfId="0" applyFont="1" applyBorder="1" applyAlignment="1" applyProtection="1">
      <alignment horizontal="right"/>
      <protection locked="0"/>
    </xf>
    <xf numFmtId="0" fontId="0" fillId="0" borderId="0" xfId="0" applyProtection="1">
      <protection locked="0"/>
    </xf>
    <xf numFmtId="0" fontId="11" fillId="0" borderId="0" xfId="0" applyFont="1" applyProtection="1">
      <protection locked="0"/>
    </xf>
    <xf numFmtId="0" fontId="3" fillId="0" borderId="0" xfId="0" applyFont="1" applyBorder="1" applyAlignment="1" applyProtection="1">
      <alignment horizontal="center" wrapText="1"/>
      <protection locked="0"/>
    </xf>
    <xf numFmtId="164" fontId="11" fillId="0" borderId="0" xfId="0" applyNumberFormat="1" applyFont="1" applyBorder="1" applyProtection="1">
      <protection locked="0"/>
    </xf>
    <xf numFmtId="0" fontId="3" fillId="0" borderId="0" xfId="0" applyFont="1" applyAlignment="1" applyProtection="1">
      <protection locked="0"/>
    </xf>
    <xf numFmtId="0" fontId="11" fillId="0" borderId="11" xfId="0" applyFont="1" applyBorder="1" applyProtection="1">
      <protection hidden="1"/>
    </xf>
    <xf numFmtId="0" fontId="11" fillId="0" borderId="0" xfId="0" applyFont="1" applyProtection="1">
      <protection hidden="1"/>
    </xf>
    <xf numFmtId="0" fontId="11" fillId="0" borderId="12" xfId="0" applyFont="1" applyBorder="1" applyProtection="1">
      <protection hidden="1"/>
    </xf>
    <xf numFmtId="0" fontId="3" fillId="0" borderId="10" xfId="0" applyFont="1" applyBorder="1" applyAlignment="1" applyProtection="1">
      <protection locked="0"/>
    </xf>
    <xf numFmtId="0" fontId="11" fillId="0" borderId="4" xfId="0" applyFont="1" applyBorder="1" applyAlignment="1" applyProtection="1">
      <protection locked="0"/>
    </xf>
    <xf numFmtId="0" fontId="11" fillId="0" borderId="11" xfId="0" applyFont="1" applyBorder="1" applyAlignment="1" applyProtection="1">
      <protection locked="0"/>
    </xf>
    <xf numFmtId="0" fontId="11" fillId="0" borderId="0" xfId="0" applyFont="1" applyBorder="1" applyAlignment="1" applyProtection="1">
      <protection locked="0"/>
    </xf>
    <xf numFmtId="0" fontId="11" fillId="0" borderId="6" xfId="0" applyFont="1" applyBorder="1" applyAlignment="1" applyProtection="1">
      <protection locked="0"/>
    </xf>
    <xf numFmtId="0" fontId="3" fillId="0" borderId="3" xfId="0" applyFont="1" applyBorder="1" applyProtection="1">
      <protection hidden="1"/>
    </xf>
    <xf numFmtId="0" fontId="3" fillId="0" borderId="5" xfId="0" applyFont="1" applyBorder="1" applyProtection="1">
      <protection locked="0"/>
    </xf>
    <xf numFmtId="0" fontId="0" fillId="0" borderId="0" xfId="0" applyProtection="1">
      <protection hidden="1"/>
    </xf>
    <xf numFmtId="0" fontId="11" fillId="0" borderId="0" xfId="0" applyFont="1" applyAlignment="1">
      <alignment wrapText="1"/>
    </xf>
    <xf numFmtId="0" fontId="11" fillId="0" borderId="13" xfId="0" applyFont="1" applyBorder="1" applyProtection="1">
      <protection locked="0"/>
    </xf>
    <xf numFmtId="164" fontId="11" fillId="0" borderId="14" xfId="0" applyNumberFormat="1" applyFont="1" applyBorder="1" applyProtection="1">
      <protection locked="0"/>
    </xf>
    <xf numFmtId="0" fontId="11" fillId="0" borderId="13" xfId="0" applyFont="1" applyBorder="1" applyAlignment="1" applyProtection="1">
      <alignment wrapText="1"/>
      <protection locked="0"/>
    </xf>
    <xf numFmtId="164" fontId="11" fillId="0" borderId="13" xfId="0" applyNumberFormat="1" applyFont="1" applyBorder="1" applyProtection="1">
      <protection locked="0"/>
    </xf>
    <xf numFmtId="164" fontId="11" fillId="0" borderId="13" xfId="0" applyNumberFormat="1" applyFont="1" applyBorder="1" applyAlignment="1" applyProtection="1">
      <protection locked="0"/>
    </xf>
    <xf numFmtId="0" fontId="11" fillId="0" borderId="15" xfId="0" applyFont="1" applyBorder="1" applyProtection="1">
      <protection locked="0"/>
    </xf>
    <xf numFmtId="0" fontId="3" fillId="0" borderId="1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11" fillId="0" borderId="7" xfId="0" applyFont="1" applyBorder="1" applyAlignment="1" applyProtection="1">
      <protection locked="0"/>
    </xf>
    <xf numFmtId="164" fontId="3" fillId="0" borderId="17" xfId="10" applyNumberFormat="1" applyFont="1" applyBorder="1" applyAlignment="1" applyProtection="1">
      <protection locked="0"/>
    </xf>
    <xf numFmtId="164" fontId="3" fillId="0" borderId="18" xfId="0" applyNumberFormat="1" applyFont="1" applyFill="1" applyBorder="1" applyProtection="1">
      <protection locked="0"/>
    </xf>
    <xf numFmtId="0" fontId="11" fillId="0" borderId="0" xfId="0" applyFont="1" applyBorder="1" applyAlignment="1" applyProtection="1">
      <protection hidden="1"/>
    </xf>
    <xf numFmtId="0" fontId="11" fillId="0" borderId="3" xfId="0" applyFont="1" applyBorder="1" applyAlignment="1" applyProtection="1">
      <protection hidden="1"/>
    </xf>
    <xf numFmtId="0" fontId="11" fillId="0" borderId="0" xfId="0" applyFont="1" applyAlignment="1" applyProtection="1">
      <alignment wrapText="1"/>
      <protection hidden="1"/>
    </xf>
    <xf numFmtId="164" fontId="11" fillId="0" borderId="12" xfId="0" applyNumberFormat="1"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3" fillId="0" borderId="0"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164" fontId="11" fillId="2" borderId="19" xfId="0" applyNumberFormat="1" applyFont="1" applyFill="1" applyBorder="1" applyProtection="1">
      <protection hidden="1"/>
    </xf>
    <xf numFmtId="164" fontId="11" fillId="2" borderId="20" xfId="0" applyNumberFormat="1" applyFont="1" applyFill="1" applyBorder="1" applyProtection="1">
      <protection hidden="1"/>
    </xf>
    <xf numFmtId="164" fontId="11" fillId="0" borderId="21" xfId="0" applyNumberFormat="1" applyFont="1" applyFill="1" applyBorder="1" applyProtection="1">
      <protection locked="0"/>
    </xf>
    <xf numFmtId="0" fontId="11" fillId="0" borderId="0" xfId="0" applyFont="1" applyFill="1" applyBorder="1" applyProtection="1">
      <protection hidden="1"/>
    </xf>
    <xf numFmtId="164" fontId="11" fillId="2" borderId="21" xfId="0" applyNumberFormat="1" applyFont="1" applyFill="1" applyBorder="1" applyProtection="1">
      <protection hidden="1"/>
    </xf>
    <xf numFmtId="164" fontId="11" fillId="2" borderId="13" xfId="0" applyNumberFormat="1" applyFont="1" applyFill="1" applyBorder="1" applyProtection="1">
      <protection hidden="1"/>
    </xf>
    <xf numFmtId="164" fontId="11" fillId="0" borderId="22" xfId="0" applyNumberFormat="1" applyFont="1" applyFill="1" applyBorder="1" applyProtection="1">
      <protection locked="0"/>
    </xf>
    <xf numFmtId="164" fontId="11" fillId="2" borderId="23" xfId="0" applyNumberFormat="1" applyFont="1" applyFill="1" applyBorder="1" applyProtection="1">
      <protection hidden="1"/>
    </xf>
    <xf numFmtId="164" fontId="11" fillId="2" borderId="24" xfId="0" applyNumberFormat="1" applyFont="1" applyFill="1" applyBorder="1" applyProtection="1">
      <protection hidden="1"/>
    </xf>
    <xf numFmtId="164" fontId="11" fillId="2" borderId="24" xfId="47" applyNumberFormat="1" applyFont="1" applyFill="1" applyBorder="1" applyProtection="1">
      <protection hidden="1"/>
    </xf>
    <xf numFmtId="164" fontId="11" fillId="2" borderId="21" xfId="47" applyNumberFormat="1" applyFont="1" applyFill="1" applyBorder="1" applyProtection="1">
      <protection hidden="1"/>
    </xf>
    <xf numFmtId="164" fontId="11" fillId="3" borderId="21" xfId="0" applyNumberFormat="1" applyFont="1" applyFill="1" applyBorder="1" applyProtection="1">
      <protection locked="0"/>
    </xf>
    <xf numFmtId="164" fontId="11" fillId="3" borderId="22" xfId="0" applyNumberFormat="1" applyFont="1" applyFill="1" applyBorder="1" applyProtection="1">
      <protection locked="0"/>
    </xf>
    <xf numFmtId="164" fontId="11" fillId="2" borderId="22" xfId="0" applyNumberFormat="1" applyFont="1" applyFill="1" applyBorder="1" applyProtection="1">
      <protection hidden="1"/>
    </xf>
    <xf numFmtId="164" fontId="11" fillId="0" borderId="25" xfId="0" applyNumberFormat="1" applyFont="1" applyFill="1" applyBorder="1" applyProtection="1">
      <protection locked="0"/>
    </xf>
    <xf numFmtId="164" fontId="11" fillId="0" borderId="26" xfId="0" applyNumberFormat="1" applyFont="1" applyFill="1" applyBorder="1" applyProtection="1">
      <protection locked="0"/>
    </xf>
    <xf numFmtId="164" fontId="11" fillId="2" borderId="27"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6" xfId="0" applyNumberFormat="1" applyFont="1" applyFill="1" applyBorder="1" applyProtection="1">
      <protection hidden="1"/>
    </xf>
    <xf numFmtId="164" fontId="11" fillId="2" borderId="17"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4"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8"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6"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16" xfId="0" applyFont="1" applyBorder="1" applyAlignment="1" applyProtection="1">
      <alignment horizontal="center" vertical="center"/>
      <protection locked="0"/>
    </xf>
    <xf numFmtId="0" fontId="3" fillId="0" borderId="14" xfId="0" applyFont="1" applyBorder="1" applyProtection="1">
      <protection locked="0"/>
    </xf>
    <xf numFmtId="0" fontId="11" fillId="0" borderId="13" xfId="0" applyFont="1" applyFill="1" applyBorder="1" applyProtection="1">
      <protection locked="0"/>
    </xf>
    <xf numFmtId="0" fontId="11" fillId="0" borderId="5" xfId="0" applyFont="1" applyFill="1" applyBorder="1" applyProtection="1">
      <protection locked="0"/>
    </xf>
    <xf numFmtId="164" fontId="11" fillId="0" borderId="17" xfId="0" applyNumberFormat="1" applyFont="1" applyFill="1" applyBorder="1" applyProtection="1">
      <protection locked="0"/>
    </xf>
    <xf numFmtId="164" fontId="11" fillId="0" borderId="22" xfId="47" applyNumberFormat="1" applyFont="1" applyFill="1" applyBorder="1" applyProtection="1">
      <protection locked="0"/>
    </xf>
    <xf numFmtId="0" fontId="11" fillId="0" borderId="31" xfId="0" applyFont="1" applyBorder="1" applyProtection="1">
      <protection locked="0"/>
    </xf>
    <xf numFmtId="0" fontId="3" fillId="0" borderId="13" xfId="0" applyFont="1" applyBorder="1" applyProtection="1">
      <protection locked="0"/>
    </xf>
    <xf numFmtId="0" fontId="11" fillId="0" borderId="5" xfId="0" applyFont="1" applyBorder="1" applyAlignment="1" applyProtection="1">
      <alignment horizontal="left"/>
      <protection locked="0"/>
    </xf>
    <xf numFmtId="164" fontId="11" fillId="0" borderId="21" xfId="47" applyNumberFormat="1" applyFont="1" applyFill="1" applyBorder="1" applyProtection="1">
      <protection locked="0"/>
    </xf>
    <xf numFmtId="164" fontId="11" fillId="3" borderId="27" xfId="0" applyNumberFormat="1" applyFont="1" applyFill="1" applyBorder="1" applyProtection="1">
      <protection locked="0"/>
    </xf>
    <xf numFmtId="164" fontId="11" fillId="3" borderId="26" xfId="0" applyNumberFormat="1" applyFont="1" applyFill="1" applyBorder="1" applyProtection="1">
      <protection locked="0"/>
    </xf>
    <xf numFmtId="164" fontId="11" fillId="0" borderId="32" xfId="0" applyNumberFormat="1" applyFont="1" applyFill="1" applyBorder="1" applyProtection="1">
      <protection locked="0"/>
    </xf>
    <xf numFmtId="164" fontId="11" fillId="0" borderId="33" xfId="0" applyNumberFormat="1" applyFont="1" applyFill="1" applyBorder="1" applyAlignment="1" applyProtection="1">
      <alignment horizontal="center" vertical="center"/>
      <protection locked="0"/>
    </xf>
    <xf numFmtId="164" fontId="11" fillId="0" borderId="28" xfId="0" applyNumberFormat="1" applyFont="1" applyFill="1" applyBorder="1" applyProtection="1">
      <protection locked="0"/>
    </xf>
    <xf numFmtId="164" fontId="11" fillId="0" borderId="34" xfId="0" applyNumberFormat="1" applyFont="1" applyFill="1" applyBorder="1" applyProtection="1">
      <protection locked="0"/>
    </xf>
    <xf numFmtId="164" fontId="11" fillId="3" borderId="28" xfId="0" applyNumberFormat="1" applyFont="1" applyFill="1" applyBorder="1" applyProtection="1">
      <protection locked="0"/>
    </xf>
    <xf numFmtId="164" fontId="11" fillId="0" borderId="25"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protection locked="0"/>
    </xf>
    <xf numFmtId="164" fontId="11" fillId="0" borderId="21" xfId="0" applyNumberFormat="1" applyFont="1" applyFill="1" applyBorder="1" applyAlignment="1" applyProtection="1">
      <alignment horizontal="center" vertical="center"/>
      <protection locked="0"/>
    </xf>
    <xf numFmtId="164" fontId="11" fillId="0" borderId="20" xfId="0" applyNumberFormat="1" applyFont="1" applyFill="1" applyBorder="1" applyProtection="1">
      <protection locked="0"/>
    </xf>
    <xf numFmtId="164" fontId="11" fillId="0" borderId="35" xfId="0" applyNumberFormat="1" applyFont="1" applyFill="1" applyBorder="1" applyProtection="1">
      <protection locked="0"/>
    </xf>
    <xf numFmtId="0" fontId="3" fillId="0" borderId="5"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0" fontId="3" fillId="0" borderId="0" xfId="0" applyFont="1" applyBorder="1" applyAlignment="1" applyProtection="1">
      <protection hidden="1"/>
    </xf>
    <xf numFmtId="0" fontId="11" fillId="0" borderId="36" xfId="0" applyFont="1" applyBorder="1" applyProtection="1">
      <protection hidden="1"/>
    </xf>
    <xf numFmtId="164" fontId="3" fillId="0" borderId="16" xfId="0" applyNumberFormat="1"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0" fillId="0" borderId="0" xfId="0" applyAlignment="1"/>
    <xf numFmtId="14" fontId="3" fillId="0" borderId="3" xfId="0" applyNumberFormat="1" applyFont="1" applyBorder="1" applyAlignment="1" applyProtection="1">
      <alignment horizontal="center"/>
      <protection locked="0"/>
    </xf>
    <xf numFmtId="0" fontId="3" fillId="0" borderId="0" xfId="0" applyFont="1" applyFill="1" applyBorder="1" applyAlignment="1" applyProtection="1">
      <protection locked="0"/>
    </xf>
    <xf numFmtId="0" fontId="11" fillId="0" borderId="0" xfId="0" applyFont="1" applyFill="1" applyBorder="1" applyAlignment="1" applyProtection="1">
      <protection locked="0"/>
    </xf>
    <xf numFmtId="0" fontId="3" fillId="2" borderId="7" xfId="0" applyFont="1" applyFill="1" applyBorder="1" applyAlignment="1" applyProtection="1">
      <protection locked="0"/>
    </xf>
    <xf numFmtId="0" fontId="11" fillId="0" borderId="16" xfId="0" applyFont="1" applyFill="1" applyBorder="1" applyAlignment="1" applyProtection="1">
      <alignment horizontal="center"/>
      <protection locked="0"/>
    </xf>
    <xf numFmtId="0" fontId="11" fillId="0" borderId="0" xfId="0" applyFont="1" applyBorder="1" applyProtection="1">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6" xfId="0" applyFont="1" applyBorder="1" applyProtection="1">
      <protection locked="0"/>
    </xf>
    <xf numFmtId="164" fontId="11" fillId="0" borderId="5" xfId="11" applyNumberFormat="1" applyFont="1" applyBorder="1" applyAlignment="1" applyProtection="1">
      <alignment horizontal="right"/>
      <protection locked="0"/>
    </xf>
    <xf numFmtId="164" fontId="11" fillId="0" borderId="6" xfId="11" applyNumberFormat="1" applyFont="1" applyBorder="1" applyAlignment="1" applyProtection="1">
      <alignment horizontal="right"/>
      <protection locked="0"/>
    </xf>
    <xf numFmtId="0" fontId="11" fillId="0" borderId="3" xfId="0" applyFont="1" applyBorder="1" applyAlignment="1">
      <alignment horizontal="center"/>
    </xf>
    <xf numFmtId="0" fontId="3" fillId="0" borderId="0" xfId="0" applyFont="1" applyAlignment="1">
      <alignment horizontal="center" wrapText="1"/>
    </xf>
    <xf numFmtId="0" fontId="3" fillId="0" borderId="3" xfId="0" applyFont="1" applyBorder="1" applyAlignment="1">
      <alignment horizontal="center"/>
    </xf>
    <xf numFmtId="0" fontId="3" fillId="0" borderId="3" xfId="0" applyFont="1" applyBorder="1" applyAlignment="1" applyProtection="1">
      <alignment horizontal="left"/>
      <protection locked="0"/>
    </xf>
    <xf numFmtId="0" fontId="3" fillId="0" borderId="4" xfId="0" applyFont="1" applyBorder="1" applyAlignment="1">
      <alignment horizontal="center"/>
    </xf>
    <xf numFmtId="0" fontId="11" fillId="0" borderId="0" xfId="0" applyFont="1" applyAlignment="1">
      <alignment horizontal="center"/>
    </xf>
    <xf numFmtId="0" fontId="11" fillId="0" borderId="0" xfId="47" applyFont="1" applyBorder="1" applyAlignment="1" applyProtection="1">
      <alignment horizontal="left"/>
      <protection locked="0"/>
    </xf>
    <xf numFmtId="0" fontId="11" fillId="0" borderId="0" xfId="47" applyFont="1" applyBorder="1" applyProtection="1">
      <protection locked="0"/>
    </xf>
    <xf numFmtId="0" fontId="11" fillId="0" borderId="6" xfId="47" applyFont="1" applyBorder="1" applyProtection="1">
      <protection locked="0"/>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31" xfId="0" applyFont="1" applyBorder="1" applyAlignment="1">
      <alignment horizontal="center" wrapText="1"/>
    </xf>
    <xf numFmtId="0" fontId="3" fillId="0" borderId="12" xfId="0" applyFont="1" applyBorder="1" applyAlignment="1">
      <alignment horizontal="center" wrapText="1"/>
    </xf>
    <xf numFmtId="0" fontId="3" fillId="0" borderId="10" xfId="0" applyFont="1" applyBorder="1" applyAlignment="1">
      <alignment horizontal="left"/>
    </xf>
    <xf numFmtId="0" fontId="3" fillId="0" borderId="4" xfId="0" applyFont="1" applyBorder="1"/>
    <xf numFmtId="0" fontId="3" fillId="0" borderId="11" xfId="0" applyFont="1" applyBorder="1"/>
    <xf numFmtId="165" fontId="11" fillId="0" borderId="10" xfId="11" applyNumberFormat="1" applyFont="1" applyBorder="1" applyAlignment="1" applyProtection="1">
      <alignment horizontal="right"/>
      <protection hidden="1"/>
    </xf>
    <xf numFmtId="165" fontId="11" fillId="0" borderId="11" xfId="11"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164" fontId="11" fillId="0" borderId="10" xfId="11" applyNumberFormat="1" applyFont="1" applyBorder="1" applyAlignment="1" applyProtection="1">
      <alignment horizontal="right"/>
    </xf>
    <xf numFmtId="164" fontId="11" fillId="0" borderId="11" xfId="11" applyNumberFormat="1" applyFont="1" applyBorder="1" applyAlignment="1" applyProtection="1">
      <alignment horizontal="right"/>
    </xf>
    <xf numFmtId="0" fontId="11" fillId="0" borderId="2" xfId="0" applyFont="1" applyBorder="1" applyAlignment="1">
      <alignment horizontal="left"/>
    </xf>
    <xf numFmtId="0" fontId="11" fillId="0" borderId="8" xfId="0" applyFont="1" applyBorder="1" applyAlignment="1">
      <alignment horizontal="left"/>
    </xf>
    <xf numFmtId="164" fontId="11" fillId="0" borderId="7" xfId="11" applyNumberFormat="1" applyFont="1" applyBorder="1" applyAlignment="1" applyProtection="1">
      <alignment horizontal="right"/>
    </xf>
    <xf numFmtId="164" fontId="11" fillId="0" borderId="8" xfId="11" applyNumberFormat="1" applyFont="1" applyBorder="1" applyAlignment="1" applyProtection="1">
      <alignment horizontal="right"/>
    </xf>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164" fontId="11" fillId="0" borderId="5" xfId="11" applyNumberFormat="1" applyFont="1" applyBorder="1" applyAlignment="1" applyProtection="1">
      <alignment horizontal="right"/>
      <protection hidden="1"/>
    </xf>
    <xf numFmtId="164" fontId="11" fillId="0" borderId="6" xfId="11" applyNumberFormat="1" applyFont="1" applyBorder="1" applyAlignment="1" applyProtection="1">
      <alignment horizontal="right"/>
      <protection hidden="1"/>
    </xf>
    <xf numFmtId="164" fontId="11" fillId="0" borderId="9" xfId="11" applyNumberFormat="1" applyFont="1" applyBorder="1" applyAlignment="1" applyProtection="1">
      <alignment horizontal="right"/>
    </xf>
    <xf numFmtId="164" fontId="11" fillId="0" borderId="37" xfId="11" applyNumberFormat="1" applyFont="1" applyBorder="1" applyAlignment="1" applyProtection="1">
      <alignment horizontal="right"/>
    </xf>
    <xf numFmtId="0" fontId="11" fillId="0" borderId="6" xfId="0" applyFont="1" applyBorder="1" applyAlignment="1" applyProtection="1">
      <alignment horizontal="left"/>
      <protection locked="0"/>
    </xf>
    <xf numFmtId="0" fontId="11" fillId="0" borderId="6" xfId="47" applyFont="1" applyBorder="1" applyAlignment="1" applyProtection="1">
      <alignment horizontal="left"/>
      <protection locked="0"/>
    </xf>
    <xf numFmtId="0" fontId="3" fillId="0" borderId="4" xfId="0" applyFont="1" applyBorder="1" applyAlignment="1">
      <alignment horizontal="left"/>
    </xf>
    <xf numFmtId="0" fontId="3" fillId="0" borderId="11" xfId="0" applyFont="1" applyBorder="1" applyAlignment="1">
      <alignment horizontal="left"/>
    </xf>
    <xf numFmtId="164" fontId="11" fillId="0" borderId="5" xfId="11" applyNumberFormat="1" applyFont="1" applyBorder="1" applyAlignment="1" applyProtection="1">
      <alignment horizontal="center"/>
      <protection locked="0"/>
    </xf>
    <xf numFmtId="164" fontId="11" fillId="0" borderId="6" xfId="11" applyNumberFormat="1" applyFont="1" applyBorder="1" applyAlignment="1" applyProtection="1">
      <alignment horizontal="center"/>
      <protection locked="0"/>
    </xf>
    <xf numFmtId="0" fontId="11" fillId="0" borderId="0" xfId="47" applyFont="1" applyBorder="1" applyAlignment="1" applyProtection="1">
      <alignment horizontal="center"/>
      <protection locked="0"/>
    </xf>
    <xf numFmtId="0" fontId="11" fillId="0" borderId="6" xfId="47" applyFont="1" applyBorder="1" applyAlignment="1" applyProtection="1">
      <alignment horizontal="center"/>
      <protection locked="0"/>
    </xf>
    <xf numFmtId="164" fontId="11" fillId="0" borderId="7" xfId="11" applyNumberFormat="1" applyFont="1" applyBorder="1" applyAlignment="1" applyProtection="1">
      <alignment horizontal="right"/>
      <protection locked="0"/>
    </xf>
    <xf numFmtId="164" fontId="11" fillId="0" borderId="8" xfId="11" applyNumberFormat="1"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11" xfId="0" applyFont="1" applyBorder="1" applyAlignment="1" applyProtection="1">
      <alignment horizontal="right"/>
      <protection locked="0"/>
    </xf>
    <xf numFmtId="164" fontId="11" fillId="0" borderId="9" xfId="10" applyNumberFormat="1" applyFont="1" applyBorder="1" applyAlignment="1" applyProtection="1">
      <alignment horizontal="right"/>
      <protection locked="0"/>
    </xf>
    <xf numFmtId="164" fontId="11" fillId="0" borderId="37" xfId="10" applyNumberFormat="1" applyFont="1" applyBorder="1" applyAlignment="1" applyProtection="1">
      <alignment horizontal="right"/>
      <protection locked="0"/>
    </xf>
    <xf numFmtId="164" fontId="11" fillId="0" borderId="7" xfId="10" applyNumberFormat="1" applyFont="1" applyBorder="1" applyAlignment="1" applyProtection="1">
      <alignment horizontal="right"/>
      <protection locked="0"/>
    </xf>
    <xf numFmtId="164" fontId="11" fillId="0" borderId="8" xfId="10" applyNumberFormat="1" applyFont="1" applyBorder="1" applyAlignment="1" applyProtection="1">
      <alignment horizontal="right"/>
      <protection locked="0"/>
    </xf>
    <xf numFmtId="0" fontId="3" fillId="0" borderId="5"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2" xfId="0" applyFont="1" applyBorder="1" applyAlignment="1" applyProtection="1">
      <alignment horizontal="left"/>
      <protection locked="0"/>
    </xf>
    <xf numFmtId="0" fontId="11" fillId="0" borderId="8" xfId="0" applyFont="1" applyBorder="1" applyAlignment="1" applyProtection="1">
      <alignment horizontal="left"/>
      <protection locked="0"/>
    </xf>
    <xf numFmtId="0" fontId="3" fillId="0" borderId="9" xfId="0" applyFont="1" applyBorder="1" applyProtection="1">
      <protection locked="0"/>
    </xf>
    <xf numFmtId="0" fontId="3" fillId="0" borderId="1" xfId="0" applyFont="1" applyBorder="1" applyProtection="1">
      <protection locked="0"/>
    </xf>
    <xf numFmtId="0" fontId="3" fillId="0" borderId="37" xfId="0" applyFont="1" applyBorder="1" applyProtection="1">
      <protection locked="0"/>
    </xf>
    <xf numFmtId="0" fontId="3" fillId="0" borderId="1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1" fillId="0" borderId="3"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4" xfId="0" applyFont="1" applyBorder="1" applyProtection="1">
      <protection locked="0"/>
    </xf>
    <xf numFmtId="0" fontId="3" fillId="0" borderId="11" xfId="0" applyFont="1" applyBorder="1" applyProtection="1">
      <protection locked="0"/>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wrapText="1"/>
      <protection locked="0"/>
    </xf>
    <xf numFmtId="0" fontId="3" fillId="0" borderId="31"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164" fontId="11" fillId="0" borderId="5"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3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12" xfId="0" applyNumberFormat="1" applyFont="1" applyBorder="1" applyAlignment="1" applyProtection="1">
      <alignment horizontal="right"/>
      <protection locked="0"/>
    </xf>
    <xf numFmtId="164" fontId="11" fillId="0" borderId="38" xfId="0" applyNumberFormat="1" applyFont="1" applyBorder="1" applyAlignment="1" applyProtection="1">
      <alignment horizontal="right"/>
      <protection locked="0"/>
    </xf>
    <xf numFmtId="164" fontId="11" fillId="0" borderId="39" xfId="0" applyNumberFormat="1" applyFont="1" applyBorder="1" applyAlignment="1" applyProtection="1">
      <alignment horizontal="right"/>
      <protection locked="0"/>
    </xf>
    <xf numFmtId="0" fontId="3" fillId="0" borderId="7" xfId="0" applyFont="1" applyBorder="1" applyAlignment="1" applyProtection="1">
      <alignment horizontal="left"/>
      <protection locked="0"/>
    </xf>
    <xf numFmtId="0" fontId="3" fillId="0" borderId="2" xfId="0" applyFont="1" applyBorder="1" applyProtection="1">
      <protection locked="0"/>
    </xf>
    <xf numFmtId="164" fontId="11" fillId="0" borderId="7" xfId="0" applyNumberFormat="1" applyFont="1" applyBorder="1" applyAlignment="1" applyProtection="1">
      <alignment horizontal="right"/>
      <protection hidden="1"/>
    </xf>
    <xf numFmtId="164" fontId="11" fillId="0" borderId="8" xfId="0" applyNumberFormat="1" applyFont="1" applyBorder="1" applyAlignment="1" applyProtection="1">
      <alignment horizontal="right"/>
      <protection hidden="1"/>
    </xf>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5" xfId="0" applyFont="1" applyBorder="1" applyProtection="1">
      <protection locked="0"/>
    </xf>
    <xf numFmtId="0" fontId="3" fillId="0" borderId="0"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164" fontId="11" fillId="0" borderId="7"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0" fontId="3" fillId="0" borderId="0" xfId="0" applyFont="1" applyAlignment="1" applyProtection="1">
      <alignment horizontal="center" wrapText="1"/>
      <protection locked="0"/>
    </xf>
    <xf numFmtId="164" fontId="11" fillId="0" borderId="5" xfId="0" applyNumberFormat="1" applyFont="1" applyBorder="1" applyAlignment="1" applyProtection="1">
      <protection locked="0"/>
    </xf>
    <xf numFmtId="164" fontId="11" fillId="0" borderId="6" xfId="0" applyNumberFormat="1" applyFont="1" applyBorder="1" applyAlignment="1" applyProtection="1">
      <protection locked="0"/>
    </xf>
    <xf numFmtId="164" fontId="11" fillId="0" borderId="5" xfId="0" applyNumberFormat="1" applyFont="1" applyBorder="1" applyProtection="1">
      <protection locked="0"/>
    </xf>
    <xf numFmtId="164" fontId="11" fillId="0" borderId="6" xfId="0" applyNumberFormat="1" applyFont="1" applyBorder="1" applyProtection="1">
      <protection locked="0"/>
    </xf>
    <xf numFmtId="0" fontId="3" fillId="0" borderId="10" xfId="0" applyFont="1" applyBorder="1" applyProtection="1">
      <protection locked="0"/>
    </xf>
    <xf numFmtId="164" fontId="11" fillId="0" borderId="10"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10" xfId="0" applyNumberFormat="1" applyFont="1" applyBorder="1" applyAlignment="1" applyProtection="1">
      <protection hidden="1"/>
    </xf>
    <xf numFmtId="164" fontId="11" fillId="0" borderId="11" xfId="0" applyNumberFormat="1" applyFont="1" applyBorder="1" applyAlignment="1" applyProtection="1">
      <protection hidden="1"/>
    </xf>
    <xf numFmtId="0" fontId="3" fillId="0" borderId="40" xfId="0" applyFont="1"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164" fontId="11" fillId="0" borderId="43" xfId="0" applyNumberFormat="1" applyFont="1" applyBorder="1" applyProtection="1">
      <protection locked="0"/>
    </xf>
    <xf numFmtId="164" fontId="11" fillId="0" borderId="44" xfId="0" applyNumberFormat="1" applyFont="1" applyBorder="1" applyProtection="1">
      <protection locked="0"/>
    </xf>
    <xf numFmtId="164" fontId="11" fillId="0" borderId="5" xfId="47" applyNumberFormat="1" applyFont="1" applyBorder="1" applyProtection="1">
      <protection locked="0"/>
    </xf>
    <xf numFmtId="164" fontId="11" fillId="0" borderId="6" xfId="47" applyNumberFormat="1" applyFont="1" applyBorder="1" applyProtection="1">
      <protection locked="0"/>
    </xf>
    <xf numFmtId="164" fontId="11" fillId="0" borderId="31" xfId="0" applyNumberFormat="1" applyFont="1" applyBorder="1" applyProtection="1">
      <protection locked="0"/>
    </xf>
    <xf numFmtId="164" fontId="11" fillId="0" borderId="12" xfId="0" applyNumberFormat="1" applyFont="1" applyBorder="1" applyProtection="1">
      <protection locked="0"/>
    </xf>
    <xf numFmtId="0" fontId="3" fillId="0" borderId="9"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7" xfId="0" applyFont="1" applyBorder="1" applyAlignment="1" applyProtection="1">
      <alignment horizontal="left"/>
      <protection locked="0"/>
    </xf>
    <xf numFmtId="164" fontId="11" fillId="0" borderId="9" xfId="0" applyNumberFormat="1" applyFont="1" applyBorder="1" applyProtection="1">
      <protection locked="0"/>
    </xf>
    <xf numFmtId="164" fontId="11" fillId="0" borderId="37" xfId="0" applyNumberFormat="1" applyFont="1" applyBorder="1" applyProtection="1">
      <protection locked="0"/>
    </xf>
    <xf numFmtId="164" fontId="11" fillId="0" borderId="10" xfId="0" applyNumberFormat="1" applyFont="1" applyBorder="1" applyProtection="1">
      <protection locked="0"/>
    </xf>
    <xf numFmtId="164" fontId="11" fillId="0" borderId="11" xfId="0" applyNumberFormat="1" applyFont="1" applyBorder="1" applyProtection="1">
      <protection locked="0"/>
    </xf>
    <xf numFmtId="0" fontId="3" fillId="0" borderId="4"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3" fillId="0" borderId="10" xfId="0" applyNumberFormat="1" applyFont="1" applyBorder="1" applyProtection="1">
      <protection hidden="1"/>
    </xf>
    <xf numFmtId="164" fontId="3" fillId="0" borderId="11" xfId="0" applyNumberFormat="1" applyFont="1" applyBorder="1" applyProtection="1">
      <protection hidden="1"/>
    </xf>
    <xf numFmtId="0" fontId="3" fillId="0" borderId="31" xfId="0" applyFont="1" applyBorder="1" applyAlignment="1" applyProtection="1">
      <alignment horizontal="left"/>
      <protection locked="0"/>
    </xf>
    <xf numFmtId="0" fontId="11" fillId="0" borderId="0" xfId="0" applyFont="1" applyFill="1" applyBorder="1"/>
    <xf numFmtId="0" fontId="3" fillId="0" borderId="7"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8" xfId="0" applyFont="1" applyBorder="1" applyAlignment="1" applyProtection="1">
      <alignment wrapText="1"/>
      <protection locked="0"/>
    </xf>
    <xf numFmtId="0" fontId="11" fillId="4" borderId="31"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12" xfId="0" applyFont="1" applyFill="1" applyBorder="1" applyAlignment="1" applyProtection="1">
      <alignment horizontal="left"/>
      <protection hidden="1"/>
    </xf>
    <xf numFmtId="0" fontId="3" fillId="0" borderId="2"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11" fillId="4" borderId="31" xfId="0" applyFont="1" applyFill="1" applyBorder="1" applyProtection="1">
      <protection hidden="1"/>
    </xf>
    <xf numFmtId="0" fontId="11" fillId="4" borderId="3" xfId="0" applyFont="1" applyFill="1" applyBorder="1" applyProtection="1">
      <protection hidden="1"/>
    </xf>
    <xf numFmtId="0" fontId="11" fillId="4" borderId="12" xfId="0" applyFont="1" applyFill="1" applyBorder="1" applyProtection="1">
      <protection hidden="1"/>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0" fillId="0" borderId="0" xfId="0" applyFill="1" applyBorder="1"/>
    <xf numFmtId="0" fontId="3" fillId="0" borderId="0" xfId="0" applyFont="1" applyFill="1" applyBorder="1" applyAlignment="1">
      <alignment horizontal="left" wrapText="1"/>
    </xf>
    <xf numFmtId="164" fontId="11" fillId="0" borderId="0" xfId="11" applyNumberFormat="1" applyFont="1" applyFill="1" applyBorder="1" applyAlignment="1" applyProtection="1">
      <alignment horizontal="right"/>
      <protection locked="0"/>
    </xf>
    <xf numFmtId="0" fontId="1" fillId="0" borderId="0" xfId="0" applyFont="1" applyFill="1" applyBorder="1" applyAlignment="1">
      <alignment horizontal="left" wrapText="1"/>
    </xf>
    <xf numFmtId="164" fontId="4" fillId="0" borderId="0" xfId="11" applyNumberFormat="1" applyFont="1" applyFill="1" applyBorder="1" applyAlignment="1" applyProtection="1">
      <alignment horizontal="right"/>
      <protection locked="0"/>
    </xf>
    <xf numFmtId="0" fontId="3"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1" fillId="0" borderId="16" xfId="0" applyFont="1" applyFill="1" applyBorder="1" applyAlignment="1" applyProtection="1">
      <alignment horizontal="left" vertical="center"/>
      <protection locked="0"/>
    </xf>
    <xf numFmtId="0" fontId="3" fillId="2" borderId="16"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6" xfId="0" applyFont="1" applyFill="1" applyBorder="1" applyProtection="1">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16"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7"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8"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3" fillId="0" borderId="0" xfId="0" applyFont="1" applyAlignment="1" applyProtection="1">
      <alignment horizont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1" fillId="0" borderId="3" xfId="0" applyFont="1" applyFill="1" applyBorder="1" applyAlignment="1" applyProtection="1">
      <alignment horizontal="left"/>
      <protection locked="0"/>
    </xf>
    <xf numFmtId="0" fontId="11" fillId="0" borderId="12" xfId="0" applyFont="1" applyFill="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0" xfId="0" applyFont="1" applyBorder="1" applyAlignment="1" applyProtection="1">
      <protection locked="0"/>
    </xf>
    <xf numFmtId="0" fontId="11" fillId="0" borderId="6" xfId="0" applyFont="1" applyBorder="1" applyAlignment="1" applyProtection="1">
      <protection locked="0"/>
    </xf>
    <xf numFmtId="0" fontId="3"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cellXfs>
  <cellStyles count="85">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omma 4"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2 2 2" xfId="13" xr:uid="{00000000-0005-0000-0000-00000C000000}"/>
    <cellStyle name="Currency 2 2 2 2" xfId="14" xr:uid="{00000000-0005-0000-0000-00000D000000}"/>
    <cellStyle name="Currency 2 2 3" xfId="15" xr:uid="{00000000-0005-0000-0000-00000E000000}"/>
    <cellStyle name="Currency 2 3" xfId="16" xr:uid="{00000000-0005-0000-0000-00000F000000}"/>
    <cellStyle name="Currency 2 3 2" xfId="17" xr:uid="{00000000-0005-0000-0000-000010000000}"/>
    <cellStyle name="Currency 2 4" xfId="18" xr:uid="{00000000-0005-0000-0000-000011000000}"/>
    <cellStyle name="Currency 2 4 2" xfId="19" xr:uid="{00000000-0005-0000-0000-000012000000}"/>
    <cellStyle name="Currency 3" xfId="20" xr:uid="{00000000-0005-0000-0000-000013000000}"/>
    <cellStyle name="Currency 3 2" xfId="21" xr:uid="{00000000-0005-0000-0000-000014000000}"/>
    <cellStyle name="Currency 3 2 2" xfId="22" xr:uid="{00000000-0005-0000-0000-000015000000}"/>
    <cellStyle name="Currency 3 3" xfId="23" xr:uid="{00000000-0005-0000-0000-000016000000}"/>
    <cellStyle name="Currency 3 3 2" xfId="24" xr:uid="{00000000-0005-0000-0000-000017000000}"/>
    <cellStyle name="Currency 4" xfId="25" xr:uid="{00000000-0005-0000-0000-000018000000}"/>
    <cellStyle name="Currency 4 2" xfId="26" xr:uid="{00000000-0005-0000-0000-000019000000}"/>
    <cellStyle name="Currency 5" xfId="27" xr:uid="{00000000-0005-0000-0000-00001A000000}"/>
    <cellStyle name="Currency 5 2" xfId="28" xr:uid="{00000000-0005-0000-0000-00001B000000}"/>
    <cellStyle name="Currency 6" xfId="29" xr:uid="{00000000-0005-0000-0000-00001C000000}"/>
    <cellStyle name="Currency 6 2" xfId="30" xr:uid="{00000000-0005-0000-0000-00001D000000}"/>
    <cellStyle name="Currency 7" xfId="31" xr:uid="{00000000-0005-0000-0000-00001E000000}"/>
    <cellStyle name="Currency 7 2" xfId="32" xr:uid="{00000000-0005-0000-0000-00001F000000}"/>
    <cellStyle name="Currency 8" xfId="33" xr:uid="{00000000-0005-0000-0000-000020000000}"/>
    <cellStyle name="Currency 8 2" xfId="34" xr:uid="{00000000-0005-0000-0000-000021000000}"/>
    <cellStyle name="Currency 9" xfId="35" xr:uid="{00000000-0005-0000-0000-000022000000}"/>
    <cellStyle name="Header1" xfId="36" xr:uid="{00000000-0005-0000-0000-000023000000}"/>
    <cellStyle name="Header2" xfId="37" xr:uid="{00000000-0005-0000-0000-000024000000}"/>
    <cellStyle name="Normal" xfId="0" builtinId="0"/>
    <cellStyle name="Normal 10" xfId="38" xr:uid="{00000000-0005-0000-0000-000026000000}"/>
    <cellStyle name="Normal 10 2" xfId="39" xr:uid="{00000000-0005-0000-0000-000027000000}"/>
    <cellStyle name="Normal 11" xfId="40" xr:uid="{00000000-0005-0000-0000-000028000000}"/>
    <cellStyle name="Normal 11 2" xfId="41" xr:uid="{00000000-0005-0000-0000-000029000000}"/>
    <cellStyle name="Normal 12" xfId="42" xr:uid="{00000000-0005-0000-0000-00002A000000}"/>
    <cellStyle name="Normal 12 2" xfId="43" xr:uid="{00000000-0005-0000-0000-00002B000000}"/>
    <cellStyle name="Normal 13" xfId="44" xr:uid="{00000000-0005-0000-0000-00002C000000}"/>
    <cellStyle name="Normal 14" xfId="45" xr:uid="{00000000-0005-0000-0000-00002D000000}"/>
    <cellStyle name="Normal 15" xfId="46" xr:uid="{00000000-0005-0000-0000-00002E000000}"/>
    <cellStyle name="Normal 2" xfId="47" xr:uid="{00000000-0005-0000-0000-00002F000000}"/>
    <cellStyle name="Normal 2 2" xfId="48" xr:uid="{00000000-0005-0000-0000-000030000000}"/>
    <cellStyle name="Normal 2 3" xfId="49" xr:uid="{00000000-0005-0000-0000-000031000000}"/>
    <cellStyle name="Normal 2 4" xfId="50" xr:uid="{00000000-0005-0000-0000-000032000000}"/>
    <cellStyle name="Normal 3" xfId="51" xr:uid="{00000000-0005-0000-0000-000033000000}"/>
    <cellStyle name="Normal 3 2" xfId="52" xr:uid="{00000000-0005-0000-0000-000034000000}"/>
    <cellStyle name="Normal 4" xfId="53" xr:uid="{00000000-0005-0000-0000-000035000000}"/>
    <cellStyle name="Normal 4 2" xfId="54" xr:uid="{00000000-0005-0000-0000-000036000000}"/>
    <cellStyle name="Normal 4 2 2"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4 2" xfId="59" xr:uid="{00000000-0005-0000-0000-00003B000000}"/>
    <cellStyle name="Normal 5" xfId="60" xr:uid="{00000000-0005-0000-0000-00003C000000}"/>
    <cellStyle name="Normal 6" xfId="61" xr:uid="{00000000-0005-0000-0000-00003D000000}"/>
    <cellStyle name="Normal 6 2" xfId="62" xr:uid="{00000000-0005-0000-0000-00003E000000}"/>
    <cellStyle name="Normal 7" xfId="63" xr:uid="{00000000-0005-0000-0000-00003F000000}"/>
    <cellStyle name="Normal 7 2" xfId="64" xr:uid="{00000000-0005-0000-0000-000040000000}"/>
    <cellStyle name="Normal 8" xfId="65" xr:uid="{00000000-0005-0000-0000-000041000000}"/>
    <cellStyle name="Normal 9" xfId="66" xr:uid="{00000000-0005-0000-0000-000042000000}"/>
    <cellStyle name="Normal 9 2" xfId="67" xr:uid="{00000000-0005-0000-0000-000043000000}"/>
    <cellStyle name="Percent" xfId="68" builtinId="5"/>
    <cellStyle name="Percent 2" xfId="69" xr:uid="{00000000-0005-0000-0000-000045000000}"/>
    <cellStyle name="Percent 2 2" xfId="70" xr:uid="{00000000-0005-0000-0000-000046000000}"/>
    <cellStyle name="Percent 2 2 2" xfId="71" xr:uid="{00000000-0005-0000-0000-000047000000}"/>
    <cellStyle name="Percent 2 3" xfId="72" xr:uid="{00000000-0005-0000-0000-000048000000}"/>
    <cellStyle name="Percent 2 3 2" xfId="73" xr:uid="{00000000-0005-0000-0000-000049000000}"/>
    <cellStyle name="Percent 2 4" xfId="74" xr:uid="{00000000-0005-0000-0000-00004A000000}"/>
    <cellStyle name="Percent 3" xfId="75" xr:uid="{00000000-0005-0000-0000-00004B000000}"/>
    <cellStyle name="Percent 3 2" xfId="76" xr:uid="{00000000-0005-0000-0000-00004C000000}"/>
    <cellStyle name="Percent 3 2 2" xfId="77" xr:uid="{00000000-0005-0000-0000-00004D000000}"/>
    <cellStyle name="Percent 3 3" xfId="78" xr:uid="{00000000-0005-0000-0000-00004E000000}"/>
    <cellStyle name="Percent 3 3 2" xfId="79" xr:uid="{00000000-0005-0000-0000-00004F000000}"/>
    <cellStyle name="Percent 3 4" xfId="80" xr:uid="{00000000-0005-0000-0000-000050000000}"/>
    <cellStyle name="Percent 4" xfId="81" xr:uid="{00000000-0005-0000-0000-000051000000}"/>
    <cellStyle name="Percent 4 2" xfId="82" xr:uid="{00000000-0005-0000-0000-000052000000}"/>
    <cellStyle name="Percent 5" xfId="83" xr:uid="{00000000-0005-0000-0000-000053000000}"/>
    <cellStyle name="Percent 6" xfId="84" xr:uid="{00000000-0005-0000-0000-000054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opLeftCell="A40" zoomScaleNormal="100" zoomScaleSheetLayoutView="100" zoomScalePageLayoutView="84" workbookViewId="0">
      <selection activeCell="F50" sqref="F50:G50"/>
    </sheetView>
  </sheetViews>
  <sheetFormatPr defaultColWidth="0" defaultRowHeight="12.75" zeroHeight="1" x14ac:dyDescent="0.2"/>
  <cols>
    <col min="1" max="1" width="3.5703125" customWidth="1"/>
    <col min="2" max="2" width="3.85546875" customWidth="1"/>
    <col min="3" max="3" width="4.42578125" customWidth="1"/>
    <col min="4" max="4" width="3.5703125" customWidth="1"/>
    <col min="5" max="5" width="45.28515625" customWidth="1"/>
    <col min="6" max="6" width="6" customWidth="1"/>
    <col min="7" max="7" width="23.28515625" customWidth="1"/>
    <col min="8" max="10" width="12.5703125" hidden="1" customWidth="1"/>
    <col min="11" max="16384" width="9.140625" hidden="1"/>
  </cols>
  <sheetData>
    <row r="1" spans="1:10" ht="46.5" customHeight="1" x14ac:dyDescent="0.25">
      <c r="A1" s="178" t="s">
        <v>184</v>
      </c>
      <c r="B1" s="178"/>
      <c r="C1" s="178"/>
      <c r="D1" s="178"/>
      <c r="E1" s="178"/>
      <c r="F1" s="178"/>
      <c r="G1" s="178"/>
    </row>
    <row r="2" spans="1:10" ht="20.100000000000001" customHeight="1" x14ac:dyDescent="0.25">
      <c r="A2" s="179" t="s">
        <v>8</v>
      </c>
      <c r="B2" s="179"/>
      <c r="C2" s="179"/>
      <c r="D2" s="180" t="s">
        <v>156</v>
      </c>
      <c r="E2" s="180"/>
      <c r="F2" s="27" t="s">
        <v>9</v>
      </c>
      <c r="G2" s="28">
        <v>42867</v>
      </c>
    </row>
    <row r="3" spans="1:10" ht="15" customHeight="1" x14ac:dyDescent="0.25">
      <c r="A3" s="29"/>
      <c r="B3" s="29"/>
      <c r="C3" s="29"/>
      <c r="D3" s="181"/>
      <c r="E3" s="181"/>
      <c r="F3" s="182"/>
      <c r="G3" s="182"/>
    </row>
    <row r="4" spans="1:10" ht="15" x14ac:dyDescent="0.2">
      <c r="A4" s="24"/>
      <c r="B4" s="24"/>
      <c r="C4" s="24"/>
      <c r="D4" s="24"/>
      <c r="E4" s="24"/>
      <c r="F4" s="177"/>
      <c r="G4" s="177"/>
    </row>
    <row r="5" spans="1:10" s="3" customFormat="1" ht="15" customHeight="1" x14ac:dyDescent="0.2">
      <c r="A5" s="186" t="s">
        <v>54</v>
      </c>
      <c r="B5" s="181"/>
      <c r="C5" s="181"/>
      <c r="D5" s="181"/>
      <c r="E5" s="187"/>
      <c r="F5" s="193" t="s">
        <v>59</v>
      </c>
      <c r="G5" s="194"/>
    </row>
    <row r="6" spans="1:10" s="3" customFormat="1" ht="15" customHeight="1" x14ac:dyDescent="0.2">
      <c r="A6" s="188"/>
      <c r="B6" s="189"/>
      <c r="C6" s="189"/>
      <c r="D6" s="189"/>
      <c r="E6" s="190"/>
      <c r="F6" s="195"/>
      <c r="G6" s="196"/>
    </row>
    <row r="7" spans="1:10" s="1" customFormat="1" ht="20.25" customHeight="1" x14ac:dyDescent="0.2">
      <c r="A7" s="191"/>
      <c r="B7" s="179"/>
      <c r="C7" s="179"/>
      <c r="D7" s="179"/>
      <c r="E7" s="192"/>
      <c r="F7" s="197"/>
      <c r="G7" s="198"/>
      <c r="H7" s="2"/>
      <c r="I7" s="2"/>
      <c r="J7" s="2"/>
    </row>
    <row r="8" spans="1:10" ht="15" customHeight="1" x14ac:dyDescent="0.25">
      <c r="A8" s="199" t="s">
        <v>120</v>
      </c>
      <c r="B8" s="200"/>
      <c r="C8" s="200"/>
      <c r="D8" s="200"/>
      <c r="E8" s="201"/>
      <c r="F8" s="202"/>
      <c r="G8" s="203"/>
    </row>
    <row r="9" spans="1:10" ht="15" customHeight="1" x14ac:dyDescent="0.2">
      <c r="A9" s="30">
        <v>1</v>
      </c>
      <c r="B9" s="183" t="s">
        <v>170</v>
      </c>
      <c r="C9" s="184"/>
      <c r="D9" s="184"/>
      <c r="E9" s="185"/>
      <c r="F9" s="175">
        <v>3617163</v>
      </c>
      <c r="G9" s="176"/>
    </row>
    <row r="10" spans="1:10" ht="15" customHeight="1" x14ac:dyDescent="0.2">
      <c r="A10" s="30">
        <v>2</v>
      </c>
      <c r="B10" s="183" t="s">
        <v>173</v>
      </c>
      <c r="C10" s="184"/>
      <c r="D10" s="184"/>
      <c r="E10" s="185"/>
      <c r="F10" s="175">
        <v>3562630</v>
      </c>
      <c r="G10" s="176"/>
    </row>
    <row r="11" spans="1:10" ht="15" customHeight="1" x14ac:dyDescent="0.2">
      <c r="A11" s="30">
        <v>3</v>
      </c>
      <c r="B11" s="183" t="s">
        <v>171</v>
      </c>
      <c r="C11" s="184"/>
      <c r="D11" s="184"/>
      <c r="E11" s="185"/>
      <c r="F11" s="175">
        <v>11478380</v>
      </c>
      <c r="G11" s="176"/>
    </row>
    <row r="12" spans="1:10" ht="15" customHeight="1" x14ac:dyDescent="0.2">
      <c r="A12" s="30">
        <v>4</v>
      </c>
      <c r="B12" s="183" t="s">
        <v>172</v>
      </c>
      <c r="C12" s="184"/>
      <c r="D12" s="184"/>
      <c r="E12" s="185"/>
      <c r="F12" s="175">
        <v>3477067</v>
      </c>
      <c r="G12" s="176"/>
    </row>
    <row r="13" spans="1:10" ht="15" customHeight="1" x14ac:dyDescent="0.2">
      <c r="A13" s="30">
        <v>5</v>
      </c>
      <c r="B13" s="183"/>
      <c r="C13" s="184"/>
      <c r="D13" s="184"/>
      <c r="E13" s="185"/>
      <c r="F13" s="175"/>
      <c r="G13" s="176"/>
    </row>
    <row r="14" spans="1:10" ht="15" customHeight="1" x14ac:dyDescent="0.2">
      <c r="A14" s="30">
        <v>6</v>
      </c>
      <c r="B14" s="172"/>
      <c r="C14" s="173"/>
      <c r="D14" s="173"/>
      <c r="E14" s="174"/>
      <c r="F14" s="175"/>
      <c r="G14" s="176"/>
    </row>
    <row r="15" spans="1:10" ht="15" customHeight="1" x14ac:dyDescent="0.2">
      <c r="A15" s="30">
        <v>7</v>
      </c>
      <c r="B15" s="172"/>
      <c r="C15" s="173"/>
      <c r="D15" s="173"/>
      <c r="E15" s="174"/>
      <c r="F15" s="175"/>
      <c r="G15" s="176"/>
    </row>
    <row r="16" spans="1:10" ht="15" customHeight="1" x14ac:dyDescent="0.2">
      <c r="A16" s="30">
        <v>8</v>
      </c>
      <c r="B16" s="172"/>
      <c r="C16" s="173"/>
      <c r="D16" s="173"/>
      <c r="E16" s="174"/>
      <c r="F16" s="175"/>
      <c r="G16" s="176"/>
    </row>
    <row r="17" spans="1:7" ht="15" customHeight="1" x14ac:dyDescent="0.2">
      <c r="A17" s="30">
        <v>9</v>
      </c>
      <c r="B17" s="172"/>
      <c r="C17" s="173"/>
      <c r="D17" s="173"/>
      <c r="E17" s="174"/>
      <c r="F17" s="175"/>
      <c r="G17" s="176"/>
    </row>
    <row r="18" spans="1:7" ht="15" customHeight="1" x14ac:dyDescent="0.2">
      <c r="A18" s="30">
        <v>10</v>
      </c>
      <c r="B18" s="172"/>
      <c r="C18" s="173"/>
      <c r="D18" s="173"/>
      <c r="E18" s="174"/>
      <c r="F18" s="175"/>
      <c r="G18" s="176"/>
    </row>
    <row r="19" spans="1:7" ht="15" customHeight="1" x14ac:dyDescent="0.2">
      <c r="A19" s="30">
        <v>11</v>
      </c>
      <c r="B19" s="172"/>
      <c r="C19" s="173"/>
      <c r="D19" s="173"/>
      <c r="E19" s="174"/>
      <c r="F19" s="175"/>
      <c r="G19" s="176"/>
    </row>
    <row r="20" spans="1:7" ht="15" customHeight="1" x14ac:dyDescent="0.2">
      <c r="A20" s="30">
        <v>12</v>
      </c>
      <c r="B20" s="172"/>
      <c r="C20" s="173"/>
      <c r="D20" s="173"/>
      <c r="E20" s="174"/>
      <c r="F20" s="175"/>
      <c r="G20" s="176"/>
    </row>
    <row r="21" spans="1:7" ht="15" customHeight="1" x14ac:dyDescent="0.2">
      <c r="A21" s="30">
        <v>13</v>
      </c>
      <c r="B21" s="172"/>
      <c r="C21" s="173"/>
      <c r="D21" s="173"/>
      <c r="E21" s="174"/>
      <c r="F21" s="175"/>
      <c r="G21" s="176"/>
    </row>
    <row r="22" spans="1:7" ht="15" customHeight="1" x14ac:dyDescent="0.2">
      <c r="A22" s="30">
        <v>14</v>
      </c>
      <c r="B22" s="172"/>
      <c r="C22" s="173"/>
      <c r="D22" s="173"/>
      <c r="E22" s="174"/>
      <c r="F22" s="175"/>
      <c r="G22" s="176"/>
    </row>
    <row r="23" spans="1:7" ht="15" customHeight="1" x14ac:dyDescent="0.2">
      <c r="A23" s="30">
        <v>15</v>
      </c>
      <c r="B23" s="172"/>
      <c r="C23" s="173"/>
      <c r="D23" s="173"/>
      <c r="E23" s="174"/>
      <c r="F23" s="175"/>
      <c r="G23" s="176"/>
    </row>
    <row r="24" spans="1:7" ht="15" customHeight="1" x14ac:dyDescent="0.2">
      <c r="A24" s="30">
        <v>16</v>
      </c>
      <c r="B24" s="172"/>
      <c r="C24" s="173"/>
      <c r="D24" s="173"/>
      <c r="E24" s="174"/>
      <c r="F24" s="175"/>
      <c r="G24" s="176"/>
    </row>
    <row r="25" spans="1:7" ht="15" customHeight="1" x14ac:dyDescent="0.2">
      <c r="A25" s="30">
        <v>17</v>
      </c>
      <c r="B25" s="172"/>
      <c r="C25" s="173"/>
      <c r="D25" s="173"/>
      <c r="E25" s="174"/>
      <c r="F25" s="175"/>
      <c r="G25" s="176"/>
    </row>
    <row r="26" spans="1:7" ht="15" customHeight="1" x14ac:dyDescent="0.2">
      <c r="A26" s="30">
        <v>18</v>
      </c>
      <c r="B26" s="172"/>
      <c r="C26" s="173"/>
      <c r="D26" s="173"/>
      <c r="E26" s="174"/>
      <c r="F26" s="175"/>
      <c r="G26" s="176"/>
    </row>
    <row r="27" spans="1:7" ht="15" customHeight="1" x14ac:dyDescent="0.2">
      <c r="A27" s="30">
        <v>19</v>
      </c>
      <c r="B27" s="172"/>
      <c r="C27" s="173"/>
      <c r="D27" s="173"/>
      <c r="E27" s="174"/>
      <c r="F27" s="175"/>
      <c r="G27" s="176"/>
    </row>
    <row r="28" spans="1:7" ht="15" customHeight="1" x14ac:dyDescent="0.2">
      <c r="A28" s="30">
        <v>20</v>
      </c>
      <c r="B28" s="204"/>
      <c r="C28" s="173"/>
      <c r="D28" s="173"/>
      <c r="E28" s="174"/>
      <c r="F28" s="175"/>
      <c r="G28" s="176"/>
    </row>
    <row r="29" spans="1:7" ht="15" customHeight="1" x14ac:dyDescent="0.2">
      <c r="A29" s="30">
        <v>21</v>
      </c>
      <c r="B29" s="172"/>
      <c r="C29" s="173"/>
      <c r="D29" s="173"/>
      <c r="E29" s="174"/>
      <c r="F29" s="175"/>
      <c r="G29" s="176"/>
    </row>
    <row r="30" spans="1:7" ht="15" customHeight="1" x14ac:dyDescent="0.2">
      <c r="A30" s="30">
        <v>22</v>
      </c>
      <c r="B30" s="172"/>
      <c r="C30" s="173"/>
      <c r="D30" s="173"/>
      <c r="E30" s="174"/>
      <c r="F30" s="175"/>
      <c r="G30" s="176"/>
    </row>
    <row r="31" spans="1:7" ht="15" customHeight="1" x14ac:dyDescent="0.2">
      <c r="A31" s="30">
        <v>23</v>
      </c>
      <c r="B31" s="172"/>
      <c r="C31" s="173"/>
      <c r="D31" s="173"/>
      <c r="E31" s="174"/>
      <c r="F31" s="175"/>
      <c r="G31" s="176"/>
    </row>
    <row r="32" spans="1:7" ht="15" customHeight="1" x14ac:dyDescent="0.2">
      <c r="A32" s="30">
        <v>24</v>
      </c>
      <c r="B32" s="172"/>
      <c r="C32" s="173"/>
      <c r="D32" s="173"/>
      <c r="E32" s="174"/>
      <c r="F32" s="175"/>
      <c r="G32" s="176"/>
    </row>
    <row r="33" spans="1:7" s="4" customFormat="1" ht="15" customHeight="1" x14ac:dyDescent="0.2">
      <c r="A33" s="30">
        <v>25</v>
      </c>
      <c r="B33" s="172"/>
      <c r="C33" s="173"/>
      <c r="D33" s="173"/>
      <c r="E33" s="174"/>
      <c r="F33" s="175"/>
      <c r="G33" s="176"/>
    </row>
    <row r="34" spans="1:7" s="4" customFormat="1" ht="15" customHeight="1" x14ac:dyDescent="0.2">
      <c r="A34" s="34"/>
      <c r="B34" s="207" t="s">
        <v>63</v>
      </c>
      <c r="C34" s="207"/>
      <c r="D34" s="207"/>
      <c r="E34" s="208"/>
      <c r="F34" s="209">
        <f>SUM(F9:G33)</f>
        <v>22135240</v>
      </c>
      <c r="G34" s="210"/>
    </row>
    <row r="35" spans="1:7" s="4" customFormat="1" ht="15" customHeight="1" x14ac:dyDescent="0.25">
      <c r="A35" s="211" t="s">
        <v>121</v>
      </c>
      <c r="B35" s="212"/>
      <c r="C35" s="212"/>
      <c r="D35" s="212"/>
      <c r="E35" s="213"/>
      <c r="F35" s="214"/>
      <c r="G35" s="215"/>
    </row>
    <row r="36" spans="1:7" s="4" customFormat="1" ht="15" customHeight="1" x14ac:dyDescent="0.2">
      <c r="A36" s="30">
        <v>1</v>
      </c>
      <c r="B36" s="183" t="s">
        <v>170</v>
      </c>
      <c r="C36" s="184"/>
      <c r="D36" s="184"/>
      <c r="E36" s="185"/>
      <c r="F36" s="175">
        <v>35635068</v>
      </c>
      <c r="G36" s="176"/>
    </row>
    <row r="37" spans="1:7" s="4" customFormat="1" ht="15" customHeight="1" x14ac:dyDescent="0.2">
      <c r="A37" s="30">
        <v>2</v>
      </c>
      <c r="B37" s="183" t="s">
        <v>171</v>
      </c>
      <c r="C37" s="184"/>
      <c r="D37" s="184"/>
      <c r="E37" s="185"/>
      <c r="F37" s="175">
        <v>41565240</v>
      </c>
      <c r="G37" s="176"/>
    </row>
    <row r="38" spans="1:7" s="4" customFormat="1" ht="15" customHeight="1" x14ac:dyDescent="0.2">
      <c r="A38" s="30">
        <v>3</v>
      </c>
      <c r="B38" s="183" t="s">
        <v>172</v>
      </c>
      <c r="C38" s="184"/>
      <c r="D38" s="184"/>
      <c r="E38" s="185"/>
      <c r="F38" s="175">
        <v>5505755</v>
      </c>
      <c r="G38" s="176"/>
    </row>
    <row r="39" spans="1:7" s="4" customFormat="1" ht="15" customHeight="1" x14ac:dyDescent="0.2">
      <c r="A39" s="30">
        <v>4</v>
      </c>
      <c r="B39" s="35" t="s">
        <v>174</v>
      </c>
      <c r="C39" s="36"/>
      <c r="D39" s="36"/>
      <c r="E39" s="37"/>
      <c r="F39" s="175">
        <v>686579</v>
      </c>
      <c r="G39" s="176"/>
    </row>
    <row r="40" spans="1:7" s="4" customFormat="1" ht="15" customHeight="1" x14ac:dyDescent="0.2">
      <c r="A40" s="30">
        <v>5</v>
      </c>
      <c r="B40" s="172"/>
      <c r="C40" s="172"/>
      <c r="D40" s="172"/>
      <c r="E40" s="218"/>
      <c r="F40" s="175"/>
      <c r="G40" s="176"/>
    </row>
    <row r="41" spans="1:7" s="4" customFormat="1" ht="15" customHeight="1" x14ac:dyDescent="0.2">
      <c r="A41" s="30">
        <v>6</v>
      </c>
      <c r="B41" s="172"/>
      <c r="C41" s="172"/>
      <c r="D41" s="172"/>
      <c r="E41" s="218"/>
      <c r="F41" s="175"/>
      <c r="G41" s="176"/>
    </row>
    <row r="42" spans="1:7" s="4" customFormat="1" ht="15" customHeight="1" x14ac:dyDescent="0.2">
      <c r="A42" s="30">
        <v>7</v>
      </c>
      <c r="B42" s="183"/>
      <c r="C42" s="183"/>
      <c r="D42" s="183"/>
      <c r="E42" s="219"/>
      <c r="F42" s="175"/>
      <c r="G42" s="176"/>
    </row>
    <row r="43" spans="1:7" s="4" customFormat="1" ht="15" customHeight="1" x14ac:dyDescent="0.2">
      <c r="A43" s="30">
        <v>8</v>
      </c>
      <c r="B43" s="183"/>
      <c r="C43" s="183"/>
      <c r="D43" s="183"/>
      <c r="E43" s="219"/>
      <c r="F43" s="175"/>
      <c r="G43" s="176"/>
    </row>
    <row r="44" spans="1:7" s="4" customFormat="1" ht="15" customHeight="1" x14ac:dyDescent="0.2">
      <c r="A44" s="30">
        <v>9</v>
      </c>
      <c r="B44" s="183"/>
      <c r="C44" s="183"/>
      <c r="D44" s="183"/>
      <c r="E44" s="219"/>
      <c r="F44" s="175"/>
      <c r="G44" s="176"/>
    </row>
    <row r="45" spans="1:7" s="4" customFormat="1" ht="15" customHeight="1" x14ac:dyDescent="0.2">
      <c r="A45" s="30">
        <v>10</v>
      </c>
      <c r="B45" s="224"/>
      <c r="C45" s="224"/>
      <c r="D45" s="224"/>
      <c r="E45" s="225"/>
      <c r="F45" s="222"/>
      <c r="G45" s="223"/>
    </row>
    <row r="46" spans="1:7" s="4" customFormat="1" ht="15" customHeight="1" x14ac:dyDescent="0.2">
      <c r="A46" s="30">
        <v>11</v>
      </c>
      <c r="B46" s="224"/>
      <c r="C46" s="224"/>
      <c r="D46" s="224"/>
      <c r="E46" s="225"/>
      <c r="F46" s="222"/>
      <c r="G46" s="223"/>
    </row>
    <row r="47" spans="1:7" s="4" customFormat="1" ht="15" customHeight="1" x14ac:dyDescent="0.2">
      <c r="A47" s="30">
        <v>12</v>
      </c>
      <c r="B47" s="172"/>
      <c r="C47" s="172"/>
      <c r="D47" s="172"/>
      <c r="E47" s="218"/>
      <c r="F47" s="175"/>
      <c r="G47" s="176"/>
    </row>
    <row r="48" spans="1:7" s="4" customFormat="1" ht="15" customHeight="1" x14ac:dyDescent="0.2">
      <c r="A48" s="30">
        <v>13</v>
      </c>
      <c r="B48" s="172"/>
      <c r="C48" s="172"/>
      <c r="D48" s="172"/>
      <c r="E48" s="218"/>
      <c r="F48" s="175"/>
      <c r="G48" s="176"/>
    </row>
    <row r="49" spans="1:7" s="4" customFormat="1" ht="15" customHeight="1" x14ac:dyDescent="0.2">
      <c r="A49" s="30">
        <v>14</v>
      </c>
      <c r="B49" s="172"/>
      <c r="C49" s="172"/>
      <c r="D49" s="172"/>
      <c r="E49" s="218"/>
      <c r="F49" s="175"/>
      <c r="G49" s="176"/>
    </row>
    <row r="50" spans="1:7" s="4" customFormat="1" ht="15" customHeight="1" x14ac:dyDescent="0.2">
      <c r="A50" s="30">
        <v>15</v>
      </c>
      <c r="B50" s="172"/>
      <c r="C50" s="172"/>
      <c r="D50" s="172"/>
      <c r="E50" s="218"/>
      <c r="F50" s="175"/>
      <c r="G50" s="176"/>
    </row>
    <row r="51" spans="1:7" s="4" customFormat="1" ht="15" customHeight="1" x14ac:dyDescent="0.2">
      <c r="A51" s="39"/>
      <c r="B51" s="40" t="s">
        <v>122</v>
      </c>
      <c r="C51" s="40"/>
      <c r="D51" s="40"/>
      <c r="E51" s="41"/>
      <c r="F51" s="209">
        <f>SUM(F36:G50)</f>
        <v>83392642</v>
      </c>
      <c r="G51" s="210"/>
    </row>
    <row r="52" spans="1:7" s="4" customFormat="1" ht="15" customHeight="1" x14ac:dyDescent="0.25">
      <c r="A52" s="199" t="s">
        <v>123</v>
      </c>
      <c r="B52" s="220"/>
      <c r="C52" s="220"/>
      <c r="D52" s="220"/>
      <c r="E52" s="221"/>
      <c r="F52" s="205">
        <f>SUM(F34+F51)</f>
        <v>105527882</v>
      </c>
      <c r="G52" s="206"/>
    </row>
    <row r="53" spans="1:7" s="4" customFormat="1" ht="15" customHeight="1" x14ac:dyDescent="0.25">
      <c r="A53" s="211" t="s">
        <v>53</v>
      </c>
      <c r="B53" s="212"/>
      <c r="C53" s="212"/>
      <c r="D53" s="212"/>
      <c r="E53" s="213"/>
      <c r="F53" s="175">
        <v>0</v>
      </c>
      <c r="G53" s="176"/>
    </row>
    <row r="54" spans="1:7" s="4" customFormat="1" ht="15" customHeight="1" x14ac:dyDescent="0.25">
      <c r="A54" s="211" t="s">
        <v>20</v>
      </c>
      <c r="B54" s="212"/>
      <c r="C54" s="212"/>
      <c r="D54" s="212"/>
      <c r="E54" s="213"/>
      <c r="F54" s="175">
        <v>15301742</v>
      </c>
      <c r="G54" s="176"/>
    </row>
    <row r="55" spans="1:7" s="4" customFormat="1" ht="15" customHeight="1" thickBot="1" x14ac:dyDescent="0.3">
      <c r="A55" s="211" t="s">
        <v>40</v>
      </c>
      <c r="B55" s="212"/>
      <c r="C55" s="212"/>
      <c r="D55" s="212"/>
      <c r="E55" s="213"/>
      <c r="F55" s="175">
        <v>0</v>
      </c>
      <c r="G55" s="176"/>
    </row>
    <row r="56" spans="1:7" ht="15" customHeight="1" thickBot="1" x14ac:dyDescent="0.3">
      <c r="A56" s="42" t="s">
        <v>23</v>
      </c>
      <c r="B56" s="43"/>
      <c r="C56" s="43"/>
      <c r="D56" s="43"/>
      <c r="E56" s="43"/>
      <c r="F56" s="216">
        <f>SUM(F52:G55)</f>
        <v>120829624</v>
      </c>
      <c r="G56" s="217"/>
    </row>
  </sheetData>
  <sheetProtection sheet="1" selectLockedCells="1"/>
  <mergeCells count="103">
    <mergeCell ref="F50:G50"/>
    <mergeCell ref="F51:G51"/>
    <mergeCell ref="A52:E52"/>
    <mergeCell ref="B37:E37"/>
    <mergeCell ref="F37:G37"/>
    <mergeCell ref="F38:G38"/>
    <mergeCell ref="F39:G39"/>
    <mergeCell ref="B42:E42"/>
    <mergeCell ref="F42:G42"/>
    <mergeCell ref="F46:G46"/>
    <mergeCell ref="B46:E46"/>
    <mergeCell ref="B45:E45"/>
    <mergeCell ref="B40:E40"/>
    <mergeCell ref="F40:G40"/>
    <mergeCell ref="B41:E41"/>
    <mergeCell ref="F41:G41"/>
    <mergeCell ref="F45:G45"/>
    <mergeCell ref="B43:E43"/>
    <mergeCell ref="F43:G43"/>
    <mergeCell ref="F52:G52"/>
    <mergeCell ref="B34:E34"/>
    <mergeCell ref="F34:G34"/>
    <mergeCell ref="A35:E35"/>
    <mergeCell ref="F35:G35"/>
    <mergeCell ref="F36:G36"/>
    <mergeCell ref="B36:E36"/>
    <mergeCell ref="F56:G56"/>
    <mergeCell ref="A53:E53"/>
    <mergeCell ref="F53:G53"/>
    <mergeCell ref="B47:E47"/>
    <mergeCell ref="F47:G47"/>
    <mergeCell ref="B48:E48"/>
    <mergeCell ref="F48:G48"/>
    <mergeCell ref="B49:E49"/>
    <mergeCell ref="F49:G49"/>
    <mergeCell ref="B50:E50"/>
    <mergeCell ref="B44:E44"/>
    <mergeCell ref="F44:G44"/>
    <mergeCell ref="B38:E38"/>
    <mergeCell ref="A54:E54"/>
    <mergeCell ref="F54:G54"/>
    <mergeCell ref="A55:E55"/>
    <mergeCell ref="F55:G55"/>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topLeftCell="A25" zoomScaleNormal="100" zoomScaleSheetLayoutView="100" workbookViewId="0">
      <selection activeCell="A42" sqref="A42"/>
    </sheetView>
  </sheetViews>
  <sheetFormatPr defaultColWidth="0" defaultRowHeight="12.75" zeroHeight="1" x14ac:dyDescent="0.2"/>
  <cols>
    <col min="1" max="4" width="3.5703125" style="55" customWidth="1"/>
    <col min="5" max="5" width="57.7109375" style="55" customWidth="1"/>
    <col min="6" max="6" width="10.85546875" style="55" customWidth="1"/>
    <col min="7" max="7" width="27.42578125" style="55" customWidth="1"/>
    <col min="8" max="16384" width="9.140625" hidden="1"/>
  </cols>
  <sheetData>
    <row r="1" spans="1:7" ht="46.5" customHeight="1" x14ac:dyDescent="0.25">
      <c r="A1" s="256" t="s">
        <v>185</v>
      </c>
      <c r="B1" s="256"/>
      <c r="C1" s="256"/>
      <c r="D1" s="256"/>
      <c r="E1" s="256"/>
      <c r="F1" s="256"/>
      <c r="G1" s="256"/>
    </row>
    <row r="2" spans="1:7" ht="20.100000000000001" customHeight="1" x14ac:dyDescent="0.25">
      <c r="A2" s="249" t="s">
        <v>8</v>
      </c>
      <c r="B2" s="249"/>
      <c r="C2" s="249"/>
      <c r="D2" s="251" t="str">
        <f>'CSS '!D2:E2</f>
        <v>RIVERSIDE</v>
      </c>
      <c r="E2" s="251"/>
      <c r="F2" s="49" t="s">
        <v>9</v>
      </c>
      <c r="G2" s="50">
        <f>'CSS '!G2</f>
        <v>42867</v>
      </c>
    </row>
    <row r="3" spans="1:7" ht="15" customHeight="1" x14ac:dyDescent="0.25">
      <c r="A3" s="44"/>
      <c r="B3" s="45"/>
      <c r="C3" s="45"/>
      <c r="D3" s="255"/>
      <c r="E3" s="255"/>
      <c r="F3" s="46"/>
      <c r="G3" s="47"/>
    </row>
    <row r="4" spans="1:7" ht="15" customHeight="1" x14ac:dyDescent="0.2">
      <c r="A4" s="48"/>
      <c r="B4" s="47"/>
      <c r="C4" s="47"/>
      <c r="D4" s="47"/>
      <c r="E4" s="47"/>
      <c r="F4" s="47"/>
      <c r="G4" s="47"/>
    </row>
    <row r="5" spans="1:7" s="3" customFormat="1" ht="15" customHeight="1" x14ac:dyDescent="0.25">
      <c r="A5" s="245" t="s">
        <v>55</v>
      </c>
      <c r="B5" s="246"/>
      <c r="C5" s="246"/>
      <c r="D5" s="246"/>
      <c r="E5" s="247"/>
      <c r="F5" s="245" t="s">
        <v>0</v>
      </c>
      <c r="G5" s="247"/>
    </row>
    <row r="6" spans="1:7" s="1" customFormat="1" ht="34.5" customHeight="1" x14ac:dyDescent="0.25">
      <c r="A6" s="248"/>
      <c r="B6" s="249"/>
      <c r="C6" s="249"/>
      <c r="D6" s="249"/>
      <c r="E6" s="250"/>
      <c r="F6" s="257" t="s">
        <v>59</v>
      </c>
      <c r="G6" s="258"/>
    </row>
    <row r="7" spans="1:7" ht="15" customHeight="1" x14ac:dyDescent="0.25">
      <c r="A7" s="252" t="s">
        <v>128</v>
      </c>
      <c r="B7" s="253"/>
      <c r="C7" s="253"/>
      <c r="D7" s="253"/>
      <c r="E7" s="254"/>
      <c r="F7" s="228"/>
      <c r="G7" s="229"/>
    </row>
    <row r="8" spans="1:7" ht="15" customHeight="1" x14ac:dyDescent="0.2">
      <c r="A8" s="53">
        <v>1</v>
      </c>
      <c r="B8" s="172" t="s">
        <v>158</v>
      </c>
      <c r="C8" s="173"/>
      <c r="D8" s="173"/>
      <c r="E8" s="174"/>
      <c r="F8" s="175">
        <v>2594177</v>
      </c>
      <c r="G8" s="176"/>
    </row>
    <row r="9" spans="1:7" ht="15" customHeight="1" x14ac:dyDescent="0.2">
      <c r="A9" s="53">
        <v>2</v>
      </c>
      <c r="B9" s="172" t="s">
        <v>159</v>
      </c>
      <c r="C9" s="173"/>
      <c r="D9" s="173"/>
      <c r="E9" s="174"/>
      <c r="F9" s="175">
        <v>1920708</v>
      </c>
      <c r="G9" s="176"/>
    </row>
    <row r="10" spans="1:7" ht="15" customHeight="1" x14ac:dyDescent="0.2">
      <c r="A10" s="53">
        <v>3</v>
      </c>
      <c r="B10" s="172" t="s">
        <v>160</v>
      </c>
      <c r="C10" s="173"/>
      <c r="D10" s="173"/>
      <c r="E10" s="174"/>
      <c r="F10" s="175">
        <v>1516338</v>
      </c>
      <c r="G10" s="176"/>
    </row>
    <row r="11" spans="1:7" ht="15" customHeight="1" x14ac:dyDescent="0.2">
      <c r="A11" s="53">
        <v>4</v>
      </c>
      <c r="B11" s="172" t="s">
        <v>161</v>
      </c>
      <c r="C11" s="173"/>
      <c r="D11" s="173"/>
      <c r="E11" s="174"/>
      <c r="F11" s="175">
        <v>2391181</v>
      </c>
      <c r="G11" s="176"/>
    </row>
    <row r="12" spans="1:7" ht="15" customHeight="1" x14ac:dyDescent="0.2">
      <c r="A12" s="53">
        <v>5</v>
      </c>
      <c r="B12" s="183"/>
      <c r="C12" s="183"/>
      <c r="D12" s="183"/>
      <c r="E12" s="219"/>
      <c r="F12" s="175"/>
      <c r="G12" s="176"/>
    </row>
    <row r="13" spans="1:7" ht="15" customHeight="1" x14ac:dyDescent="0.2">
      <c r="A13" s="53">
        <v>6</v>
      </c>
      <c r="B13" s="183"/>
      <c r="C13" s="183"/>
      <c r="D13" s="183"/>
      <c r="E13" s="219"/>
      <c r="F13" s="175"/>
      <c r="G13" s="176"/>
    </row>
    <row r="14" spans="1:7" ht="15" customHeight="1" x14ac:dyDescent="0.2">
      <c r="A14" s="53">
        <v>7</v>
      </c>
      <c r="B14" s="183"/>
      <c r="C14" s="183"/>
      <c r="D14" s="183"/>
      <c r="E14" s="219"/>
      <c r="F14" s="175"/>
      <c r="G14" s="176"/>
    </row>
    <row r="15" spans="1:7" ht="15" customHeight="1" x14ac:dyDescent="0.2">
      <c r="A15" s="53">
        <v>8</v>
      </c>
      <c r="B15" s="172"/>
      <c r="C15" s="172"/>
      <c r="D15" s="172"/>
      <c r="E15" s="218"/>
      <c r="F15" s="175"/>
      <c r="G15" s="176"/>
    </row>
    <row r="16" spans="1:7" ht="15" customHeight="1" x14ac:dyDescent="0.2">
      <c r="A16" s="53">
        <v>9</v>
      </c>
      <c r="B16" s="172"/>
      <c r="C16" s="172"/>
      <c r="D16" s="172"/>
      <c r="E16" s="218"/>
      <c r="F16" s="175"/>
      <c r="G16" s="176"/>
    </row>
    <row r="17" spans="1:7" ht="15" customHeight="1" x14ac:dyDescent="0.2">
      <c r="A17" s="53">
        <v>10</v>
      </c>
      <c r="B17" s="172"/>
      <c r="C17" s="172"/>
      <c r="D17" s="172"/>
      <c r="E17" s="218"/>
      <c r="F17" s="222"/>
      <c r="G17" s="223"/>
    </row>
    <row r="18" spans="1:7" ht="15" customHeight="1" x14ac:dyDescent="0.2">
      <c r="A18" s="53">
        <v>11</v>
      </c>
      <c r="B18" s="172"/>
      <c r="C18" s="172"/>
      <c r="D18" s="172"/>
      <c r="E18" s="218"/>
      <c r="F18" s="175"/>
      <c r="G18" s="176"/>
    </row>
    <row r="19" spans="1:7" ht="15" customHeight="1" x14ac:dyDescent="0.2">
      <c r="A19" s="53">
        <v>12</v>
      </c>
      <c r="B19" s="172"/>
      <c r="C19" s="172"/>
      <c r="D19" s="172"/>
      <c r="E19" s="218"/>
      <c r="F19" s="175"/>
      <c r="G19" s="176"/>
    </row>
    <row r="20" spans="1:7" ht="15" customHeight="1" x14ac:dyDescent="0.2">
      <c r="A20" s="53">
        <v>13</v>
      </c>
      <c r="B20" s="172"/>
      <c r="C20" s="172"/>
      <c r="D20" s="172"/>
      <c r="E20" s="218"/>
      <c r="F20" s="175"/>
      <c r="G20" s="176"/>
    </row>
    <row r="21" spans="1:7" ht="15" customHeight="1" x14ac:dyDescent="0.2">
      <c r="A21" s="53">
        <v>14</v>
      </c>
      <c r="B21" s="172"/>
      <c r="C21" s="172"/>
      <c r="D21" s="172"/>
      <c r="E21" s="218"/>
      <c r="F21" s="175"/>
      <c r="G21" s="176"/>
    </row>
    <row r="22" spans="1:7" ht="15" customHeight="1" x14ac:dyDescent="0.2">
      <c r="A22" s="53">
        <v>15</v>
      </c>
      <c r="B22" s="172"/>
      <c r="C22" s="172"/>
      <c r="D22" s="172"/>
      <c r="E22" s="172"/>
      <c r="F22" s="175"/>
      <c r="G22" s="176"/>
    </row>
    <row r="23" spans="1:7" s="4" customFormat="1" ht="15" customHeight="1" x14ac:dyDescent="0.2">
      <c r="A23" s="54"/>
      <c r="B23" s="240" t="s">
        <v>129</v>
      </c>
      <c r="C23" s="240"/>
      <c r="D23" s="240"/>
      <c r="E23" s="241"/>
      <c r="F23" s="226">
        <f>SUM(F8:G22)</f>
        <v>8422404</v>
      </c>
      <c r="G23" s="227"/>
    </row>
    <row r="24" spans="1:7" ht="15" customHeight="1" x14ac:dyDescent="0.25">
      <c r="A24" s="234" t="s">
        <v>127</v>
      </c>
      <c r="B24" s="235"/>
      <c r="C24" s="235"/>
      <c r="D24" s="235"/>
      <c r="E24" s="236"/>
      <c r="F24" s="214"/>
      <c r="G24" s="215"/>
    </row>
    <row r="25" spans="1:7" ht="15" customHeight="1" x14ac:dyDescent="0.2">
      <c r="A25" s="53">
        <v>1</v>
      </c>
      <c r="B25" s="172" t="s">
        <v>159</v>
      </c>
      <c r="C25" s="173"/>
      <c r="D25" s="173"/>
      <c r="E25" s="174"/>
      <c r="F25" s="175">
        <v>3970593</v>
      </c>
      <c r="G25" s="176"/>
    </row>
    <row r="26" spans="1:7" ht="15" customHeight="1" x14ac:dyDescent="0.2">
      <c r="A26" s="53">
        <v>2</v>
      </c>
      <c r="B26" s="172" t="s">
        <v>162</v>
      </c>
      <c r="C26" s="173"/>
      <c r="D26" s="173"/>
      <c r="E26" s="174"/>
      <c r="F26" s="175">
        <v>312951</v>
      </c>
      <c r="G26" s="176"/>
    </row>
    <row r="27" spans="1:7" ht="15" customHeight="1" x14ac:dyDescent="0.2">
      <c r="A27" s="53">
        <v>3</v>
      </c>
      <c r="B27" s="31" t="s">
        <v>163</v>
      </c>
      <c r="C27" s="32"/>
      <c r="D27" s="32"/>
      <c r="E27" s="33"/>
      <c r="F27" s="175">
        <v>1052668</v>
      </c>
      <c r="G27" s="176"/>
    </row>
    <row r="28" spans="1:7" ht="15" customHeight="1" x14ac:dyDescent="0.2">
      <c r="A28" s="53">
        <v>4</v>
      </c>
      <c r="B28" s="172" t="s">
        <v>164</v>
      </c>
      <c r="C28" s="173"/>
      <c r="D28" s="173"/>
      <c r="E28" s="174"/>
      <c r="F28" s="175">
        <v>2126894</v>
      </c>
      <c r="G28" s="176"/>
    </row>
    <row r="29" spans="1:7" ht="15" customHeight="1" x14ac:dyDescent="0.2">
      <c r="A29" s="53">
        <v>5</v>
      </c>
      <c r="B29" s="172"/>
      <c r="C29" s="172"/>
      <c r="D29" s="172"/>
      <c r="E29" s="218"/>
      <c r="F29" s="175"/>
      <c r="G29" s="176"/>
    </row>
    <row r="30" spans="1:7" ht="15" customHeight="1" x14ac:dyDescent="0.2">
      <c r="A30" s="53">
        <v>6</v>
      </c>
      <c r="B30" s="172"/>
      <c r="C30" s="172"/>
      <c r="D30" s="172"/>
      <c r="E30" s="218"/>
      <c r="F30" s="175"/>
      <c r="G30" s="176"/>
    </row>
    <row r="31" spans="1:7" ht="15" customHeight="1" x14ac:dyDescent="0.2">
      <c r="A31" s="53">
        <v>7</v>
      </c>
      <c r="B31" s="172"/>
      <c r="C31" s="172"/>
      <c r="D31" s="172"/>
      <c r="E31" s="218"/>
      <c r="F31" s="175"/>
      <c r="G31" s="176"/>
    </row>
    <row r="32" spans="1:7" ht="15" customHeight="1" x14ac:dyDescent="0.2">
      <c r="A32" s="53">
        <v>8</v>
      </c>
      <c r="B32" s="172"/>
      <c r="C32" s="172"/>
      <c r="D32" s="172"/>
      <c r="E32" s="218"/>
      <c r="F32" s="175"/>
      <c r="G32" s="176"/>
    </row>
    <row r="33" spans="1:7" ht="15" customHeight="1" x14ac:dyDescent="0.2">
      <c r="A33" s="53">
        <v>9</v>
      </c>
      <c r="B33" s="172"/>
      <c r="C33" s="172"/>
      <c r="D33" s="172"/>
      <c r="E33" s="218"/>
      <c r="F33" s="175"/>
      <c r="G33" s="176"/>
    </row>
    <row r="34" spans="1:7" ht="15" customHeight="1" x14ac:dyDescent="0.2">
      <c r="A34" s="53">
        <v>10</v>
      </c>
      <c r="B34" s="172"/>
      <c r="C34" s="172"/>
      <c r="D34" s="172"/>
      <c r="E34" s="218"/>
      <c r="F34" s="175"/>
      <c r="G34" s="176"/>
    </row>
    <row r="35" spans="1:7" ht="15" customHeight="1" x14ac:dyDescent="0.2">
      <c r="A35" s="53">
        <v>11</v>
      </c>
      <c r="B35" s="172"/>
      <c r="C35" s="172"/>
      <c r="D35" s="172"/>
      <c r="E35" s="218"/>
      <c r="F35" s="175"/>
      <c r="G35" s="176"/>
    </row>
    <row r="36" spans="1:7" ht="15" customHeight="1" x14ac:dyDescent="0.2">
      <c r="A36" s="53">
        <v>12</v>
      </c>
      <c r="B36" s="172"/>
      <c r="C36" s="172"/>
      <c r="D36" s="172"/>
      <c r="E36" s="218"/>
      <c r="F36" s="175"/>
      <c r="G36" s="176"/>
    </row>
    <row r="37" spans="1:7" ht="15" customHeight="1" x14ac:dyDescent="0.2">
      <c r="A37" s="53">
        <v>13</v>
      </c>
      <c r="B37" s="172"/>
      <c r="C37" s="172"/>
      <c r="D37" s="172"/>
      <c r="E37" s="218"/>
      <c r="F37" s="175"/>
      <c r="G37" s="176"/>
    </row>
    <row r="38" spans="1:7" ht="15" customHeight="1" x14ac:dyDescent="0.2">
      <c r="A38" s="53">
        <v>14</v>
      </c>
      <c r="B38" s="172"/>
      <c r="C38" s="172"/>
      <c r="D38" s="172"/>
      <c r="E38" s="218"/>
      <c r="F38" s="175"/>
      <c r="G38" s="176"/>
    </row>
    <row r="39" spans="1:7" ht="15" customHeight="1" x14ac:dyDescent="0.2">
      <c r="A39" s="53">
        <v>15</v>
      </c>
      <c r="B39" s="172"/>
      <c r="C39" s="172"/>
      <c r="D39" s="172"/>
      <c r="E39" s="218"/>
      <c r="F39" s="175"/>
      <c r="G39" s="176"/>
    </row>
    <row r="40" spans="1:7" s="4" customFormat="1" ht="15" customHeight="1" x14ac:dyDescent="0.2">
      <c r="A40" s="54"/>
      <c r="B40" s="240" t="s">
        <v>129</v>
      </c>
      <c r="C40" s="240"/>
      <c r="D40" s="240"/>
      <c r="E40" s="241"/>
      <c r="F40" s="226">
        <f>SUM(F25:G39)</f>
        <v>7463106</v>
      </c>
      <c r="G40" s="227"/>
    </row>
    <row r="41" spans="1:7" ht="15" customHeight="1" x14ac:dyDescent="0.25">
      <c r="A41" s="234" t="s">
        <v>133</v>
      </c>
      <c r="B41" s="235"/>
      <c r="C41" s="235"/>
      <c r="D41" s="235"/>
      <c r="E41" s="236"/>
      <c r="F41" s="214"/>
      <c r="G41" s="215"/>
    </row>
    <row r="42" spans="1:7" ht="15" customHeight="1" x14ac:dyDescent="0.2">
      <c r="A42" s="53">
        <v>1</v>
      </c>
      <c r="B42" s="172"/>
      <c r="C42" s="172"/>
      <c r="D42" s="172"/>
      <c r="E42" s="218"/>
      <c r="F42" s="175"/>
      <c r="G42" s="176"/>
    </row>
    <row r="43" spans="1:7" ht="15" customHeight="1" x14ac:dyDescent="0.2">
      <c r="A43" s="53">
        <v>2</v>
      </c>
      <c r="B43" s="172"/>
      <c r="C43" s="172"/>
      <c r="D43" s="172"/>
      <c r="E43" s="218"/>
      <c r="F43" s="175"/>
      <c r="G43" s="176"/>
    </row>
    <row r="44" spans="1:7" ht="15" customHeight="1" x14ac:dyDescent="0.2">
      <c r="A44" s="53">
        <v>3</v>
      </c>
      <c r="B44" s="172"/>
      <c r="C44" s="172"/>
      <c r="D44" s="172"/>
      <c r="E44" s="218"/>
      <c r="F44" s="175"/>
      <c r="G44" s="176"/>
    </row>
    <row r="45" spans="1:7" s="4" customFormat="1" ht="15" customHeight="1" x14ac:dyDescent="0.2">
      <c r="A45" s="54"/>
      <c r="B45" s="240" t="s">
        <v>130</v>
      </c>
      <c r="C45" s="240"/>
      <c r="D45" s="240"/>
      <c r="E45" s="241"/>
      <c r="F45" s="226">
        <f>SUM(F42:G44)</f>
        <v>0</v>
      </c>
      <c r="G45" s="227"/>
    </row>
    <row r="46" spans="1:7" ht="15" customHeight="1" x14ac:dyDescent="0.25">
      <c r="A46" s="237" t="s">
        <v>131</v>
      </c>
      <c r="B46" s="238"/>
      <c r="C46" s="238"/>
      <c r="D46" s="238"/>
      <c r="E46" s="239"/>
      <c r="F46" s="232">
        <f>F23+F40+F45</f>
        <v>15885510</v>
      </c>
      <c r="G46" s="233"/>
    </row>
    <row r="47" spans="1:7" s="4" customFormat="1" ht="15" customHeight="1" x14ac:dyDescent="0.25">
      <c r="A47" s="234" t="s">
        <v>56</v>
      </c>
      <c r="B47" s="235"/>
      <c r="C47" s="235"/>
      <c r="D47" s="235"/>
      <c r="E47" s="236"/>
      <c r="F47" s="175">
        <v>0</v>
      </c>
      <c r="G47" s="176"/>
    </row>
    <row r="48" spans="1:7" s="4" customFormat="1" ht="15" customHeight="1" thickBot="1" x14ac:dyDescent="0.3">
      <c r="A48" s="234" t="s">
        <v>21</v>
      </c>
      <c r="B48" s="235"/>
      <c r="C48" s="235"/>
      <c r="D48" s="235"/>
      <c r="E48" s="236"/>
      <c r="F48" s="175">
        <v>1970115</v>
      </c>
      <c r="G48" s="176"/>
    </row>
    <row r="49" spans="1:7" ht="15" customHeight="1" thickBot="1" x14ac:dyDescent="0.3">
      <c r="A49" s="242" t="s">
        <v>22</v>
      </c>
      <c r="B49" s="243"/>
      <c r="C49" s="243"/>
      <c r="D49" s="243"/>
      <c r="E49" s="244"/>
      <c r="F49" s="230">
        <f>SUM(F46:G48)</f>
        <v>17855625</v>
      </c>
      <c r="G49" s="231"/>
    </row>
  </sheetData>
  <sheetProtection sheet="1" objects="1" scenarios="1" selectLockedCells="1"/>
  <mergeCells count="92">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49:E49"/>
    <mergeCell ref="B32:E32"/>
    <mergeCell ref="B33:E33"/>
    <mergeCell ref="A5:E6"/>
    <mergeCell ref="B28:E28"/>
    <mergeCell ref="B44:E44"/>
    <mergeCell ref="B37:E37"/>
    <mergeCell ref="A47:E47"/>
    <mergeCell ref="B26:E26"/>
    <mergeCell ref="B10:E10"/>
    <mergeCell ref="B20:E20"/>
    <mergeCell ref="A24:E24"/>
    <mergeCell ref="B23:E23"/>
    <mergeCell ref="B18:E18"/>
    <mergeCell ref="B19:E19"/>
    <mergeCell ref="B21:E21"/>
    <mergeCell ref="B39:E39"/>
    <mergeCell ref="B42:E42"/>
    <mergeCell ref="A48:E48"/>
    <mergeCell ref="B43:E43"/>
    <mergeCell ref="B38:E38"/>
    <mergeCell ref="A46:E46"/>
    <mergeCell ref="B45:E45"/>
    <mergeCell ref="B40:E40"/>
    <mergeCell ref="A41:E41"/>
    <mergeCell ref="F49:G49"/>
    <mergeCell ref="F43:G43"/>
    <mergeCell ref="F44:G44"/>
    <mergeCell ref="F48:G48"/>
    <mergeCell ref="F47:G47"/>
    <mergeCell ref="F46:G46"/>
    <mergeCell ref="F45:G45"/>
    <mergeCell ref="F7:G7"/>
    <mergeCell ref="F30:G30"/>
    <mergeCell ref="F31:G31"/>
    <mergeCell ref="F29:G29"/>
    <mergeCell ref="F8:G8"/>
    <mergeCell ref="F9:G9"/>
    <mergeCell ref="F24:G24"/>
    <mergeCell ref="F28:G28"/>
    <mergeCell ref="F26:G26"/>
    <mergeCell ref="F27:G27"/>
    <mergeCell ref="F23:G23"/>
    <mergeCell ref="F14:G14"/>
    <mergeCell ref="F15:G15"/>
    <mergeCell ref="F11:G11"/>
    <mergeCell ref="F12:G12"/>
    <mergeCell ref="F13:G13"/>
    <mergeCell ref="F16:G16"/>
    <mergeCell ref="F18:G18"/>
    <mergeCell ref="F21:G21"/>
    <mergeCell ref="B22:E22"/>
    <mergeCell ref="F22:G22"/>
    <mergeCell ref="F17:G17"/>
    <mergeCell ref="F19:G19"/>
    <mergeCell ref="B17:E17"/>
    <mergeCell ref="F20:G20"/>
    <mergeCell ref="B34:E34"/>
    <mergeCell ref="F34:G34"/>
    <mergeCell ref="B35:E35"/>
    <mergeCell ref="F35:G35"/>
    <mergeCell ref="B36:E36"/>
    <mergeCell ref="F36:G36"/>
    <mergeCell ref="F41:G41"/>
    <mergeCell ref="F42:G42"/>
    <mergeCell ref="F39:G39"/>
    <mergeCell ref="F38:G38"/>
    <mergeCell ref="F40:G40"/>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zoomScaleNormal="100" zoomScaleSheetLayoutView="100" workbookViewId="0">
      <selection activeCell="A37" sqref="A37:IV65536"/>
    </sheetView>
  </sheetViews>
  <sheetFormatPr defaultColWidth="0" defaultRowHeight="12.75" zeroHeight="1" x14ac:dyDescent="0.2"/>
  <cols>
    <col min="1" max="4" width="3.5703125" customWidth="1"/>
    <col min="5" max="5" width="49" customWidth="1"/>
    <col min="6" max="6" width="6.5703125" customWidth="1"/>
    <col min="7" max="7" width="27" customWidth="1"/>
    <col min="8" max="8" width="19.42578125" hidden="1" customWidth="1"/>
    <col min="9" max="9" width="20.28515625" hidden="1" customWidth="1"/>
    <col min="10" max="10" width="12.42578125" hidden="1" customWidth="1"/>
    <col min="11" max="16384" width="9.140625" hidden="1"/>
  </cols>
  <sheetData>
    <row r="1" spans="1:9" ht="46.5" customHeight="1" x14ac:dyDescent="0.25">
      <c r="A1" s="279" t="s">
        <v>186</v>
      </c>
      <c r="B1" s="279"/>
      <c r="C1" s="279"/>
      <c r="D1" s="279"/>
      <c r="E1" s="279"/>
      <c r="F1" s="279"/>
      <c r="G1" s="279"/>
      <c r="H1" s="59"/>
      <c r="I1" s="59"/>
    </row>
    <row r="2" spans="1:9" ht="20.100000000000001" customHeight="1" x14ac:dyDescent="0.25">
      <c r="A2" s="249" t="s">
        <v>8</v>
      </c>
      <c r="B2" s="249"/>
      <c r="C2" s="249"/>
      <c r="D2" s="251" t="str">
        <f>'CSS '!D2:E2</f>
        <v>RIVERSIDE</v>
      </c>
      <c r="E2" s="251"/>
      <c r="F2" s="49" t="s">
        <v>9</v>
      </c>
      <c r="G2" s="50">
        <f>'CSS '!G2</f>
        <v>42867</v>
      </c>
      <c r="H2" s="56"/>
      <c r="I2" s="56"/>
    </row>
    <row r="3" spans="1:9" ht="15" customHeight="1" x14ac:dyDescent="0.25">
      <c r="A3" s="45"/>
      <c r="B3" s="45"/>
      <c r="C3" s="45"/>
      <c r="D3" s="255"/>
      <c r="E3" s="255"/>
      <c r="F3" s="46"/>
      <c r="G3" s="60"/>
      <c r="H3" s="56"/>
      <c r="I3" s="56"/>
    </row>
    <row r="4" spans="1:9" ht="15" customHeight="1" x14ac:dyDescent="0.2">
      <c r="A4" s="61"/>
      <c r="B4" s="61"/>
      <c r="C4" s="61"/>
      <c r="D4" s="61"/>
      <c r="E4" s="61"/>
      <c r="F4" s="61"/>
      <c r="G4" s="62"/>
      <c r="H4" s="56"/>
      <c r="I4" s="56"/>
    </row>
    <row r="5" spans="1:9" s="3" customFormat="1" ht="15" customHeight="1" x14ac:dyDescent="0.25">
      <c r="A5" s="245" t="s">
        <v>57</v>
      </c>
      <c r="B5" s="246"/>
      <c r="C5" s="246"/>
      <c r="D5" s="246"/>
      <c r="E5" s="247"/>
      <c r="F5" s="245" t="s">
        <v>0</v>
      </c>
      <c r="G5" s="247"/>
      <c r="H5" s="52"/>
      <c r="I5" s="52"/>
    </row>
    <row r="6" spans="1:9" s="1" customFormat="1" ht="42" customHeight="1" x14ac:dyDescent="0.25">
      <c r="A6" s="248"/>
      <c r="B6" s="249"/>
      <c r="C6" s="249"/>
      <c r="D6" s="249"/>
      <c r="E6" s="250"/>
      <c r="F6" s="271" t="s">
        <v>59</v>
      </c>
      <c r="G6" s="272"/>
      <c r="H6" s="57"/>
      <c r="I6" s="57"/>
    </row>
    <row r="7" spans="1:9" ht="15" customHeight="1" x14ac:dyDescent="0.25">
      <c r="A7" s="267" t="s">
        <v>34</v>
      </c>
      <c r="B7" s="268"/>
      <c r="C7" s="268"/>
      <c r="D7" s="268"/>
      <c r="E7" s="268"/>
      <c r="F7" s="269"/>
      <c r="G7" s="270"/>
      <c r="H7" s="58"/>
      <c r="I7" s="58"/>
    </row>
    <row r="8" spans="1:9" ht="15" customHeight="1" x14ac:dyDescent="0.2">
      <c r="A8" s="53">
        <v>1</v>
      </c>
      <c r="B8" s="31" t="s">
        <v>165</v>
      </c>
      <c r="C8" s="31"/>
      <c r="D8" s="31"/>
      <c r="E8" s="38"/>
      <c r="F8" s="259">
        <v>2018016</v>
      </c>
      <c r="G8" s="260"/>
      <c r="H8" s="58"/>
      <c r="I8" s="58"/>
    </row>
    <row r="9" spans="1:9" ht="15" customHeight="1" x14ac:dyDescent="0.2">
      <c r="A9" s="53">
        <v>2</v>
      </c>
      <c r="B9" s="31" t="s">
        <v>166</v>
      </c>
      <c r="C9" s="31"/>
      <c r="D9" s="31"/>
      <c r="E9" s="38"/>
      <c r="F9" s="259">
        <v>1906519</v>
      </c>
      <c r="G9" s="260"/>
      <c r="H9" s="58"/>
      <c r="I9" s="58"/>
    </row>
    <row r="10" spans="1:9" ht="15" customHeight="1" x14ac:dyDescent="0.2">
      <c r="A10" s="53">
        <v>3</v>
      </c>
      <c r="B10" s="172" t="s">
        <v>167</v>
      </c>
      <c r="C10" s="173"/>
      <c r="D10" s="173"/>
      <c r="E10" s="174"/>
      <c r="F10" s="259">
        <v>104748</v>
      </c>
      <c r="G10" s="260"/>
      <c r="H10" s="58"/>
      <c r="I10" s="58"/>
    </row>
    <row r="11" spans="1:9" ht="15" customHeight="1" x14ac:dyDescent="0.2">
      <c r="A11" s="53">
        <v>4</v>
      </c>
      <c r="B11" s="172"/>
      <c r="C11" s="173"/>
      <c r="D11" s="173"/>
      <c r="E11" s="173"/>
      <c r="F11" s="259">
        <v>0</v>
      </c>
      <c r="G11" s="260"/>
      <c r="H11" s="58"/>
      <c r="I11" s="58"/>
    </row>
    <row r="12" spans="1:9" ht="15" customHeight="1" x14ac:dyDescent="0.2">
      <c r="A12" s="53">
        <v>5</v>
      </c>
      <c r="B12" s="172"/>
      <c r="C12" s="173"/>
      <c r="D12" s="173"/>
      <c r="E12" s="173"/>
      <c r="F12" s="259">
        <f t="shared" ref="F12:F32" si="0">H12+I12</f>
        <v>0</v>
      </c>
      <c r="G12" s="260"/>
      <c r="H12" s="58"/>
      <c r="I12" s="58"/>
    </row>
    <row r="13" spans="1:9" ht="15" customHeight="1" x14ac:dyDescent="0.2">
      <c r="A13" s="53">
        <v>6</v>
      </c>
      <c r="B13" s="172"/>
      <c r="C13" s="173"/>
      <c r="D13" s="173"/>
      <c r="E13" s="173"/>
      <c r="F13" s="259">
        <f t="shared" si="0"/>
        <v>0</v>
      </c>
      <c r="G13" s="260"/>
      <c r="H13" s="58"/>
      <c r="I13" s="58"/>
    </row>
    <row r="14" spans="1:9" ht="15" customHeight="1" x14ac:dyDescent="0.2">
      <c r="A14" s="53">
        <v>7</v>
      </c>
      <c r="B14" s="172"/>
      <c r="C14" s="173"/>
      <c r="D14" s="173"/>
      <c r="E14" s="173"/>
      <c r="F14" s="259">
        <f t="shared" si="0"/>
        <v>0</v>
      </c>
      <c r="G14" s="260"/>
      <c r="H14" s="58"/>
      <c r="I14" s="58"/>
    </row>
    <row r="15" spans="1:9" ht="15" customHeight="1" x14ac:dyDescent="0.2">
      <c r="A15" s="53">
        <v>8</v>
      </c>
      <c r="B15" s="172"/>
      <c r="C15" s="173"/>
      <c r="D15" s="173"/>
      <c r="E15" s="173"/>
      <c r="F15" s="259">
        <v>0</v>
      </c>
      <c r="G15" s="260"/>
      <c r="H15" s="58"/>
      <c r="I15" s="58"/>
    </row>
    <row r="16" spans="1:9" ht="15" customHeight="1" x14ac:dyDescent="0.2">
      <c r="A16" s="53">
        <v>9</v>
      </c>
      <c r="B16" s="172"/>
      <c r="C16" s="173"/>
      <c r="D16" s="173"/>
      <c r="E16" s="173"/>
      <c r="F16" s="259">
        <v>0</v>
      </c>
      <c r="G16" s="260"/>
      <c r="H16" s="58"/>
      <c r="I16" s="58"/>
    </row>
    <row r="17" spans="1:9" ht="15" customHeight="1" x14ac:dyDescent="0.2">
      <c r="A17" s="53">
        <v>10</v>
      </c>
      <c r="B17" s="172"/>
      <c r="C17" s="173"/>
      <c r="D17" s="173"/>
      <c r="E17" s="173"/>
      <c r="F17" s="259">
        <f t="shared" si="0"/>
        <v>0</v>
      </c>
      <c r="G17" s="260"/>
      <c r="H17" s="58"/>
      <c r="I17" s="58"/>
    </row>
    <row r="18" spans="1:9" ht="15" customHeight="1" x14ac:dyDescent="0.2">
      <c r="A18" s="53">
        <v>11</v>
      </c>
      <c r="B18" s="172"/>
      <c r="C18" s="173"/>
      <c r="D18" s="173"/>
      <c r="E18" s="173"/>
      <c r="F18" s="259">
        <v>0</v>
      </c>
      <c r="G18" s="260"/>
      <c r="H18" s="58"/>
      <c r="I18" s="58"/>
    </row>
    <row r="19" spans="1:9" ht="15" customHeight="1" x14ac:dyDescent="0.2">
      <c r="A19" s="53">
        <v>12</v>
      </c>
      <c r="B19" s="172"/>
      <c r="C19" s="173"/>
      <c r="D19" s="173"/>
      <c r="E19" s="173"/>
      <c r="F19" s="259">
        <v>0</v>
      </c>
      <c r="G19" s="260"/>
      <c r="H19" s="58"/>
      <c r="I19" s="58"/>
    </row>
    <row r="20" spans="1:9" ht="15" customHeight="1" x14ac:dyDescent="0.2">
      <c r="A20" s="53">
        <v>13</v>
      </c>
      <c r="B20" s="172"/>
      <c r="C20" s="173"/>
      <c r="D20" s="173"/>
      <c r="E20" s="173"/>
      <c r="F20" s="259">
        <f t="shared" si="0"/>
        <v>0</v>
      </c>
      <c r="G20" s="260"/>
      <c r="H20" s="58"/>
      <c r="I20" s="58"/>
    </row>
    <row r="21" spans="1:9" ht="15" customHeight="1" x14ac:dyDescent="0.2">
      <c r="A21" s="53">
        <v>14</v>
      </c>
      <c r="B21" s="172"/>
      <c r="C21" s="173"/>
      <c r="D21" s="173"/>
      <c r="E21" s="173"/>
      <c r="F21" s="259">
        <f t="shared" si="0"/>
        <v>0</v>
      </c>
      <c r="G21" s="260"/>
      <c r="H21" s="58"/>
      <c r="I21" s="58"/>
    </row>
    <row r="22" spans="1:9" ht="15" customHeight="1" x14ac:dyDescent="0.2">
      <c r="A22" s="53">
        <v>15</v>
      </c>
      <c r="B22" s="172"/>
      <c r="C22" s="173"/>
      <c r="D22" s="173"/>
      <c r="E22" s="173"/>
      <c r="F22" s="259">
        <f t="shared" si="0"/>
        <v>0</v>
      </c>
      <c r="G22" s="260"/>
      <c r="H22" s="58"/>
      <c r="I22" s="58"/>
    </row>
    <row r="23" spans="1:9" ht="15" customHeight="1" x14ac:dyDescent="0.2">
      <c r="A23" s="53">
        <v>16</v>
      </c>
      <c r="B23" s="172"/>
      <c r="C23" s="173"/>
      <c r="D23" s="173"/>
      <c r="E23" s="173"/>
      <c r="F23" s="259">
        <f t="shared" si="0"/>
        <v>0</v>
      </c>
      <c r="G23" s="260"/>
      <c r="H23" s="58"/>
      <c r="I23" s="58"/>
    </row>
    <row r="24" spans="1:9" ht="15" customHeight="1" x14ac:dyDescent="0.2">
      <c r="A24" s="53">
        <v>17</v>
      </c>
      <c r="B24" s="172"/>
      <c r="C24" s="173"/>
      <c r="D24" s="173"/>
      <c r="E24" s="173"/>
      <c r="F24" s="259">
        <f t="shared" si="0"/>
        <v>0</v>
      </c>
      <c r="G24" s="260"/>
      <c r="H24" s="58"/>
      <c r="I24" s="58"/>
    </row>
    <row r="25" spans="1:9" ht="15" customHeight="1" x14ac:dyDescent="0.2">
      <c r="A25" s="53">
        <v>18</v>
      </c>
      <c r="B25" s="172"/>
      <c r="C25" s="173"/>
      <c r="D25" s="173"/>
      <c r="E25" s="173"/>
      <c r="F25" s="259">
        <f t="shared" si="0"/>
        <v>0</v>
      </c>
      <c r="G25" s="260"/>
      <c r="H25" s="58"/>
      <c r="I25" s="58"/>
    </row>
    <row r="26" spans="1:9" ht="15" customHeight="1" x14ac:dyDescent="0.2">
      <c r="A26" s="53">
        <v>19</v>
      </c>
      <c r="B26" s="172"/>
      <c r="C26" s="173"/>
      <c r="D26" s="173"/>
      <c r="E26" s="173"/>
      <c r="F26" s="259">
        <v>0</v>
      </c>
      <c r="G26" s="260"/>
      <c r="H26" s="58"/>
      <c r="I26" s="58"/>
    </row>
    <row r="27" spans="1:9" ht="15" customHeight="1" x14ac:dyDescent="0.2">
      <c r="A27" s="53">
        <v>20</v>
      </c>
      <c r="B27" s="172"/>
      <c r="C27" s="173"/>
      <c r="D27" s="173"/>
      <c r="E27" s="173"/>
      <c r="F27" s="259">
        <f t="shared" si="0"/>
        <v>0</v>
      </c>
      <c r="G27" s="260"/>
      <c r="H27" s="58"/>
      <c r="I27" s="58"/>
    </row>
    <row r="28" spans="1:9" ht="15" customHeight="1" x14ac:dyDescent="0.2">
      <c r="A28" s="53">
        <v>21</v>
      </c>
      <c r="B28" s="172"/>
      <c r="C28" s="173"/>
      <c r="D28" s="173"/>
      <c r="E28" s="173"/>
      <c r="F28" s="259">
        <f t="shared" si="0"/>
        <v>0</v>
      </c>
      <c r="G28" s="260"/>
      <c r="H28" s="58"/>
      <c r="I28" s="58"/>
    </row>
    <row r="29" spans="1:9" ht="15" customHeight="1" x14ac:dyDescent="0.2">
      <c r="A29" s="53">
        <v>22</v>
      </c>
      <c r="B29" s="172"/>
      <c r="C29" s="173"/>
      <c r="D29" s="173"/>
      <c r="E29" s="173"/>
      <c r="F29" s="259">
        <f t="shared" si="0"/>
        <v>0</v>
      </c>
      <c r="G29" s="260"/>
      <c r="H29" s="58"/>
      <c r="I29" s="58"/>
    </row>
    <row r="30" spans="1:9" ht="15" customHeight="1" x14ac:dyDescent="0.2">
      <c r="A30" s="53">
        <v>23</v>
      </c>
      <c r="B30" s="172"/>
      <c r="C30" s="173"/>
      <c r="D30" s="173"/>
      <c r="E30" s="173"/>
      <c r="F30" s="259">
        <f t="shared" si="0"/>
        <v>0</v>
      </c>
      <c r="G30" s="260"/>
      <c r="H30" s="58"/>
      <c r="I30" s="58"/>
    </row>
    <row r="31" spans="1:9" ht="15" customHeight="1" x14ac:dyDescent="0.2">
      <c r="A31" s="53">
        <v>24</v>
      </c>
      <c r="B31" s="172"/>
      <c r="C31" s="173"/>
      <c r="D31" s="173"/>
      <c r="E31" s="173"/>
      <c r="F31" s="259">
        <f t="shared" si="0"/>
        <v>0</v>
      </c>
      <c r="G31" s="260"/>
      <c r="H31" s="58"/>
      <c r="I31" s="58"/>
    </row>
    <row r="32" spans="1:9" s="4" customFormat="1" ht="15" customHeight="1" x14ac:dyDescent="0.2">
      <c r="A32" s="53">
        <v>25</v>
      </c>
      <c r="B32" s="172"/>
      <c r="C32" s="173"/>
      <c r="D32" s="173"/>
      <c r="E32" s="173"/>
      <c r="F32" s="263">
        <f t="shared" si="0"/>
        <v>0</v>
      </c>
      <c r="G32" s="264"/>
      <c r="H32" s="58"/>
      <c r="I32" s="58"/>
    </row>
    <row r="33" spans="1:11" s="4" customFormat="1" ht="15" customHeight="1" x14ac:dyDescent="0.25">
      <c r="A33" s="275" t="s">
        <v>132</v>
      </c>
      <c r="B33" s="268"/>
      <c r="C33" s="268"/>
      <c r="D33" s="268"/>
      <c r="E33" s="276"/>
      <c r="F33" s="277">
        <f>SUM(F8:G32)</f>
        <v>4029283</v>
      </c>
      <c r="G33" s="278"/>
      <c r="H33" s="58"/>
      <c r="I33" s="58"/>
    </row>
    <row r="34" spans="1:11" s="4" customFormat="1" ht="15" customHeight="1" x14ac:dyDescent="0.25">
      <c r="A34" s="275" t="s">
        <v>148</v>
      </c>
      <c r="B34" s="268"/>
      <c r="C34" s="268"/>
      <c r="D34" s="268"/>
      <c r="E34" s="276"/>
      <c r="F34" s="277">
        <v>0</v>
      </c>
      <c r="G34" s="278"/>
      <c r="H34" s="58"/>
      <c r="I34" s="58"/>
    </row>
    <row r="35" spans="1:11" s="4" customFormat="1" ht="15" customHeight="1" thickBot="1" x14ac:dyDescent="0.3">
      <c r="A35" s="273" t="s">
        <v>26</v>
      </c>
      <c r="B35" s="274"/>
      <c r="C35" s="274"/>
      <c r="D35" s="274"/>
      <c r="E35" s="274"/>
      <c r="F35" s="265">
        <v>816695</v>
      </c>
      <c r="G35" s="266"/>
      <c r="H35" s="32"/>
      <c r="I35" s="32"/>
    </row>
    <row r="36" spans="1:11" ht="15" customHeight="1" thickBot="1" x14ac:dyDescent="0.3">
      <c r="A36" s="242" t="s">
        <v>27</v>
      </c>
      <c r="B36" s="243"/>
      <c r="C36" s="243"/>
      <c r="D36" s="243"/>
      <c r="E36" s="244"/>
      <c r="F36" s="261">
        <f>SUM(F33:G35)</f>
        <v>4845978</v>
      </c>
      <c r="G36" s="262"/>
      <c r="H36" s="32"/>
      <c r="I36" s="32"/>
      <c r="J36" s="23"/>
      <c r="K36" s="23"/>
    </row>
    <row r="37" spans="1:11" ht="15" hidden="1" x14ac:dyDescent="0.2">
      <c r="A37" s="56"/>
      <c r="B37" s="56"/>
      <c r="C37" s="56"/>
      <c r="D37" s="56"/>
      <c r="E37" s="56"/>
      <c r="F37" s="56"/>
      <c r="G37" s="56"/>
      <c r="H37" s="32"/>
      <c r="I37" s="32"/>
      <c r="J37" s="23"/>
      <c r="K37" s="23"/>
    </row>
    <row r="38" spans="1:11" hidden="1" x14ac:dyDescent="0.2">
      <c r="E38" s="165"/>
      <c r="F38" s="165"/>
      <c r="G38" s="165"/>
      <c r="H38" s="165"/>
    </row>
  </sheetData>
  <sheetProtection sheet="1" objects="1" scenarios="1" selectLockedCells="1"/>
  <protectedRanges>
    <protectedRange sqref="F35:G35" name="Range3"/>
    <protectedRange sqref="F8:G32" name="Range1"/>
    <protectedRange sqref="F34:G34" name="Range2"/>
  </protectedRanges>
  <mergeCells count="65">
    <mergeCell ref="A1:G1"/>
    <mergeCell ref="F34:G34"/>
    <mergeCell ref="B24:E24"/>
    <mergeCell ref="A33:E33"/>
    <mergeCell ref="B31:E31"/>
    <mergeCell ref="B23:E23"/>
    <mergeCell ref="F23:G23"/>
    <mergeCell ref="F24:G24"/>
    <mergeCell ref="F25:G25"/>
    <mergeCell ref="F26:G26"/>
    <mergeCell ref="A35:E35"/>
    <mergeCell ref="A36:E36"/>
    <mergeCell ref="B32:E32"/>
    <mergeCell ref="B25:E25"/>
    <mergeCell ref="B26:E26"/>
    <mergeCell ref="B27:E27"/>
    <mergeCell ref="B28:E28"/>
    <mergeCell ref="B29:E29"/>
    <mergeCell ref="B30:E30"/>
    <mergeCell ref="A34:E34"/>
    <mergeCell ref="B22:E22"/>
    <mergeCell ref="B21:E21"/>
    <mergeCell ref="B12:E12"/>
    <mergeCell ref="B16:E16"/>
    <mergeCell ref="B17:E17"/>
    <mergeCell ref="B20:E20"/>
    <mergeCell ref="B19:E19"/>
    <mergeCell ref="F20:G20"/>
    <mergeCell ref="F19:G19"/>
    <mergeCell ref="B10:E10"/>
    <mergeCell ref="A2:C2"/>
    <mergeCell ref="F10:G10"/>
    <mergeCell ref="A7:E7"/>
    <mergeCell ref="F7:G7"/>
    <mergeCell ref="F6:G6"/>
    <mergeCell ref="D2:E2"/>
    <mergeCell ref="D3:E3"/>
    <mergeCell ref="F18:G18"/>
    <mergeCell ref="A5:E6"/>
    <mergeCell ref="B11:E11"/>
    <mergeCell ref="B13:E13"/>
    <mergeCell ref="B14:E14"/>
    <mergeCell ref="B15:E15"/>
    <mergeCell ref="B18:E18"/>
    <mergeCell ref="F36:G36"/>
    <mergeCell ref="F32:G32"/>
    <mergeCell ref="F35:G35"/>
    <mergeCell ref="F22:G22"/>
    <mergeCell ref="F21:G21"/>
    <mergeCell ref="F33:G33"/>
    <mergeCell ref="F31:G31"/>
    <mergeCell ref="F30:G30"/>
    <mergeCell ref="F29:G29"/>
    <mergeCell ref="F28:G28"/>
    <mergeCell ref="F27:G27"/>
    <mergeCell ref="F17:G17"/>
    <mergeCell ref="F5:G5"/>
    <mergeCell ref="F8:G8"/>
    <mergeCell ref="F9:G9"/>
    <mergeCell ref="F12:G12"/>
    <mergeCell ref="F13:G13"/>
    <mergeCell ref="F14:G14"/>
    <mergeCell ref="F15:G15"/>
    <mergeCell ref="F16:G16"/>
    <mergeCell ref="F11:G1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activeCell="E9" sqref="E9"/>
    </sheetView>
  </sheetViews>
  <sheetFormatPr defaultColWidth="0" defaultRowHeight="12.75" zeroHeight="1" x14ac:dyDescent="0.2"/>
  <cols>
    <col min="1" max="1" width="5.5703125" customWidth="1"/>
    <col min="2" max="4" width="3.5703125" customWidth="1"/>
    <col min="5" max="5" width="36.7109375" customWidth="1"/>
    <col min="6" max="6" width="7" customWidth="1"/>
    <col min="7" max="7" width="29.5703125" customWidth="1"/>
    <col min="8" max="16384" width="9.140625" hidden="1"/>
  </cols>
  <sheetData>
    <row r="1" spans="1:7" ht="46.5" customHeight="1" x14ac:dyDescent="0.25">
      <c r="A1" s="279" t="s">
        <v>187</v>
      </c>
      <c r="B1" s="279"/>
      <c r="C1" s="279"/>
      <c r="D1" s="279"/>
      <c r="E1" s="279"/>
      <c r="F1" s="279"/>
      <c r="G1" s="279"/>
    </row>
    <row r="2" spans="1:7" ht="20.100000000000001" customHeight="1" x14ac:dyDescent="0.25">
      <c r="A2" s="249" t="s">
        <v>8</v>
      </c>
      <c r="B2" s="249"/>
      <c r="C2" s="68"/>
      <c r="D2" s="251" t="str">
        <f>'CSS '!D2:E2</f>
        <v>RIVERSIDE</v>
      </c>
      <c r="E2" s="251"/>
      <c r="F2" s="49" t="s">
        <v>9</v>
      </c>
      <c r="G2" s="28">
        <f>'CSS '!G2</f>
        <v>42867</v>
      </c>
    </row>
    <row r="3" spans="1:7" ht="15" customHeight="1" x14ac:dyDescent="0.25">
      <c r="A3" s="45"/>
      <c r="B3" s="45"/>
      <c r="C3" s="45"/>
      <c r="D3" s="255"/>
      <c r="E3" s="255"/>
      <c r="F3" s="46"/>
      <c r="G3" s="61"/>
    </row>
    <row r="4" spans="1:7" ht="15" customHeight="1" x14ac:dyDescent="0.2">
      <c r="A4" s="61"/>
      <c r="B4" s="61"/>
      <c r="C4" s="61"/>
      <c r="D4" s="61"/>
      <c r="E4" s="61"/>
      <c r="F4" s="61"/>
      <c r="G4" s="61"/>
    </row>
    <row r="5" spans="1:7" s="3" customFormat="1" ht="15" customHeight="1" x14ac:dyDescent="0.25">
      <c r="A5" s="245" t="s">
        <v>58</v>
      </c>
      <c r="B5" s="246"/>
      <c r="C5" s="246"/>
      <c r="D5" s="246"/>
      <c r="E5" s="247"/>
      <c r="F5" s="245" t="s">
        <v>0</v>
      </c>
      <c r="G5" s="247"/>
    </row>
    <row r="6" spans="1:7" s="1" customFormat="1" ht="42" customHeight="1" x14ac:dyDescent="0.25">
      <c r="A6" s="248"/>
      <c r="B6" s="249"/>
      <c r="C6" s="249"/>
      <c r="D6" s="249"/>
      <c r="E6" s="250"/>
      <c r="F6" s="257" t="s">
        <v>59</v>
      </c>
      <c r="G6" s="258"/>
    </row>
    <row r="7" spans="1:7" ht="15" customHeight="1" x14ac:dyDescent="0.25">
      <c r="A7" s="63" t="s">
        <v>39</v>
      </c>
      <c r="B7" s="64"/>
      <c r="C7" s="64"/>
      <c r="D7" s="64"/>
      <c r="E7" s="65"/>
      <c r="F7" s="287"/>
      <c r="G7" s="288"/>
    </row>
    <row r="8" spans="1:7" ht="15" customHeight="1" x14ac:dyDescent="0.2">
      <c r="A8" s="53"/>
      <c r="B8" s="66" t="s">
        <v>10</v>
      </c>
      <c r="C8" s="66"/>
      <c r="D8" s="66"/>
      <c r="E8" s="67"/>
      <c r="F8" s="280">
        <v>579356</v>
      </c>
      <c r="G8" s="281"/>
    </row>
    <row r="9" spans="1:7" ht="15" customHeight="1" x14ac:dyDescent="0.2">
      <c r="A9" s="53"/>
      <c r="B9" s="66" t="s">
        <v>11</v>
      </c>
      <c r="C9" s="66"/>
      <c r="D9" s="66"/>
      <c r="E9" s="67"/>
      <c r="F9" s="280">
        <v>46310</v>
      </c>
      <c r="G9" s="281"/>
    </row>
    <row r="10" spans="1:7" ht="15" customHeight="1" x14ac:dyDescent="0.2">
      <c r="A10" s="53"/>
      <c r="B10" s="66" t="s">
        <v>12</v>
      </c>
      <c r="C10" s="66"/>
      <c r="D10" s="66"/>
      <c r="E10" s="67"/>
      <c r="F10" s="280">
        <v>27314</v>
      </c>
      <c r="G10" s="281"/>
    </row>
    <row r="11" spans="1:7" ht="15" customHeight="1" x14ac:dyDescent="0.2">
      <c r="A11" s="53"/>
      <c r="B11" s="66" t="s">
        <v>13</v>
      </c>
      <c r="C11" s="66"/>
      <c r="D11" s="66"/>
      <c r="E11" s="67"/>
      <c r="F11" s="280">
        <v>135921</v>
      </c>
      <c r="G11" s="281"/>
    </row>
    <row r="12" spans="1:7" ht="15" customHeight="1" x14ac:dyDescent="0.2">
      <c r="A12" s="53"/>
      <c r="B12" s="66" t="s">
        <v>14</v>
      </c>
      <c r="C12" s="66"/>
      <c r="D12" s="66"/>
      <c r="E12" s="67"/>
      <c r="F12" s="280">
        <v>100391</v>
      </c>
      <c r="G12" s="281"/>
    </row>
    <row r="13" spans="1:7" ht="15" customHeight="1" x14ac:dyDescent="0.25">
      <c r="A13" s="284" t="s">
        <v>64</v>
      </c>
      <c r="B13" s="253"/>
      <c r="C13" s="253"/>
      <c r="D13" s="253"/>
      <c r="E13" s="253"/>
      <c r="F13" s="285">
        <f>SUM(F8:G12)</f>
        <v>889292</v>
      </c>
      <c r="G13" s="286"/>
    </row>
    <row r="14" spans="1:7" s="4" customFormat="1" ht="15" customHeight="1" thickBot="1" x14ac:dyDescent="0.3">
      <c r="A14" s="234" t="s">
        <v>24</v>
      </c>
      <c r="B14" s="235"/>
      <c r="C14" s="235"/>
      <c r="D14" s="235"/>
      <c r="E14" s="235"/>
      <c r="F14" s="282">
        <v>160409</v>
      </c>
      <c r="G14" s="283"/>
    </row>
    <row r="15" spans="1:7" ht="15" customHeight="1" x14ac:dyDescent="0.25">
      <c r="A15" s="289" t="s">
        <v>25</v>
      </c>
      <c r="B15" s="290"/>
      <c r="C15" s="290"/>
      <c r="D15" s="290"/>
      <c r="E15" s="291"/>
      <c r="F15" s="292">
        <f>SUM(F13:G14)</f>
        <v>1049701</v>
      </c>
      <c r="G15" s="293"/>
    </row>
  </sheetData>
  <sheetProtection sheet="1" objects="1" scenarios="1" selectLockedCells="1"/>
  <mergeCells count="19">
    <mergeCell ref="A15:E15"/>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zoomScaleNormal="100" workbookViewId="0">
      <selection sqref="A1:G1"/>
    </sheetView>
  </sheetViews>
  <sheetFormatPr defaultColWidth="0" defaultRowHeight="12.75" zeroHeight="1" x14ac:dyDescent="0.2"/>
  <cols>
    <col min="1" max="1" width="6.28515625" customWidth="1"/>
    <col min="2" max="4" width="3.5703125" customWidth="1"/>
    <col min="5" max="5" width="37.85546875" customWidth="1"/>
    <col min="6" max="6" width="8.42578125" customWidth="1"/>
    <col min="7" max="7" width="27.28515625" customWidth="1"/>
    <col min="8" max="16384" width="9.140625" hidden="1"/>
  </cols>
  <sheetData>
    <row r="1" spans="1:7" ht="46.5" customHeight="1" x14ac:dyDescent="0.25">
      <c r="A1" s="279" t="s">
        <v>188</v>
      </c>
      <c r="B1" s="279"/>
      <c r="C1" s="279"/>
      <c r="D1" s="279"/>
      <c r="E1" s="279"/>
      <c r="F1" s="279"/>
      <c r="G1" s="279"/>
    </row>
    <row r="2" spans="1:7" ht="20.100000000000001" customHeight="1" x14ac:dyDescent="0.25">
      <c r="A2" s="249" t="s">
        <v>8</v>
      </c>
      <c r="B2" s="249"/>
      <c r="C2" s="68"/>
      <c r="D2" s="251" t="str">
        <f>'CSS '!D2:E2</f>
        <v>RIVERSIDE</v>
      </c>
      <c r="E2" s="251"/>
      <c r="F2" s="49" t="s">
        <v>9</v>
      </c>
      <c r="G2" s="50">
        <f>'CSS '!G2</f>
        <v>42867</v>
      </c>
    </row>
    <row r="3" spans="1:7" ht="15" customHeight="1" x14ac:dyDescent="0.25">
      <c r="A3" s="45"/>
      <c r="B3" s="45"/>
      <c r="C3" s="45"/>
      <c r="D3" s="255"/>
      <c r="E3" s="255"/>
      <c r="F3" s="46"/>
      <c r="G3" s="61"/>
    </row>
    <row r="4" spans="1:7" ht="15" customHeight="1" x14ac:dyDescent="0.2">
      <c r="A4" s="61"/>
      <c r="B4" s="61"/>
      <c r="C4" s="61"/>
      <c r="D4" s="61"/>
      <c r="E4" s="61"/>
      <c r="F4" s="61"/>
      <c r="G4" s="61"/>
    </row>
    <row r="5" spans="1:7" s="3" customFormat="1" ht="15" customHeight="1" x14ac:dyDescent="0.25">
      <c r="A5" s="245" t="s">
        <v>72</v>
      </c>
      <c r="B5" s="246"/>
      <c r="C5" s="246"/>
      <c r="D5" s="246"/>
      <c r="E5" s="247"/>
      <c r="F5" s="245" t="s">
        <v>0</v>
      </c>
      <c r="G5" s="247"/>
    </row>
    <row r="6" spans="1:7" s="1" customFormat="1" ht="42" customHeight="1" x14ac:dyDescent="0.25">
      <c r="A6" s="248"/>
      <c r="B6" s="249"/>
      <c r="C6" s="249"/>
      <c r="D6" s="249"/>
      <c r="E6" s="250"/>
      <c r="F6" s="257" t="s">
        <v>60</v>
      </c>
      <c r="G6" s="258"/>
    </row>
    <row r="7" spans="1:7" ht="15" customHeight="1" x14ac:dyDescent="0.25">
      <c r="A7" s="252" t="s">
        <v>35</v>
      </c>
      <c r="B7" s="253"/>
      <c r="C7" s="253"/>
      <c r="D7" s="253"/>
      <c r="E7" s="254"/>
      <c r="F7" s="307"/>
      <c r="G7" s="308"/>
    </row>
    <row r="8" spans="1:7" ht="15" customHeight="1" x14ac:dyDescent="0.2">
      <c r="A8" s="53">
        <v>1</v>
      </c>
      <c r="B8" s="172" t="s">
        <v>175</v>
      </c>
      <c r="C8" s="173"/>
      <c r="D8" s="173"/>
      <c r="E8" s="174"/>
      <c r="F8" s="282">
        <v>23825000</v>
      </c>
      <c r="G8" s="283"/>
    </row>
    <row r="9" spans="1:7" ht="15" customHeight="1" x14ac:dyDescent="0.2">
      <c r="A9" s="53">
        <v>2</v>
      </c>
      <c r="B9" s="172"/>
      <c r="C9" s="173"/>
      <c r="D9" s="173"/>
      <c r="E9" s="174"/>
      <c r="F9" s="282"/>
      <c r="G9" s="283"/>
    </row>
    <row r="10" spans="1:7" ht="15" customHeight="1" x14ac:dyDescent="0.2">
      <c r="A10" s="53">
        <v>3</v>
      </c>
      <c r="B10" s="172"/>
      <c r="C10" s="173"/>
      <c r="D10" s="173"/>
      <c r="E10" s="174"/>
      <c r="F10" s="282"/>
      <c r="G10" s="283"/>
    </row>
    <row r="11" spans="1:7" ht="15" customHeight="1" x14ac:dyDescent="0.2">
      <c r="A11" s="53">
        <v>4</v>
      </c>
      <c r="B11" s="172"/>
      <c r="C11" s="173"/>
      <c r="D11" s="173"/>
      <c r="E11" s="174"/>
      <c r="F11" s="282"/>
      <c r="G11" s="283"/>
    </row>
    <row r="12" spans="1:7" ht="15" customHeight="1" x14ac:dyDescent="0.2">
      <c r="A12" s="53">
        <v>5</v>
      </c>
      <c r="B12" s="172"/>
      <c r="C12" s="173"/>
      <c r="D12" s="173"/>
      <c r="E12" s="174"/>
      <c r="F12" s="282"/>
      <c r="G12" s="283"/>
    </row>
    <row r="13" spans="1:7" ht="15" customHeight="1" x14ac:dyDescent="0.2">
      <c r="A13" s="53">
        <v>6</v>
      </c>
      <c r="B13" s="172"/>
      <c r="C13" s="173"/>
      <c r="D13" s="173"/>
      <c r="E13" s="174"/>
      <c r="F13" s="282"/>
      <c r="G13" s="283"/>
    </row>
    <row r="14" spans="1:7" ht="15" customHeight="1" x14ac:dyDescent="0.2">
      <c r="A14" s="53">
        <v>7</v>
      </c>
      <c r="B14" s="172"/>
      <c r="C14" s="173"/>
      <c r="D14" s="173"/>
      <c r="E14" s="174"/>
      <c r="F14" s="282"/>
      <c r="G14" s="283"/>
    </row>
    <row r="15" spans="1:7" ht="15" customHeight="1" x14ac:dyDescent="0.2">
      <c r="A15" s="53">
        <v>8</v>
      </c>
      <c r="B15" s="172"/>
      <c r="C15" s="173"/>
      <c r="D15" s="173"/>
      <c r="E15" s="174"/>
      <c r="F15" s="282"/>
      <c r="G15" s="283"/>
    </row>
    <row r="16" spans="1:7" ht="15" customHeight="1" x14ac:dyDescent="0.2">
      <c r="A16" s="53">
        <v>9</v>
      </c>
      <c r="B16" s="172"/>
      <c r="C16" s="173"/>
      <c r="D16" s="173"/>
      <c r="E16" s="174"/>
      <c r="F16" s="282"/>
      <c r="G16" s="283"/>
    </row>
    <row r="17" spans="1:7" ht="15" customHeight="1" x14ac:dyDescent="0.2">
      <c r="A17" s="53">
        <v>10</v>
      </c>
      <c r="B17" s="172"/>
      <c r="C17" s="173"/>
      <c r="D17" s="173"/>
      <c r="E17" s="174"/>
      <c r="F17" s="282"/>
      <c r="G17" s="283"/>
    </row>
    <row r="18" spans="1:7" ht="15" customHeight="1" x14ac:dyDescent="0.2">
      <c r="A18" s="53">
        <v>11</v>
      </c>
      <c r="B18" s="172"/>
      <c r="C18" s="173"/>
      <c r="D18" s="173"/>
      <c r="E18" s="174"/>
      <c r="F18" s="282"/>
      <c r="G18" s="283"/>
    </row>
    <row r="19" spans="1:7" ht="15" customHeight="1" x14ac:dyDescent="0.2">
      <c r="A19" s="53">
        <v>12</v>
      </c>
      <c r="B19" s="172"/>
      <c r="C19" s="173"/>
      <c r="D19" s="173"/>
      <c r="E19" s="174"/>
      <c r="F19" s="282"/>
      <c r="G19" s="283"/>
    </row>
    <row r="20" spans="1:7" ht="15" customHeight="1" x14ac:dyDescent="0.25">
      <c r="A20" s="284" t="s">
        <v>65</v>
      </c>
      <c r="B20" s="253"/>
      <c r="C20" s="253"/>
      <c r="D20" s="253"/>
      <c r="E20" s="253"/>
      <c r="F20" s="303">
        <f>SUM(F8:G19)</f>
        <v>23825000</v>
      </c>
      <c r="G20" s="304"/>
    </row>
    <row r="21" spans="1:7" ht="15" customHeight="1" x14ac:dyDescent="0.25">
      <c r="A21" s="273" t="s">
        <v>32</v>
      </c>
      <c r="B21" s="274"/>
      <c r="C21" s="274"/>
      <c r="D21" s="274"/>
      <c r="E21" s="274"/>
      <c r="F21" s="282"/>
      <c r="G21" s="283"/>
    </row>
    <row r="22" spans="1:7" ht="15" customHeight="1" x14ac:dyDescent="0.25">
      <c r="A22" s="309" t="s">
        <v>33</v>
      </c>
      <c r="B22" s="180"/>
      <c r="C22" s="180"/>
      <c r="D22" s="180"/>
      <c r="E22" s="180"/>
      <c r="F22" s="296">
        <f>SUM(F20:G21)</f>
        <v>23825000</v>
      </c>
      <c r="G22" s="297"/>
    </row>
    <row r="23" spans="1:7" ht="15" customHeight="1" x14ac:dyDescent="0.25">
      <c r="A23" s="69" t="s">
        <v>29</v>
      </c>
      <c r="B23" s="66"/>
      <c r="C23" s="66"/>
      <c r="D23" s="66"/>
      <c r="E23" s="67"/>
      <c r="F23" s="280"/>
      <c r="G23" s="281"/>
    </row>
    <row r="24" spans="1:7" ht="15" customHeight="1" x14ac:dyDescent="0.2">
      <c r="A24" s="53">
        <v>1</v>
      </c>
      <c r="B24" s="183"/>
      <c r="C24" s="184"/>
      <c r="D24" s="184"/>
      <c r="E24" s="185"/>
      <c r="F24" s="294"/>
      <c r="G24" s="295"/>
    </row>
    <row r="25" spans="1:7" ht="15" customHeight="1" x14ac:dyDescent="0.2">
      <c r="A25" s="53">
        <v>2</v>
      </c>
      <c r="B25" s="183"/>
      <c r="C25" s="184"/>
      <c r="D25" s="184"/>
      <c r="E25" s="185"/>
      <c r="F25" s="294"/>
      <c r="G25" s="295"/>
    </row>
    <row r="26" spans="1:7" ht="15" customHeight="1" x14ac:dyDescent="0.2">
      <c r="A26" s="53">
        <v>3</v>
      </c>
      <c r="B26" s="183"/>
      <c r="C26" s="184"/>
      <c r="D26" s="184"/>
      <c r="E26" s="185"/>
      <c r="F26" s="294"/>
      <c r="G26" s="295"/>
    </row>
    <row r="27" spans="1:7" ht="15" customHeight="1" x14ac:dyDescent="0.2">
      <c r="A27" s="53">
        <v>4</v>
      </c>
      <c r="B27" s="183"/>
      <c r="C27" s="184"/>
      <c r="D27" s="184"/>
      <c r="E27" s="185"/>
      <c r="F27" s="294"/>
      <c r="G27" s="295"/>
    </row>
    <row r="28" spans="1:7" ht="15" customHeight="1" x14ac:dyDescent="0.2">
      <c r="A28" s="53">
        <v>5</v>
      </c>
      <c r="B28" s="183"/>
      <c r="C28" s="184"/>
      <c r="D28" s="184"/>
      <c r="E28" s="185"/>
      <c r="F28" s="294"/>
      <c r="G28" s="295"/>
    </row>
    <row r="29" spans="1:7" ht="15" customHeight="1" x14ac:dyDescent="0.2">
      <c r="A29" s="53">
        <v>6</v>
      </c>
      <c r="B29" s="183"/>
      <c r="C29" s="184"/>
      <c r="D29" s="184"/>
      <c r="E29" s="185"/>
      <c r="F29" s="294"/>
      <c r="G29" s="295"/>
    </row>
    <row r="30" spans="1:7" ht="15" customHeight="1" x14ac:dyDescent="0.2">
      <c r="A30" s="53">
        <v>7</v>
      </c>
      <c r="B30" s="172"/>
      <c r="C30" s="173"/>
      <c r="D30" s="173"/>
      <c r="E30" s="174"/>
      <c r="F30" s="294"/>
      <c r="G30" s="295"/>
    </row>
    <row r="31" spans="1:7" ht="15" customHeight="1" x14ac:dyDescent="0.2">
      <c r="A31" s="53">
        <v>8</v>
      </c>
      <c r="B31" s="172"/>
      <c r="C31" s="173"/>
      <c r="D31" s="173"/>
      <c r="E31" s="174"/>
      <c r="F31" s="294"/>
      <c r="G31" s="295"/>
    </row>
    <row r="32" spans="1:7" ht="15" customHeight="1" x14ac:dyDescent="0.2">
      <c r="A32" s="53">
        <v>9</v>
      </c>
      <c r="B32" s="172"/>
      <c r="C32" s="173"/>
      <c r="D32" s="173"/>
      <c r="E32" s="174"/>
      <c r="F32" s="294"/>
      <c r="G32" s="295"/>
    </row>
    <row r="33" spans="1:7" ht="15" customHeight="1" x14ac:dyDescent="0.2">
      <c r="A33" s="53">
        <v>10</v>
      </c>
      <c r="B33" s="172"/>
      <c r="C33" s="173"/>
      <c r="D33" s="173"/>
      <c r="E33" s="174"/>
      <c r="F33" s="294"/>
      <c r="G33" s="295"/>
    </row>
    <row r="34" spans="1:7" ht="15" customHeight="1" x14ac:dyDescent="0.2">
      <c r="A34" s="53">
        <v>11</v>
      </c>
      <c r="B34" s="172"/>
      <c r="C34" s="173"/>
      <c r="D34" s="173"/>
      <c r="E34" s="174"/>
      <c r="F34" s="294"/>
      <c r="G34" s="295"/>
    </row>
    <row r="35" spans="1:7" s="4" customFormat="1" ht="15" customHeight="1" x14ac:dyDescent="0.2">
      <c r="A35" s="53">
        <v>12</v>
      </c>
      <c r="B35" s="172"/>
      <c r="C35" s="173"/>
      <c r="D35" s="173"/>
      <c r="E35" s="174"/>
      <c r="F35" s="294"/>
      <c r="G35" s="295"/>
    </row>
    <row r="36" spans="1:7" s="4" customFormat="1" ht="15" customHeight="1" x14ac:dyDescent="0.2">
      <c r="A36" s="53">
        <v>13</v>
      </c>
      <c r="B36" s="172"/>
      <c r="C36" s="172"/>
      <c r="D36" s="172"/>
      <c r="E36" s="218"/>
      <c r="F36" s="294"/>
      <c r="G36" s="295"/>
    </row>
    <row r="37" spans="1:7" s="4" customFormat="1" ht="15" customHeight="1" x14ac:dyDescent="0.25">
      <c r="A37" s="252" t="s">
        <v>66</v>
      </c>
      <c r="B37" s="305"/>
      <c r="C37" s="305"/>
      <c r="D37" s="305"/>
      <c r="E37" s="306"/>
      <c r="F37" s="303">
        <f>SUM(F24:G36)</f>
        <v>0</v>
      </c>
      <c r="G37" s="304"/>
    </row>
    <row r="38" spans="1:7" ht="15" customHeight="1" x14ac:dyDescent="0.25">
      <c r="A38" s="234" t="s">
        <v>36</v>
      </c>
      <c r="B38" s="235"/>
      <c r="C38" s="235"/>
      <c r="D38" s="235"/>
      <c r="E38" s="236"/>
      <c r="F38" s="282">
        <v>0</v>
      </c>
      <c r="G38" s="283"/>
    </row>
    <row r="39" spans="1:7" ht="15" customHeight="1" thickBot="1" x14ac:dyDescent="0.3">
      <c r="A39" s="234" t="s">
        <v>37</v>
      </c>
      <c r="B39" s="235"/>
      <c r="C39" s="235"/>
      <c r="D39" s="235"/>
      <c r="E39" s="236"/>
      <c r="F39" s="282">
        <f>F37+F38</f>
        <v>0</v>
      </c>
      <c r="G39" s="283"/>
    </row>
    <row r="40" spans="1:7" ht="16.5" thickBot="1" x14ac:dyDescent="0.3">
      <c r="A40" s="298" t="s">
        <v>28</v>
      </c>
      <c r="B40" s="299"/>
      <c r="C40" s="299"/>
      <c r="D40" s="299"/>
      <c r="E40" s="300"/>
      <c r="F40" s="301">
        <f>F22+F39</f>
        <v>23825000</v>
      </c>
      <c r="G40" s="302"/>
    </row>
    <row r="41" spans="1:7" ht="15" hidden="1" x14ac:dyDescent="0.2">
      <c r="A41" s="24"/>
      <c r="B41" s="24"/>
      <c r="C41" s="24"/>
      <c r="D41" s="24"/>
      <c r="E41" s="24"/>
      <c r="F41" s="24"/>
      <c r="G41" s="24"/>
    </row>
    <row r="42" spans="1:7" ht="15" hidden="1" x14ac:dyDescent="0.2">
      <c r="A42" s="24"/>
      <c r="B42" s="24"/>
      <c r="C42" s="24"/>
      <c r="D42" s="24"/>
      <c r="E42" s="24"/>
      <c r="F42" s="24"/>
      <c r="G42" s="24"/>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60" workbookViewId="0">
      <selection sqref="A1:G1"/>
    </sheetView>
  </sheetViews>
  <sheetFormatPr defaultColWidth="0" defaultRowHeight="12.75" zeroHeight="1" x14ac:dyDescent="0.2"/>
  <cols>
    <col min="1" max="1" width="6.7109375" customWidth="1"/>
    <col min="2" max="4" width="3.5703125" customWidth="1"/>
    <col min="5" max="5" width="26.42578125" customWidth="1"/>
    <col min="6" max="6" width="8.42578125" customWidth="1"/>
    <col min="7" max="7" width="27.28515625" customWidth="1"/>
    <col min="8" max="8" width="0" hidden="1" customWidth="1"/>
    <col min="9" max="16384" width="9.140625" hidden="1"/>
  </cols>
  <sheetData>
    <row r="1" spans="1:8" ht="46.5" customHeight="1" x14ac:dyDescent="0.25">
      <c r="A1" s="279" t="s">
        <v>144</v>
      </c>
      <c r="B1" s="279"/>
      <c r="C1" s="279"/>
      <c r="D1" s="279"/>
      <c r="E1" s="279"/>
      <c r="F1" s="279"/>
      <c r="G1" s="279"/>
    </row>
    <row r="2" spans="1:8" ht="15" customHeight="1" x14ac:dyDescent="0.25">
      <c r="A2" s="249" t="s">
        <v>8</v>
      </c>
      <c r="B2" s="249"/>
      <c r="C2" s="68"/>
      <c r="D2" s="251" t="str">
        <f>'CSS '!D2:E2</f>
        <v>RIVERSIDE</v>
      </c>
      <c r="E2" s="251"/>
      <c r="F2" s="49" t="s">
        <v>9</v>
      </c>
      <c r="G2" s="50">
        <f>'CSS '!G2</f>
        <v>42867</v>
      </c>
    </row>
    <row r="3" spans="1:8" ht="15" customHeight="1" x14ac:dyDescent="0.25">
      <c r="A3" s="45"/>
      <c r="B3" s="45"/>
      <c r="C3" s="45"/>
      <c r="D3" s="255"/>
      <c r="E3" s="255"/>
      <c r="F3" s="46"/>
      <c r="G3" s="61"/>
    </row>
    <row r="4" spans="1:8" ht="15" customHeight="1" x14ac:dyDescent="0.2">
      <c r="A4" s="61"/>
      <c r="B4" s="61"/>
      <c r="C4" s="61"/>
      <c r="D4" s="61"/>
      <c r="E4" s="61"/>
      <c r="F4" s="61"/>
      <c r="G4" s="61"/>
    </row>
    <row r="5" spans="1:8" s="3" customFormat="1" ht="12.75" customHeight="1" x14ac:dyDescent="0.25">
      <c r="A5" s="322"/>
      <c r="B5" s="255"/>
      <c r="C5" s="255"/>
      <c r="D5" s="255"/>
      <c r="E5" s="323"/>
      <c r="F5" s="245" t="s">
        <v>0</v>
      </c>
      <c r="G5" s="247"/>
    </row>
    <row r="6" spans="1:8" s="1" customFormat="1" ht="15.75" x14ac:dyDescent="0.25">
      <c r="A6" s="324"/>
      <c r="B6" s="325"/>
      <c r="C6" s="325"/>
      <c r="D6" s="325"/>
      <c r="E6" s="326"/>
      <c r="F6" s="257" t="s">
        <v>69</v>
      </c>
      <c r="G6" s="258"/>
    </row>
    <row r="7" spans="1:8" ht="39.75" customHeight="1" x14ac:dyDescent="0.25">
      <c r="A7" s="311" t="s">
        <v>101</v>
      </c>
      <c r="B7" s="312"/>
      <c r="C7" s="312"/>
      <c r="D7" s="312"/>
      <c r="E7" s="313"/>
      <c r="F7" s="226">
        <v>0</v>
      </c>
      <c r="G7" s="227"/>
    </row>
    <row r="8" spans="1:8" s="70" customFormat="1" ht="15" x14ac:dyDescent="0.2">
      <c r="A8" s="314"/>
      <c r="B8" s="315"/>
      <c r="C8" s="315"/>
      <c r="D8" s="315"/>
      <c r="E8" s="315"/>
      <c r="F8" s="315"/>
      <c r="G8" s="316"/>
    </row>
    <row r="9" spans="1:8" ht="19.5" customHeight="1" x14ac:dyDescent="0.25">
      <c r="A9" s="311" t="s">
        <v>31</v>
      </c>
      <c r="B9" s="317"/>
      <c r="C9" s="317"/>
      <c r="D9" s="317"/>
      <c r="E9" s="318"/>
      <c r="F9" s="226">
        <v>0</v>
      </c>
      <c r="G9" s="227"/>
    </row>
    <row r="10" spans="1:8" s="70" customFormat="1" ht="15" x14ac:dyDescent="0.2">
      <c r="A10" s="319"/>
      <c r="B10" s="320"/>
      <c r="C10" s="320"/>
      <c r="D10" s="320"/>
      <c r="E10" s="320"/>
      <c r="F10" s="320"/>
      <c r="G10" s="321"/>
    </row>
    <row r="11" spans="1:8" ht="25.5" customHeight="1" x14ac:dyDescent="0.25">
      <c r="A11" s="311" t="s">
        <v>70</v>
      </c>
      <c r="B11" s="317"/>
      <c r="C11" s="317"/>
      <c r="D11" s="317"/>
      <c r="E11" s="318"/>
      <c r="F11" s="226">
        <v>0</v>
      </c>
      <c r="G11" s="227"/>
    </row>
    <row r="12" spans="1:8" ht="15" hidden="1" x14ac:dyDescent="0.2">
      <c r="A12" s="310"/>
      <c r="B12" s="310"/>
      <c r="C12" s="310"/>
      <c r="D12" s="310"/>
      <c r="E12" s="310"/>
      <c r="F12" s="310"/>
      <c r="G12" s="310"/>
      <c r="H12" s="23"/>
    </row>
    <row r="13" spans="1:8" ht="15.75" hidden="1" x14ac:dyDescent="0.25">
      <c r="A13" s="328"/>
      <c r="B13" s="328"/>
      <c r="C13" s="328"/>
      <c r="D13" s="328"/>
      <c r="E13" s="328"/>
      <c r="F13" s="329"/>
      <c r="G13" s="329"/>
      <c r="H13" s="23"/>
    </row>
    <row r="14" spans="1:8" hidden="1" x14ac:dyDescent="0.2">
      <c r="A14" s="327"/>
      <c r="B14" s="327"/>
      <c r="C14" s="327"/>
      <c r="D14" s="327"/>
      <c r="E14" s="327"/>
      <c r="F14" s="327"/>
      <c r="G14" s="327"/>
      <c r="H14" s="23"/>
    </row>
    <row r="15" spans="1:8" hidden="1" x14ac:dyDescent="0.2">
      <c r="A15" s="330"/>
      <c r="B15" s="330"/>
      <c r="C15" s="330"/>
      <c r="D15" s="330"/>
      <c r="E15" s="330"/>
      <c r="F15" s="331"/>
      <c r="G15" s="331"/>
      <c r="H15" s="23"/>
    </row>
    <row r="16" spans="1:8" hidden="1" x14ac:dyDescent="0.2">
      <c r="A16" s="327"/>
      <c r="B16" s="327"/>
      <c r="C16" s="327"/>
      <c r="D16" s="327"/>
      <c r="E16" s="327"/>
      <c r="F16" s="327"/>
      <c r="G16" s="327"/>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zoomScaleNormal="100" zoomScalePageLayoutView="60" workbookViewId="0">
      <selection sqref="A1:G1"/>
    </sheetView>
  </sheetViews>
  <sheetFormatPr defaultColWidth="0" defaultRowHeight="12.75" zeroHeight="1" x14ac:dyDescent="0.2"/>
  <cols>
    <col min="1" max="1" width="7.28515625" customWidth="1"/>
    <col min="2" max="4" width="3.5703125" customWidth="1"/>
    <col min="5" max="5" width="26.42578125" customWidth="1"/>
    <col min="6" max="6" width="8.42578125" customWidth="1"/>
    <col min="7" max="7" width="26.28515625" customWidth="1"/>
    <col min="8" max="8" width="0" hidden="1" customWidth="1"/>
    <col min="9" max="16384" width="9.140625" hidden="1"/>
  </cols>
  <sheetData>
    <row r="1" spans="1:8" ht="46.5" customHeight="1" x14ac:dyDescent="0.25">
      <c r="A1" s="279" t="s">
        <v>143</v>
      </c>
      <c r="B1" s="279"/>
      <c r="C1" s="279"/>
      <c r="D1" s="279"/>
      <c r="E1" s="279"/>
      <c r="F1" s="279"/>
      <c r="G1" s="279"/>
      <c r="H1" s="24"/>
    </row>
    <row r="2" spans="1:8" ht="15" customHeight="1" x14ac:dyDescent="0.25">
      <c r="A2" s="249" t="s">
        <v>8</v>
      </c>
      <c r="B2" s="249"/>
      <c r="C2" s="68"/>
      <c r="D2" s="251" t="str">
        <f>'CSS '!D2:E2</f>
        <v>RIVERSIDE</v>
      </c>
      <c r="E2" s="251"/>
      <c r="F2" s="49" t="s">
        <v>9</v>
      </c>
      <c r="G2" s="50">
        <f>'CSS '!G2</f>
        <v>42867</v>
      </c>
      <c r="H2" s="24"/>
    </row>
    <row r="3" spans="1:8" ht="15" customHeight="1" x14ac:dyDescent="0.25">
      <c r="A3" s="45"/>
      <c r="B3" s="45"/>
      <c r="C3" s="45"/>
      <c r="D3" s="255"/>
      <c r="E3" s="255"/>
      <c r="F3" s="46"/>
      <c r="G3" s="61"/>
      <c r="H3" s="24"/>
    </row>
    <row r="4" spans="1:8" ht="15" customHeight="1" x14ac:dyDescent="0.2">
      <c r="A4" s="61"/>
      <c r="B4" s="61"/>
      <c r="C4" s="61"/>
      <c r="D4" s="61"/>
      <c r="E4" s="61"/>
      <c r="F4" s="61"/>
      <c r="G4" s="61"/>
      <c r="H4" s="24"/>
    </row>
    <row r="5" spans="1:8" s="3" customFormat="1" ht="12.75" customHeight="1" x14ac:dyDescent="0.25">
      <c r="A5" s="245"/>
      <c r="B5" s="246"/>
      <c r="C5" s="246"/>
      <c r="D5" s="246"/>
      <c r="E5" s="247"/>
      <c r="F5" s="245" t="s">
        <v>0</v>
      </c>
      <c r="G5" s="247"/>
      <c r="H5" s="25"/>
    </row>
    <row r="6" spans="1:8" s="1" customFormat="1" ht="15.75" x14ac:dyDescent="0.25">
      <c r="A6" s="248"/>
      <c r="B6" s="249"/>
      <c r="C6" s="249"/>
      <c r="D6" s="249"/>
      <c r="E6" s="250"/>
      <c r="F6" s="257" t="s">
        <v>69</v>
      </c>
      <c r="G6" s="258"/>
      <c r="H6" s="71"/>
    </row>
    <row r="7" spans="1:8" ht="26.1" customHeight="1" x14ac:dyDescent="0.2">
      <c r="A7" s="332" t="s">
        <v>138</v>
      </c>
      <c r="B7" s="333"/>
      <c r="C7" s="333"/>
      <c r="D7" s="333"/>
      <c r="E7" s="334"/>
      <c r="F7" s="226">
        <v>0</v>
      </c>
      <c r="G7" s="227"/>
      <c r="H7" s="24"/>
    </row>
    <row r="8" spans="1:8" s="70" customFormat="1" ht="15" x14ac:dyDescent="0.2">
      <c r="A8" s="314"/>
      <c r="B8" s="315"/>
      <c r="C8" s="315"/>
      <c r="D8" s="315"/>
      <c r="E8" s="315"/>
      <c r="F8" s="315"/>
      <c r="G8" s="316"/>
      <c r="H8" s="61"/>
    </row>
    <row r="9" spans="1:8" ht="15" hidden="1" x14ac:dyDescent="0.2">
      <c r="A9" s="24"/>
      <c r="B9" s="24"/>
      <c r="C9" s="24"/>
      <c r="D9" s="24"/>
      <c r="E9" s="24"/>
      <c r="F9" s="24"/>
      <c r="G9" s="24"/>
      <c r="H9" s="24"/>
    </row>
    <row r="10" spans="1:8" ht="15" hidden="1" x14ac:dyDescent="0.2">
      <c r="A10" s="24"/>
      <c r="B10" s="24"/>
      <c r="C10" s="24"/>
      <c r="D10" s="24"/>
      <c r="E10" s="24"/>
      <c r="F10" s="24"/>
      <c r="G10" s="24"/>
      <c r="H10" s="24"/>
    </row>
    <row r="11" spans="1:8" ht="15" hidden="1" x14ac:dyDescent="0.2">
      <c r="A11" s="24"/>
      <c r="B11" s="24"/>
      <c r="C11" s="24"/>
      <c r="D11" s="24"/>
      <c r="E11" s="24"/>
      <c r="F11" s="24"/>
      <c r="G11" s="24"/>
      <c r="H11" s="24"/>
    </row>
    <row r="12" spans="1:8" ht="15" hidden="1" x14ac:dyDescent="0.2">
      <c r="A12" s="24"/>
      <c r="B12" s="24"/>
      <c r="C12" s="24"/>
      <c r="D12" s="24"/>
      <c r="E12" s="24"/>
      <c r="F12" s="24"/>
      <c r="G12" s="24"/>
      <c r="H12" s="24"/>
    </row>
    <row r="15" spans="1:8" hidden="1" x14ac:dyDescent="0.2">
      <c r="C15" s="22"/>
    </row>
    <row r="16" spans="1:8" hidden="1" x14ac:dyDescent="0.2">
      <c r="C16" s="22"/>
    </row>
    <row r="17" spans="3:3" hidden="1" x14ac:dyDescent="0.2">
      <c r="C17" s="22"/>
    </row>
    <row r="18" spans="3:3" hidden="1" x14ac:dyDescent="0.2">
      <c r="C18" s="22"/>
    </row>
    <row r="19" spans="3:3" hidden="1" x14ac:dyDescent="0.2">
      <c r="C19" s="22"/>
    </row>
    <row r="20" spans="3:3" hidden="1" x14ac:dyDescent="0.2">
      <c r="C20" s="22"/>
    </row>
    <row r="21" spans="3:3" hidden="1" x14ac:dyDescent="0.2">
      <c r="C21" s="22"/>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P906"/>
  <sheetViews>
    <sheetView topLeftCell="A40" zoomScale="70" zoomScaleNormal="70" zoomScaleSheetLayoutView="70" zoomScalePageLayoutView="70" workbookViewId="0">
      <selection activeCell="A49" sqref="A49"/>
    </sheetView>
  </sheetViews>
  <sheetFormatPr defaultColWidth="0" defaultRowHeight="14.25" zeroHeight="1" x14ac:dyDescent="0.2"/>
  <cols>
    <col min="1" max="1" width="3.42578125" style="6" customWidth="1"/>
    <col min="2" max="5" width="3.5703125" style="6" customWidth="1"/>
    <col min="6" max="6" width="43.42578125" style="6" customWidth="1"/>
    <col min="7" max="7" width="14.5703125" style="6" customWidth="1"/>
    <col min="8" max="8" width="18.28515625" style="6" customWidth="1"/>
    <col min="9" max="10" width="14.5703125" style="6" customWidth="1"/>
    <col min="11" max="11" width="15.28515625" style="6" customWidth="1"/>
    <col min="12" max="12" width="14.5703125" style="6" customWidth="1"/>
    <col min="13" max="13" width="18.28515625" style="6" customWidth="1"/>
    <col min="14" max="14" width="14.5703125" style="6" customWidth="1"/>
    <col min="15" max="15" width="19.5703125" style="6" customWidth="1"/>
    <col min="16" max="16" width="14.5703125" style="6" customWidth="1"/>
    <col min="17" max="17" width="18.7109375" style="6" customWidth="1"/>
    <col min="18" max="18" width="13" style="5" hidden="1" customWidth="1"/>
    <col min="19" max="120" width="0" style="5" hidden="1" customWidth="1"/>
    <col min="121" max="16384" width="8.85546875" style="6" hidden="1"/>
  </cols>
  <sheetData>
    <row r="1" spans="1:120" ht="15.75" x14ac:dyDescent="0.25">
      <c r="A1" s="352" t="s">
        <v>83</v>
      </c>
      <c r="B1" s="352"/>
      <c r="C1" s="352"/>
      <c r="D1" s="352"/>
      <c r="E1" s="352"/>
      <c r="F1" s="352"/>
      <c r="G1" s="352"/>
      <c r="H1" s="352"/>
      <c r="I1" s="352"/>
      <c r="J1" s="352"/>
      <c r="K1" s="352"/>
      <c r="L1" s="352"/>
      <c r="M1" s="352"/>
      <c r="N1" s="352"/>
      <c r="O1" s="352"/>
      <c r="P1" s="352"/>
      <c r="Q1" s="352"/>
    </row>
    <row r="2" spans="1:120" ht="15.75" x14ac:dyDescent="0.25">
      <c r="A2" s="352" t="s">
        <v>136</v>
      </c>
      <c r="B2" s="352"/>
      <c r="C2" s="352"/>
      <c r="D2" s="352"/>
      <c r="E2" s="352"/>
      <c r="F2" s="352"/>
      <c r="G2" s="352"/>
      <c r="H2" s="352"/>
      <c r="I2" s="352"/>
      <c r="J2" s="352"/>
      <c r="K2" s="352"/>
      <c r="L2" s="352"/>
      <c r="M2" s="352"/>
      <c r="N2" s="352"/>
      <c r="O2" s="352"/>
      <c r="P2" s="352"/>
      <c r="Q2" s="352"/>
    </row>
    <row r="3" spans="1:120" ht="15.75" x14ac:dyDescent="0.25">
      <c r="A3" s="169" t="s">
        <v>126</v>
      </c>
      <c r="B3" s="121"/>
      <c r="C3" s="122"/>
      <c r="D3" s="87"/>
      <c r="E3" s="87"/>
      <c r="F3" s="87"/>
      <c r="G3" s="87"/>
      <c r="H3" s="87"/>
      <c r="I3" s="87"/>
      <c r="J3" s="87"/>
      <c r="K3" s="87"/>
      <c r="L3" s="87"/>
      <c r="M3" s="87"/>
      <c r="N3" s="87"/>
      <c r="O3" s="87"/>
      <c r="P3" s="87"/>
      <c r="Q3" s="87"/>
    </row>
    <row r="4" spans="1:120" s="13" customFormat="1" ht="15.75" x14ac:dyDescent="0.25">
      <c r="A4" s="90"/>
      <c r="B4" s="88"/>
      <c r="C4" s="88"/>
      <c r="D4" s="88"/>
      <c r="E4" s="88"/>
      <c r="F4" s="88"/>
      <c r="G4" s="89"/>
      <c r="H4" s="89"/>
      <c r="I4" s="89"/>
      <c r="J4" s="89"/>
      <c r="K4" s="89"/>
      <c r="L4" s="89"/>
      <c r="M4" s="89"/>
      <c r="N4" s="89"/>
      <c r="O4" s="89"/>
      <c r="P4" s="89"/>
      <c r="Q4" s="89"/>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67" t="s">
        <v>125</v>
      </c>
      <c r="B5" s="168"/>
      <c r="C5" s="168"/>
      <c r="D5" s="362" t="str">
        <f>'CSS '!D2:E2</f>
        <v>RIVERSIDE</v>
      </c>
      <c r="E5" s="362"/>
      <c r="F5" s="362"/>
      <c r="G5" s="61"/>
      <c r="H5" s="61"/>
      <c r="I5" s="61"/>
      <c r="J5" s="61"/>
      <c r="K5" s="91"/>
      <c r="L5" s="61"/>
      <c r="M5" s="61"/>
      <c r="N5" s="61"/>
      <c r="O5" s="61"/>
      <c r="P5" s="166" t="s">
        <v>82</v>
      </c>
      <c r="Q5" s="166"/>
    </row>
    <row r="6" spans="1:120" ht="15" customHeight="1" x14ac:dyDescent="0.25">
      <c r="A6" s="351"/>
      <c r="B6" s="351"/>
      <c r="C6" s="351"/>
      <c r="D6" s="351"/>
      <c r="E6" s="351"/>
      <c r="F6" s="351"/>
      <c r="G6" s="92"/>
      <c r="H6" s="92"/>
      <c r="I6" s="92"/>
      <c r="J6" s="92"/>
      <c r="K6" s="92"/>
      <c r="L6" s="92"/>
      <c r="M6" s="92"/>
      <c r="N6" s="93"/>
      <c r="O6" s="93"/>
      <c r="P6" s="94"/>
      <c r="Q6" s="94"/>
    </row>
    <row r="7" spans="1:120" ht="31.5" customHeight="1" x14ac:dyDescent="0.25">
      <c r="A7" s="347" t="s">
        <v>103</v>
      </c>
      <c r="B7" s="348"/>
      <c r="C7" s="348"/>
      <c r="D7" s="348"/>
      <c r="E7" s="348"/>
      <c r="F7" s="349"/>
      <c r="G7" s="170" t="s">
        <v>150</v>
      </c>
      <c r="H7" s="61"/>
      <c r="I7" s="61"/>
      <c r="J7" s="61"/>
      <c r="K7" s="61"/>
      <c r="L7" s="61"/>
      <c r="M7" s="61"/>
      <c r="N7" s="61"/>
      <c r="O7" s="61"/>
      <c r="P7" s="61"/>
      <c r="Q7" s="61"/>
    </row>
    <row r="8" spans="1:120" ht="15" customHeight="1" x14ac:dyDescent="0.2">
      <c r="A8" s="350"/>
      <c r="B8" s="350"/>
      <c r="C8" s="350"/>
      <c r="D8" s="350"/>
      <c r="E8" s="350"/>
      <c r="F8" s="350"/>
      <c r="G8" s="61"/>
      <c r="H8" s="61"/>
      <c r="I8" s="61"/>
      <c r="J8" s="61"/>
      <c r="K8" s="61"/>
      <c r="L8" s="61"/>
      <c r="M8" s="61"/>
      <c r="N8" s="61"/>
      <c r="O8" s="61"/>
      <c r="P8" s="61"/>
      <c r="Q8" s="61"/>
    </row>
    <row r="9" spans="1:120" s="8" customFormat="1" ht="15" customHeight="1" x14ac:dyDescent="0.25">
      <c r="A9" s="353" t="s">
        <v>137</v>
      </c>
      <c r="B9" s="354"/>
      <c r="C9" s="354"/>
      <c r="D9" s="354"/>
      <c r="E9" s="354"/>
      <c r="F9" s="355"/>
      <c r="G9" s="132" t="s">
        <v>0</v>
      </c>
      <c r="H9" s="132" t="s">
        <v>1</v>
      </c>
      <c r="I9" s="132" t="s">
        <v>7</v>
      </c>
      <c r="J9" s="132" t="s">
        <v>2</v>
      </c>
      <c r="K9" s="132" t="s">
        <v>3</v>
      </c>
      <c r="L9" s="132" t="s">
        <v>4</v>
      </c>
      <c r="M9" s="132" t="s">
        <v>5</v>
      </c>
      <c r="N9" s="132" t="s">
        <v>6</v>
      </c>
      <c r="O9" s="132" t="s">
        <v>41</v>
      </c>
      <c r="P9" s="132" t="s">
        <v>117</v>
      </c>
      <c r="Q9" s="132"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56"/>
      <c r="B10" s="357"/>
      <c r="C10" s="357"/>
      <c r="D10" s="357"/>
      <c r="E10" s="357"/>
      <c r="F10" s="358"/>
      <c r="G10" s="345" t="s">
        <v>15</v>
      </c>
      <c r="H10" s="345" t="s">
        <v>17</v>
      </c>
      <c r="I10" s="345" t="s">
        <v>38</v>
      </c>
      <c r="J10" s="345" t="s">
        <v>16</v>
      </c>
      <c r="K10" s="345" t="s">
        <v>18</v>
      </c>
      <c r="L10" s="345" t="s">
        <v>30</v>
      </c>
      <c r="M10" s="345" t="s">
        <v>31</v>
      </c>
      <c r="N10" s="345" t="s">
        <v>71</v>
      </c>
      <c r="O10" s="371" t="s">
        <v>138</v>
      </c>
      <c r="P10" s="345" t="s">
        <v>52</v>
      </c>
      <c r="Q10" s="345"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59"/>
      <c r="B11" s="360"/>
      <c r="C11" s="360"/>
      <c r="D11" s="360"/>
      <c r="E11" s="360"/>
      <c r="F11" s="361"/>
      <c r="G11" s="346"/>
      <c r="H11" s="346"/>
      <c r="I11" s="346"/>
      <c r="J11" s="346"/>
      <c r="K11" s="346"/>
      <c r="L11" s="346"/>
      <c r="M11" s="346"/>
      <c r="N11" s="346"/>
      <c r="O11" s="372"/>
      <c r="P11" s="346"/>
      <c r="Q11" s="346"/>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3">
        <v>1</v>
      </c>
      <c r="B12" s="284" t="s">
        <v>189</v>
      </c>
      <c r="C12" s="253"/>
      <c r="D12" s="253"/>
      <c r="E12" s="253"/>
      <c r="F12" s="254"/>
      <c r="G12" s="95"/>
      <c r="H12" s="95"/>
      <c r="I12" s="95"/>
      <c r="J12" s="95"/>
      <c r="K12" s="95"/>
      <c r="L12" s="95"/>
      <c r="M12" s="95"/>
      <c r="N12" s="95"/>
      <c r="O12" s="95"/>
      <c r="P12" s="95"/>
      <c r="Q12" s="95"/>
    </row>
    <row r="13" spans="1:120" ht="24.95" customHeight="1" x14ac:dyDescent="0.25">
      <c r="A13" s="72"/>
      <c r="B13" s="69"/>
      <c r="C13" s="32" t="s">
        <v>42</v>
      </c>
      <c r="D13" s="172" t="s">
        <v>67</v>
      </c>
      <c r="E13" s="172"/>
      <c r="F13" s="218"/>
      <c r="G13" s="96"/>
      <c r="H13" s="96"/>
      <c r="I13" s="96"/>
      <c r="J13" s="96"/>
      <c r="K13" s="96"/>
      <c r="L13" s="96"/>
      <c r="M13" s="96"/>
      <c r="N13" s="96"/>
      <c r="O13" s="96"/>
      <c r="P13" s="97">
        <v>28525043</v>
      </c>
      <c r="Q13" s="97">
        <f>P13</f>
        <v>28525043</v>
      </c>
    </row>
    <row r="14" spans="1:120" ht="24.95" customHeight="1" x14ac:dyDescent="0.25">
      <c r="A14" s="72"/>
      <c r="B14" s="69"/>
      <c r="C14" s="32" t="s">
        <v>43</v>
      </c>
      <c r="D14" s="172" t="s">
        <v>85</v>
      </c>
      <c r="E14" s="172"/>
      <c r="F14" s="218"/>
      <c r="G14" s="96"/>
      <c r="H14" s="96"/>
      <c r="I14" s="96"/>
      <c r="J14" s="97">
        <v>0</v>
      </c>
      <c r="K14" s="96"/>
      <c r="L14" s="96"/>
      <c r="M14" s="96"/>
      <c r="N14" s="96"/>
      <c r="O14" s="96"/>
      <c r="P14" s="96"/>
      <c r="Q14" s="97">
        <f t="shared" ref="Q14:Q23" si="0">SUM(G14:P14)</f>
        <v>0</v>
      </c>
    </row>
    <row r="15" spans="1:120" ht="24.95" customHeight="1" x14ac:dyDescent="0.25">
      <c r="A15" s="72"/>
      <c r="B15" s="69"/>
      <c r="C15" s="124" t="s">
        <v>44</v>
      </c>
      <c r="D15" s="172" t="s">
        <v>73</v>
      </c>
      <c r="E15" s="172"/>
      <c r="F15" s="218"/>
      <c r="G15" s="96"/>
      <c r="H15" s="96"/>
      <c r="I15" s="96"/>
      <c r="J15" s="97">
        <v>0</v>
      </c>
      <c r="K15" s="97">
        <v>0</v>
      </c>
      <c r="L15" s="96"/>
      <c r="M15" s="96"/>
      <c r="N15" s="96"/>
      <c r="O15" s="96"/>
      <c r="P15" s="96"/>
      <c r="Q15" s="97">
        <f t="shared" si="0"/>
        <v>0</v>
      </c>
    </row>
    <row r="16" spans="1:120" s="13" customFormat="1" ht="24.95" customHeight="1" x14ac:dyDescent="0.2">
      <c r="A16" s="134"/>
      <c r="B16" s="135"/>
      <c r="C16" s="124" t="s">
        <v>45</v>
      </c>
      <c r="D16" s="337" t="s">
        <v>74</v>
      </c>
      <c r="E16" s="337"/>
      <c r="F16" s="338"/>
      <c r="G16" s="97">
        <v>0</v>
      </c>
      <c r="H16" s="97">
        <v>0</v>
      </c>
      <c r="I16" s="97">
        <v>0</v>
      </c>
      <c r="J16" s="97">
        <v>0</v>
      </c>
      <c r="K16" s="97">
        <v>0</v>
      </c>
      <c r="L16" s="97">
        <v>0</v>
      </c>
      <c r="M16" s="97">
        <v>0</v>
      </c>
      <c r="N16" s="97">
        <v>0</v>
      </c>
      <c r="O16" s="96"/>
      <c r="P16" s="99"/>
      <c r="Q16" s="97">
        <f t="shared" si="0"/>
        <v>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4.95" customHeight="1" x14ac:dyDescent="0.2">
      <c r="A17" s="134"/>
      <c r="B17" s="135"/>
      <c r="C17" s="124" t="s">
        <v>46</v>
      </c>
      <c r="D17" s="339" t="s">
        <v>75</v>
      </c>
      <c r="E17" s="339"/>
      <c r="F17" s="340"/>
      <c r="G17" s="97">
        <v>0</v>
      </c>
      <c r="H17" s="97">
        <v>0</v>
      </c>
      <c r="I17" s="97">
        <v>0</v>
      </c>
      <c r="J17" s="97">
        <v>5629964</v>
      </c>
      <c r="K17" s="97">
        <v>0</v>
      </c>
      <c r="L17" s="97">
        <v>0</v>
      </c>
      <c r="M17" s="97">
        <v>0</v>
      </c>
      <c r="N17" s="97">
        <v>0</v>
      </c>
      <c r="O17" s="96"/>
      <c r="P17" s="99"/>
      <c r="Q17" s="97">
        <f t="shared" si="0"/>
        <v>5629964</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4.95" customHeight="1" x14ac:dyDescent="0.2">
      <c r="A18" s="134"/>
      <c r="B18" s="135"/>
      <c r="C18" s="124" t="s">
        <v>47</v>
      </c>
      <c r="D18" s="339" t="s">
        <v>76</v>
      </c>
      <c r="E18" s="339"/>
      <c r="F18" s="340"/>
      <c r="G18" s="97">
        <v>0</v>
      </c>
      <c r="H18" s="97">
        <v>0</v>
      </c>
      <c r="I18" s="97">
        <v>0</v>
      </c>
      <c r="J18" s="97">
        <v>0</v>
      </c>
      <c r="K18" s="97">
        <v>11919749</v>
      </c>
      <c r="L18" s="97">
        <v>0</v>
      </c>
      <c r="M18" s="97">
        <v>0</v>
      </c>
      <c r="N18" s="97">
        <v>0</v>
      </c>
      <c r="O18" s="99"/>
      <c r="P18" s="99"/>
      <c r="Q18" s="97">
        <f t="shared" si="0"/>
        <v>11919749</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4.95" customHeight="1" x14ac:dyDescent="0.2">
      <c r="A19" s="134"/>
      <c r="B19" s="135"/>
      <c r="C19" s="124" t="s">
        <v>48</v>
      </c>
      <c r="D19" s="339" t="s">
        <v>77</v>
      </c>
      <c r="E19" s="339"/>
      <c r="F19" s="340"/>
      <c r="G19" s="97">
        <v>0</v>
      </c>
      <c r="H19" s="97">
        <v>0</v>
      </c>
      <c r="I19" s="97">
        <v>0</v>
      </c>
      <c r="J19" s="97">
        <v>0</v>
      </c>
      <c r="K19" s="97">
        <v>0</v>
      </c>
      <c r="L19" s="97">
        <v>0</v>
      </c>
      <c r="M19" s="97">
        <v>0</v>
      </c>
      <c r="N19" s="97">
        <v>0</v>
      </c>
      <c r="O19" s="99"/>
      <c r="P19" s="99"/>
      <c r="Q19" s="97">
        <f t="shared" si="0"/>
        <v>0</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4.95" customHeight="1" x14ac:dyDescent="0.2">
      <c r="A20" s="134"/>
      <c r="B20" s="135"/>
      <c r="C20" s="124" t="s">
        <v>49</v>
      </c>
      <c r="D20" s="339" t="s">
        <v>89</v>
      </c>
      <c r="E20" s="339"/>
      <c r="F20" s="340"/>
      <c r="G20" s="97">
        <v>0</v>
      </c>
      <c r="H20" s="97">
        <v>6634416</v>
      </c>
      <c r="I20" s="97">
        <v>1768407</v>
      </c>
      <c r="J20" s="97">
        <v>0</v>
      </c>
      <c r="K20" s="97">
        <v>0</v>
      </c>
      <c r="L20" s="99"/>
      <c r="M20" s="99"/>
      <c r="N20" s="99"/>
      <c r="O20" s="99"/>
      <c r="P20" s="99"/>
      <c r="Q20" s="97">
        <f t="shared" si="0"/>
        <v>8402823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4.95" customHeight="1" x14ac:dyDescent="0.2">
      <c r="A21" s="134"/>
      <c r="B21" s="135"/>
      <c r="C21" s="124" t="s">
        <v>50</v>
      </c>
      <c r="D21" s="339" t="s">
        <v>109</v>
      </c>
      <c r="E21" s="339"/>
      <c r="F21" s="340"/>
      <c r="G21" s="97">
        <v>32587110</v>
      </c>
      <c r="H21" s="97">
        <v>12149955</v>
      </c>
      <c r="I21" s="97">
        <v>2796347</v>
      </c>
      <c r="J21" s="97">
        <v>0</v>
      </c>
      <c r="K21" s="97">
        <v>0</v>
      </c>
      <c r="L21" s="99"/>
      <c r="M21" s="99"/>
      <c r="N21" s="99"/>
      <c r="O21" s="99"/>
      <c r="P21" s="99"/>
      <c r="Q21" s="97">
        <f t="shared" si="0"/>
        <v>47533412</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4.95" customHeight="1" thickBot="1" x14ac:dyDescent="0.25">
      <c r="A22" s="134"/>
      <c r="B22" s="135"/>
      <c r="C22" s="32" t="s">
        <v>51</v>
      </c>
      <c r="D22" s="339" t="s">
        <v>119</v>
      </c>
      <c r="E22" s="339"/>
      <c r="F22" s="340"/>
      <c r="G22" s="97">
        <v>36282</v>
      </c>
      <c r="H22" s="97">
        <v>27387</v>
      </c>
      <c r="I22" s="97">
        <v>18755</v>
      </c>
      <c r="J22" s="97">
        <v>8437</v>
      </c>
      <c r="K22" s="97">
        <v>123553</v>
      </c>
      <c r="L22" s="97">
        <v>0</v>
      </c>
      <c r="M22" s="97">
        <v>0</v>
      </c>
      <c r="N22" s="97">
        <v>0</v>
      </c>
      <c r="O22" s="100"/>
      <c r="P22" s="100"/>
      <c r="Q22" s="101">
        <f t="shared" si="0"/>
        <v>214414</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4.95" customHeight="1" thickBot="1" x14ac:dyDescent="0.25">
      <c r="A23" s="72"/>
      <c r="B23" s="53" t="s">
        <v>62</v>
      </c>
      <c r="C23" s="251" t="s">
        <v>88</v>
      </c>
      <c r="D23" s="251"/>
      <c r="E23" s="251"/>
      <c r="F23" s="251"/>
      <c r="G23" s="136">
        <f>SUM(G16:G22)</f>
        <v>32623392</v>
      </c>
      <c r="H23" s="136">
        <f>SUM(H16:H22)</f>
        <v>18811758</v>
      </c>
      <c r="I23" s="136">
        <f>SUM(I16:I22)</f>
        <v>4583509</v>
      </c>
      <c r="J23" s="136">
        <f>SUM(J14:J22)</f>
        <v>5638401</v>
      </c>
      <c r="K23" s="136">
        <f>SUM(K15:K22)</f>
        <v>12043302</v>
      </c>
      <c r="L23" s="136">
        <f>SUM(L16:L22)</f>
        <v>0</v>
      </c>
      <c r="M23" s="136">
        <f>SUM(M16:M22)</f>
        <v>0</v>
      </c>
      <c r="N23" s="136">
        <f>SUM(N16:N22)</f>
        <v>0</v>
      </c>
      <c r="O23" s="136">
        <f>SUM(O16:O22)</f>
        <v>0</v>
      </c>
      <c r="P23" s="136">
        <f>P13</f>
        <v>28525043</v>
      </c>
      <c r="Q23" s="136">
        <f t="shared" si="0"/>
        <v>102225405</v>
      </c>
    </row>
    <row r="24" spans="1:120" ht="24.95" customHeight="1" x14ac:dyDescent="0.25">
      <c r="A24" s="133">
        <v>2</v>
      </c>
      <c r="B24" s="252" t="s">
        <v>190</v>
      </c>
      <c r="C24" s="305"/>
      <c r="D24" s="305"/>
      <c r="E24" s="305"/>
      <c r="F24" s="306"/>
      <c r="G24" s="96"/>
      <c r="H24" s="96"/>
      <c r="I24" s="96"/>
      <c r="J24" s="96"/>
      <c r="K24" s="96"/>
      <c r="L24" s="96"/>
      <c r="M24" s="96"/>
      <c r="N24" s="96"/>
      <c r="O24" s="96"/>
      <c r="P24" s="96"/>
      <c r="Q24" s="96"/>
      <c r="R24" s="12"/>
    </row>
    <row r="25" spans="1:120" ht="24.95" customHeight="1" x14ac:dyDescent="0.2">
      <c r="A25" s="72"/>
      <c r="B25" s="53"/>
      <c r="C25" s="66" t="s">
        <v>42</v>
      </c>
      <c r="D25" s="66" t="s">
        <v>91</v>
      </c>
      <c r="E25" s="66"/>
      <c r="F25" s="67"/>
      <c r="G25" s="97">
        <v>0</v>
      </c>
      <c r="H25" s="97">
        <v>0</v>
      </c>
      <c r="I25" s="99"/>
      <c r="J25" s="99"/>
      <c r="K25" s="99"/>
      <c r="L25" s="99"/>
      <c r="M25" s="99"/>
      <c r="N25" s="99"/>
      <c r="O25" s="99"/>
      <c r="P25" s="97">
        <f>(-G25-H25)</f>
        <v>0</v>
      </c>
      <c r="Q25" s="97">
        <f>G25+H25+P25</f>
        <v>0</v>
      </c>
    </row>
    <row r="26" spans="1:120" ht="24.95" customHeight="1" x14ac:dyDescent="0.2">
      <c r="A26" s="72"/>
      <c r="B26" s="53"/>
      <c r="C26" s="66" t="s">
        <v>43</v>
      </c>
      <c r="D26" s="66" t="s">
        <v>139</v>
      </c>
      <c r="E26" s="66"/>
      <c r="F26" s="67"/>
      <c r="G26" s="97">
        <v>68546893</v>
      </c>
      <c r="H26" s="97">
        <v>17136723</v>
      </c>
      <c r="I26" s="97">
        <v>4509664</v>
      </c>
      <c r="J26" s="99"/>
      <c r="K26" s="99"/>
      <c r="L26" s="99"/>
      <c r="M26" s="97">
        <v>0</v>
      </c>
      <c r="N26" s="99"/>
      <c r="O26" s="97">
        <v>0</v>
      </c>
      <c r="P26" s="99"/>
      <c r="Q26" s="97">
        <f>SUM(G26:P26)</f>
        <v>90193280</v>
      </c>
    </row>
    <row r="27" spans="1:120" ht="24.95" customHeight="1" thickBot="1" x14ac:dyDescent="0.25">
      <c r="A27" s="72"/>
      <c r="B27" s="53"/>
      <c r="C27" s="32" t="s">
        <v>44</v>
      </c>
      <c r="D27" s="32" t="s">
        <v>149</v>
      </c>
      <c r="E27" s="32"/>
      <c r="F27" s="33"/>
      <c r="G27" s="137">
        <v>413273</v>
      </c>
      <c r="H27" s="137">
        <v>0</v>
      </c>
      <c r="I27" s="137">
        <v>0</v>
      </c>
      <c r="J27" s="137">
        <v>0</v>
      </c>
      <c r="K27" s="137">
        <v>0</v>
      </c>
      <c r="L27" s="137">
        <v>0</v>
      </c>
      <c r="M27" s="137">
        <v>0</v>
      </c>
      <c r="N27" s="137">
        <v>0</v>
      </c>
      <c r="O27" s="101">
        <v>0</v>
      </c>
      <c r="P27" s="101">
        <v>0</v>
      </c>
      <c r="Q27" s="101">
        <f>SUM(G27:P27)</f>
        <v>413273</v>
      </c>
    </row>
    <row r="28" spans="1:120" ht="24.95" customHeight="1" thickBot="1" x14ac:dyDescent="0.25">
      <c r="A28" s="77"/>
      <c r="B28" s="138" t="s">
        <v>45</v>
      </c>
      <c r="C28" s="363" t="s">
        <v>88</v>
      </c>
      <c r="D28" s="363"/>
      <c r="E28" s="363"/>
      <c r="F28" s="363"/>
      <c r="G28" s="136">
        <f>SUM(G25:G27)</f>
        <v>68960166</v>
      </c>
      <c r="H28" s="136">
        <f>SUM(H25:H27)</f>
        <v>17136723</v>
      </c>
      <c r="I28" s="136">
        <f>SUM(I26:I27)</f>
        <v>4509664</v>
      </c>
      <c r="J28" s="136">
        <f>J27</f>
        <v>0</v>
      </c>
      <c r="K28" s="136">
        <f>K27</f>
        <v>0</v>
      </c>
      <c r="L28" s="136">
        <f>L27</f>
        <v>0</v>
      </c>
      <c r="M28" s="136">
        <f>M27</f>
        <v>0</v>
      </c>
      <c r="N28" s="136">
        <f>N27</f>
        <v>0</v>
      </c>
      <c r="O28" s="136">
        <f>SUM(O26:O27)</f>
        <v>0</v>
      </c>
      <c r="P28" s="136">
        <f>SUM(P25+P27)</f>
        <v>0</v>
      </c>
      <c r="Q28" s="136">
        <f>SUM(G28:P28)</f>
        <v>90606553</v>
      </c>
      <c r="T28" s="14"/>
    </row>
    <row r="29" spans="1:120" ht="24.95" customHeight="1" x14ac:dyDescent="0.25">
      <c r="A29" s="133">
        <v>3</v>
      </c>
      <c r="B29" s="252" t="s">
        <v>191</v>
      </c>
      <c r="C29" s="305"/>
      <c r="D29" s="305"/>
      <c r="E29" s="305"/>
      <c r="F29" s="306"/>
      <c r="G29" s="102"/>
      <c r="H29" s="96"/>
      <c r="I29" s="96"/>
      <c r="J29" s="96"/>
      <c r="K29" s="96"/>
      <c r="L29" s="96"/>
      <c r="M29" s="96"/>
      <c r="N29" s="96"/>
      <c r="O29" s="96"/>
      <c r="P29" s="96"/>
      <c r="Q29" s="96"/>
    </row>
    <row r="30" spans="1:120" ht="24.95" customHeight="1" x14ac:dyDescent="0.25">
      <c r="A30" s="139"/>
      <c r="B30" s="140" t="s">
        <v>113</v>
      </c>
      <c r="C30" s="172" t="s">
        <v>111</v>
      </c>
      <c r="D30" s="172"/>
      <c r="E30" s="172"/>
      <c r="F30" s="218"/>
      <c r="G30" s="102"/>
      <c r="H30" s="96"/>
      <c r="I30" s="96"/>
      <c r="J30" s="96"/>
      <c r="K30" s="96"/>
      <c r="L30" s="96"/>
      <c r="M30" s="96"/>
      <c r="N30" s="96"/>
      <c r="O30" s="96"/>
      <c r="P30" s="96"/>
      <c r="Q30" s="96"/>
    </row>
    <row r="31" spans="1:120" ht="24.95" customHeight="1" x14ac:dyDescent="0.2">
      <c r="A31" s="72"/>
      <c r="B31" s="140"/>
      <c r="C31" s="31" t="s">
        <v>42</v>
      </c>
      <c r="D31" s="366" t="s">
        <v>86</v>
      </c>
      <c r="E31" s="366"/>
      <c r="F31" s="367"/>
      <c r="G31" s="103"/>
      <c r="H31" s="99"/>
      <c r="I31" s="99"/>
      <c r="J31" s="106">
        <v>0</v>
      </c>
      <c r="K31" s="99"/>
      <c r="L31" s="99"/>
      <c r="M31" s="99"/>
      <c r="N31" s="99"/>
      <c r="O31" s="99"/>
      <c r="P31" s="99"/>
      <c r="Q31" s="97">
        <f t="shared" ref="Q31:Q39" si="1">SUM(G31:P31)</f>
        <v>0</v>
      </c>
    </row>
    <row r="32" spans="1:120" ht="24.95" customHeight="1" x14ac:dyDescent="0.2">
      <c r="A32" s="72"/>
      <c r="B32" s="140"/>
      <c r="C32" s="31" t="s">
        <v>43</v>
      </c>
      <c r="D32" s="366" t="s">
        <v>78</v>
      </c>
      <c r="E32" s="366"/>
      <c r="F32" s="367"/>
      <c r="G32" s="103"/>
      <c r="H32" s="99"/>
      <c r="I32" s="99"/>
      <c r="J32" s="106">
        <v>0</v>
      </c>
      <c r="K32" s="106">
        <v>0</v>
      </c>
      <c r="L32" s="99"/>
      <c r="M32" s="99"/>
      <c r="N32" s="99"/>
      <c r="O32" s="99"/>
      <c r="P32" s="99"/>
      <c r="Q32" s="97">
        <f t="shared" si="1"/>
        <v>0</v>
      </c>
    </row>
    <row r="33" spans="1:18" ht="24.95" customHeight="1" x14ac:dyDescent="0.2">
      <c r="A33" s="72"/>
      <c r="B33" s="140"/>
      <c r="C33" s="31" t="s">
        <v>44</v>
      </c>
      <c r="D33" s="172" t="s">
        <v>79</v>
      </c>
      <c r="E33" s="172"/>
      <c r="F33" s="218"/>
      <c r="G33" s="103"/>
      <c r="H33" s="99"/>
      <c r="I33" s="99"/>
      <c r="J33" s="106">
        <v>0</v>
      </c>
      <c r="K33" s="97">
        <v>0</v>
      </c>
      <c r="L33" s="99"/>
      <c r="M33" s="97">
        <v>0</v>
      </c>
      <c r="N33" s="99"/>
      <c r="O33" s="99"/>
      <c r="P33" s="99"/>
      <c r="Q33" s="97">
        <f t="shared" si="1"/>
        <v>0</v>
      </c>
    </row>
    <row r="34" spans="1:18" ht="24.95" customHeight="1" x14ac:dyDescent="0.2">
      <c r="A34" s="72"/>
      <c r="B34" s="140"/>
      <c r="C34" s="31" t="s">
        <v>45</v>
      </c>
      <c r="D34" s="172" t="s">
        <v>80</v>
      </c>
      <c r="E34" s="172"/>
      <c r="F34" s="218"/>
      <c r="G34" s="103"/>
      <c r="H34" s="99"/>
      <c r="I34" s="99"/>
      <c r="J34" s="106">
        <v>822255</v>
      </c>
      <c r="K34" s="141">
        <v>0</v>
      </c>
      <c r="L34" s="99"/>
      <c r="M34" s="97">
        <v>0</v>
      </c>
      <c r="N34" s="99"/>
      <c r="O34" s="99"/>
      <c r="P34" s="99"/>
      <c r="Q34" s="97">
        <f t="shared" si="1"/>
        <v>822255</v>
      </c>
    </row>
    <row r="35" spans="1:18" ht="24.95" customHeight="1" x14ac:dyDescent="0.2">
      <c r="A35" s="72"/>
      <c r="B35" s="140"/>
      <c r="C35" s="31" t="s">
        <v>46</v>
      </c>
      <c r="D35" s="172" t="s">
        <v>81</v>
      </c>
      <c r="E35" s="172"/>
      <c r="F35" s="218"/>
      <c r="G35" s="104"/>
      <c r="H35" s="105"/>
      <c r="I35" s="99"/>
      <c r="J35" s="106">
        <v>0</v>
      </c>
      <c r="K35" s="97">
        <v>12741370</v>
      </c>
      <c r="L35" s="105"/>
      <c r="M35" s="97">
        <v>0</v>
      </c>
      <c r="N35" s="99"/>
      <c r="O35" s="99"/>
      <c r="P35" s="99"/>
      <c r="Q35" s="97">
        <f t="shared" si="1"/>
        <v>12741370</v>
      </c>
    </row>
    <row r="36" spans="1:18" ht="24.95" customHeight="1" x14ac:dyDescent="0.2">
      <c r="A36" s="72"/>
      <c r="B36" s="140"/>
      <c r="C36" s="31" t="s">
        <v>47</v>
      </c>
      <c r="D36" s="172" t="s">
        <v>93</v>
      </c>
      <c r="E36" s="172"/>
      <c r="F36" s="218"/>
      <c r="G36" s="118">
        <v>0</v>
      </c>
      <c r="H36" s="118">
        <v>0</v>
      </c>
      <c r="I36" s="118">
        <v>0</v>
      </c>
      <c r="J36" s="106">
        <v>0</v>
      </c>
      <c r="K36" s="97">
        <v>0</v>
      </c>
      <c r="L36" s="97">
        <v>0</v>
      </c>
      <c r="M36" s="97">
        <v>0</v>
      </c>
      <c r="N36" s="97">
        <v>0</v>
      </c>
      <c r="O36" s="99"/>
      <c r="P36" s="99"/>
      <c r="Q36" s="97">
        <f t="shared" si="1"/>
        <v>0</v>
      </c>
    </row>
    <row r="37" spans="1:18" ht="24.95" customHeight="1" x14ac:dyDescent="0.2">
      <c r="A37" s="72"/>
      <c r="B37" s="140"/>
      <c r="C37" s="31" t="s">
        <v>48</v>
      </c>
      <c r="D37" s="172" t="s">
        <v>90</v>
      </c>
      <c r="E37" s="172"/>
      <c r="F37" s="218"/>
      <c r="G37" s="118">
        <v>3197547</v>
      </c>
      <c r="H37" s="118">
        <v>7433803</v>
      </c>
      <c r="I37" s="118">
        <v>1768407</v>
      </c>
      <c r="J37" s="106">
        <v>0</v>
      </c>
      <c r="K37" s="106">
        <v>0</v>
      </c>
      <c r="L37" s="99"/>
      <c r="M37" s="99"/>
      <c r="N37" s="99"/>
      <c r="O37" s="99"/>
      <c r="P37" s="99"/>
      <c r="Q37" s="97">
        <f t="shared" si="1"/>
        <v>12399757</v>
      </c>
    </row>
    <row r="38" spans="1:18" ht="24.95" customHeight="1" x14ac:dyDescent="0.2">
      <c r="A38" s="72"/>
      <c r="B38" s="140"/>
      <c r="C38" s="31" t="s">
        <v>49</v>
      </c>
      <c r="D38" s="172" t="s">
        <v>108</v>
      </c>
      <c r="E38" s="172"/>
      <c r="F38" s="218"/>
      <c r="G38" s="118">
        <v>39052734</v>
      </c>
      <c r="H38" s="118">
        <v>7918512</v>
      </c>
      <c r="I38" s="118">
        <v>789129</v>
      </c>
      <c r="J38" s="106">
        <v>0</v>
      </c>
      <c r="K38" s="106">
        <v>0</v>
      </c>
      <c r="L38" s="99"/>
      <c r="M38" s="99"/>
      <c r="N38" s="99"/>
      <c r="O38" s="103"/>
      <c r="P38" s="99"/>
      <c r="Q38" s="97">
        <f t="shared" si="1"/>
        <v>47760375</v>
      </c>
    </row>
    <row r="39" spans="1:18" ht="24.95" customHeight="1" thickBot="1" x14ac:dyDescent="0.25">
      <c r="A39" s="72"/>
      <c r="B39" s="140"/>
      <c r="C39" s="31" t="s">
        <v>50</v>
      </c>
      <c r="D39" s="172" t="s">
        <v>140</v>
      </c>
      <c r="E39" s="172"/>
      <c r="F39" s="218"/>
      <c r="G39" s="109">
        <v>5977892</v>
      </c>
      <c r="H39" s="109">
        <v>0</v>
      </c>
      <c r="I39" s="109">
        <v>0</v>
      </c>
      <c r="J39" s="107">
        <v>0</v>
      </c>
      <c r="K39" s="107">
        <v>11083630</v>
      </c>
      <c r="L39" s="108"/>
      <c r="M39" s="101">
        <v>0</v>
      </c>
      <c r="N39" s="108"/>
      <c r="O39" s="109">
        <v>0</v>
      </c>
      <c r="P39" s="108"/>
      <c r="Q39" s="101">
        <f t="shared" si="1"/>
        <v>17061522</v>
      </c>
    </row>
    <row r="40" spans="1:18" ht="24.95" customHeight="1" thickBot="1" x14ac:dyDescent="0.25">
      <c r="A40" s="53"/>
      <c r="B40" s="368" t="s">
        <v>145</v>
      </c>
      <c r="C40" s="369"/>
      <c r="D40" s="369"/>
      <c r="E40" s="369"/>
      <c r="F40" s="370"/>
      <c r="G40" s="142">
        <f>G36+G37+G38+G39</f>
        <v>48228173</v>
      </c>
      <c r="H40" s="142">
        <f>H36+H37+H38+H39</f>
        <v>15352315</v>
      </c>
      <c r="I40" s="142">
        <f>I36+I37+I38+I39</f>
        <v>2557536</v>
      </c>
      <c r="J40" s="142">
        <f>SUM(J31:J39)</f>
        <v>822255</v>
      </c>
      <c r="K40" s="142">
        <f>SUM(K32:K39)</f>
        <v>23825000</v>
      </c>
      <c r="L40" s="143">
        <f>L36</f>
        <v>0</v>
      </c>
      <c r="M40" s="110">
        <f>M33+M34+M36+M35+M39</f>
        <v>0</v>
      </c>
      <c r="N40" s="143">
        <f>N36</f>
        <v>0</v>
      </c>
      <c r="O40" s="110">
        <f>O39</f>
        <v>0</v>
      </c>
      <c r="P40" s="111"/>
      <c r="Q40" s="144">
        <f>SUM(G40:O40)</f>
        <v>90785279</v>
      </c>
      <c r="R40" s="14"/>
    </row>
    <row r="41" spans="1:18" ht="24.95" customHeight="1" x14ac:dyDescent="0.2">
      <c r="A41" s="72"/>
      <c r="B41" s="140"/>
      <c r="C41" s="31" t="s">
        <v>51</v>
      </c>
      <c r="D41" s="172" t="s">
        <v>87</v>
      </c>
      <c r="E41" s="172"/>
      <c r="F41" s="218"/>
      <c r="G41" s="145">
        <v>0</v>
      </c>
      <c r="H41" s="146">
        <v>0</v>
      </c>
      <c r="I41" s="147">
        <v>0</v>
      </c>
      <c r="J41" s="148">
        <v>0</v>
      </c>
      <c r="K41" s="147">
        <v>0</v>
      </c>
      <c r="L41" s="147"/>
      <c r="M41" s="147">
        <v>0</v>
      </c>
      <c r="N41" s="147">
        <v>0</v>
      </c>
      <c r="O41" s="147">
        <v>0</v>
      </c>
      <c r="P41" s="112"/>
      <c r="Q41" s="146">
        <f>SUM(G41:P41)</f>
        <v>0</v>
      </c>
    </row>
    <row r="42" spans="1:18" ht="24.95" customHeight="1" x14ac:dyDescent="0.2">
      <c r="A42" s="72"/>
      <c r="B42" s="140" t="s">
        <v>114</v>
      </c>
      <c r="C42" s="172" t="s">
        <v>112</v>
      </c>
      <c r="D42" s="172"/>
      <c r="E42" s="172"/>
      <c r="F42" s="218"/>
      <c r="G42" s="149"/>
      <c r="H42" s="113"/>
      <c r="I42" s="113"/>
      <c r="J42" s="113"/>
      <c r="K42" s="113"/>
      <c r="L42" s="113"/>
      <c r="M42" s="113"/>
      <c r="N42" s="113"/>
      <c r="O42" s="113"/>
      <c r="P42" s="100"/>
      <c r="Q42" s="100"/>
    </row>
    <row r="43" spans="1:18" ht="24.95" customHeight="1" x14ac:dyDescent="0.25">
      <c r="A43" s="72"/>
      <c r="B43" s="150"/>
      <c r="C43" s="31" t="s">
        <v>42</v>
      </c>
      <c r="D43" s="31" t="s">
        <v>105</v>
      </c>
      <c r="E43" s="31"/>
      <c r="F43" s="38"/>
      <c r="G43" s="151">
        <v>341198</v>
      </c>
      <c r="H43" s="97">
        <v>0</v>
      </c>
      <c r="I43" s="118">
        <v>24</v>
      </c>
      <c r="J43" s="118">
        <v>0</v>
      </c>
      <c r="K43" s="118">
        <v>0</v>
      </c>
      <c r="L43" s="118">
        <v>0</v>
      </c>
      <c r="M43" s="118">
        <v>0</v>
      </c>
      <c r="N43" s="118">
        <v>0</v>
      </c>
      <c r="O43" s="118">
        <v>0</v>
      </c>
      <c r="P43" s="99"/>
      <c r="Q43" s="97">
        <f>SUM(G43:P43)</f>
        <v>341222</v>
      </c>
    </row>
    <row r="44" spans="1:18" ht="24.95" customHeight="1" x14ac:dyDescent="0.25">
      <c r="A44" s="72"/>
      <c r="B44" s="150"/>
      <c r="C44" s="31" t="s">
        <v>43</v>
      </c>
      <c r="D44" s="31" t="s">
        <v>106</v>
      </c>
      <c r="E44" s="31"/>
      <c r="F44" s="38"/>
      <c r="G44" s="151">
        <v>15063497</v>
      </c>
      <c r="H44" s="97">
        <v>449553</v>
      </c>
      <c r="I44" s="118">
        <v>84528</v>
      </c>
      <c r="J44" s="118">
        <v>0</v>
      </c>
      <c r="K44" s="118">
        <v>0</v>
      </c>
      <c r="L44" s="118">
        <v>0</v>
      </c>
      <c r="M44" s="118">
        <v>0</v>
      </c>
      <c r="N44" s="118">
        <v>0</v>
      </c>
      <c r="O44" s="118">
        <v>0</v>
      </c>
      <c r="P44" s="99"/>
      <c r="Q44" s="97">
        <f>SUM(G44:P44)</f>
        <v>15597578</v>
      </c>
    </row>
    <row r="45" spans="1:18" ht="24.95" customHeight="1" x14ac:dyDescent="0.25">
      <c r="A45" s="72"/>
      <c r="B45" s="150"/>
      <c r="C45" s="31" t="s">
        <v>44</v>
      </c>
      <c r="D45" s="172" t="s">
        <v>102</v>
      </c>
      <c r="E45" s="172"/>
      <c r="F45" s="218"/>
      <c r="G45" s="101">
        <v>57196756</v>
      </c>
      <c r="H45" s="152">
        <v>2053757</v>
      </c>
      <c r="I45" s="118">
        <v>2203890</v>
      </c>
      <c r="J45" s="118">
        <v>227446</v>
      </c>
      <c r="K45" s="118">
        <v>0</v>
      </c>
      <c r="L45" s="118">
        <v>0</v>
      </c>
      <c r="M45" s="118">
        <v>0</v>
      </c>
      <c r="N45" s="118">
        <v>0</v>
      </c>
      <c r="O45" s="118">
        <v>0</v>
      </c>
      <c r="P45" s="99"/>
      <c r="Q45" s="97">
        <f>SUM(G45:P45)</f>
        <v>61681849</v>
      </c>
    </row>
    <row r="46" spans="1:18" ht="24.95" customHeight="1" thickBot="1" x14ac:dyDescent="0.25">
      <c r="A46" s="77"/>
      <c r="B46" s="138" t="s">
        <v>45</v>
      </c>
      <c r="C46" s="251" t="s">
        <v>115</v>
      </c>
      <c r="D46" s="251"/>
      <c r="E46" s="251"/>
      <c r="F46" s="365"/>
      <c r="G46" s="153">
        <f t="shared" ref="G46:O46" si="2">SUM(G40:G45)</f>
        <v>120829624</v>
      </c>
      <c r="H46" s="101">
        <f t="shared" si="2"/>
        <v>17855625</v>
      </c>
      <c r="I46" s="109">
        <f t="shared" si="2"/>
        <v>4845978</v>
      </c>
      <c r="J46" s="101">
        <f t="shared" si="2"/>
        <v>1049701</v>
      </c>
      <c r="K46" s="101">
        <f t="shared" si="2"/>
        <v>23825000</v>
      </c>
      <c r="L46" s="101">
        <f t="shared" si="2"/>
        <v>0</v>
      </c>
      <c r="M46" s="101">
        <f t="shared" si="2"/>
        <v>0</v>
      </c>
      <c r="N46" s="101">
        <f t="shared" si="2"/>
        <v>0</v>
      </c>
      <c r="O46" s="101">
        <f t="shared" si="2"/>
        <v>0</v>
      </c>
      <c r="P46" s="108"/>
      <c r="Q46" s="101">
        <f>SUM(G46:P46)</f>
        <v>168405928</v>
      </c>
    </row>
    <row r="47" spans="1:18" ht="24.95" customHeight="1" thickBot="1" x14ac:dyDescent="0.25">
      <c r="A47" s="77"/>
      <c r="B47" s="138" t="s">
        <v>46</v>
      </c>
      <c r="C47" s="240" t="s">
        <v>68</v>
      </c>
      <c r="D47" s="240"/>
      <c r="E47" s="240"/>
      <c r="F47" s="240"/>
      <c r="G47" s="136">
        <f>IF(G46='CSS '!F56,'CSS '!F56,"ERROR")</f>
        <v>120829624</v>
      </c>
      <c r="H47" s="136">
        <f>IF(H46=PEI!F49,PEI!F49,"ERROR")</f>
        <v>17855625</v>
      </c>
      <c r="I47" s="136">
        <f>IF(I46=INN!F36,INN!F36,"ERROR")</f>
        <v>4845978</v>
      </c>
      <c r="J47" s="136">
        <f>IF(J46=WET!F15,WET!F15,"ERROR")</f>
        <v>1049701</v>
      </c>
      <c r="K47" s="136">
        <f>IF(K46=CFTN!F40,CFTN!F40,"ERROR")</f>
        <v>23825000</v>
      </c>
      <c r="L47" s="136">
        <f>IF(L46='Other MHSA Funds'!F7,'Other MHSA Funds'!F7,"ERROR")</f>
        <v>0</v>
      </c>
      <c r="M47" s="136">
        <f>IF(M46='Other MHSA Funds'!F9,'Other MHSA Funds'!F9,"ERROR")</f>
        <v>0</v>
      </c>
      <c r="N47" s="136">
        <f>IF('RER Summary'!N46='Other MHSA Funds'!F11,'Other MHSA Funds'!F11,"ERROR")</f>
        <v>0</v>
      </c>
      <c r="O47" s="136">
        <f>IF(O46='Unencumbered Housing Funds'!F7,'Unencumbered Housing Funds'!F7,"ERROR")</f>
        <v>0</v>
      </c>
      <c r="P47" s="114"/>
      <c r="Q47" s="136">
        <f>SUM(G47:P47)</f>
        <v>168405928</v>
      </c>
    </row>
    <row r="48" spans="1:18" s="5" customFormat="1" ht="15" x14ac:dyDescent="0.2">
      <c r="A48" s="47"/>
      <c r="B48" s="47"/>
      <c r="C48" s="47"/>
      <c r="D48" s="47"/>
      <c r="E48" s="47"/>
      <c r="F48" s="47"/>
      <c r="G48" s="162"/>
      <c r="H48" s="61"/>
      <c r="I48" s="61"/>
      <c r="J48" s="61"/>
      <c r="K48" s="61"/>
      <c r="L48" s="61"/>
      <c r="M48" s="61"/>
      <c r="N48" s="61"/>
      <c r="O48" s="61"/>
      <c r="P48" s="61"/>
      <c r="Q48" s="61"/>
    </row>
    <row r="49" spans="1:120" s="5" customFormat="1" ht="15" x14ac:dyDescent="0.2">
      <c r="A49" s="171" t="s">
        <v>134</v>
      </c>
      <c r="B49" s="32"/>
      <c r="C49" s="32"/>
      <c r="D49" s="32"/>
      <c r="E49" s="32"/>
      <c r="F49" s="32"/>
      <c r="G49" s="56"/>
      <c r="H49" s="56"/>
      <c r="I49" s="56"/>
      <c r="J49" s="56"/>
      <c r="K49" s="56"/>
      <c r="L49" s="56"/>
      <c r="M49" s="56"/>
      <c r="N49" s="56"/>
      <c r="O49" s="56"/>
      <c r="P49" s="56"/>
      <c r="Q49" s="56"/>
    </row>
    <row r="50" spans="1:120" s="5" customFormat="1" ht="15" x14ac:dyDescent="0.2">
      <c r="A50" s="47"/>
      <c r="B50" s="47"/>
      <c r="C50" s="47"/>
      <c r="D50" s="47"/>
      <c r="E50" s="47"/>
      <c r="F50" s="47"/>
      <c r="G50" s="47"/>
      <c r="H50" s="47"/>
      <c r="I50" s="47"/>
      <c r="J50" s="47"/>
      <c r="K50" s="47"/>
      <c r="L50" s="47"/>
      <c r="M50" s="47"/>
      <c r="N50" s="47"/>
      <c r="O50" s="47"/>
      <c r="P50" s="47"/>
      <c r="Q50" s="47"/>
    </row>
    <row r="51" spans="1:120" ht="24.95" customHeight="1" x14ac:dyDescent="0.25">
      <c r="A51" s="51">
        <v>4</v>
      </c>
      <c r="B51" s="235" t="s">
        <v>192</v>
      </c>
      <c r="C51" s="235"/>
      <c r="D51" s="235"/>
      <c r="E51" s="235"/>
      <c r="F51" s="235"/>
      <c r="G51" s="115"/>
      <c r="H51" s="115"/>
      <c r="I51" s="115"/>
      <c r="J51" s="115"/>
      <c r="K51" s="115"/>
      <c r="L51" s="115"/>
      <c r="M51" s="115"/>
      <c r="N51" s="115"/>
      <c r="O51" s="115"/>
      <c r="P51" s="115"/>
      <c r="Q51" s="115"/>
    </row>
    <row r="52" spans="1:120" ht="24.95" customHeight="1" x14ac:dyDescent="0.25">
      <c r="A52" s="72"/>
      <c r="B52" s="154"/>
      <c r="C52" s="155" t="s">
        <v>42</v>
      </c>
      <c r="D52" s="337" t="s">
        <v>84</v>
      </c>
      <c r="E52" s="337"/>
      <c r="F52" s="338"/>
      <c r="G52" s="152">
        <f>-J52-K52-P52</f>
        <v>0</v>
      </c>
      <c r="H52" s="96"/>
      <c r="I52" s="96"/>
      <c r="J52" s="152"/>
      <c r="K52" s="152">
        <v>0</v>
      </c>
      <c r="L52" s="96"/>
      <c r="M52" s="96"/>
      <c r="N52" s="96"/>
      <c r="O52" s="96"/>
      <c r="P52" s="152">
        <v>0</v>
      </c>
      <c r="Q52" s="152">
        <f>G52+J52+K52+P52</f>
        <v>0</v>
      </c>
      <c r="R52" s="14"/>
    </row>
    <row r="53" spans="1:120" ht="24.95" customHeight="1" x14ac:dyDescent="0.25">
      <c r="A53" s="72"/>
      <c r="B53" s="154"/>
      <c r="C53" s="155" t="s">
        <v>43</v>
      </c>
      <c r="D53" s="337" t="s">
        <v>110</v>
      </c>
      <c r="E53" s="337"/>
      <c r="F53" s="338"/>
      <c r="G53" s="97">
        <f>-J53-K53-P53</f>
        <v>0</v>
      </c>
      <c r="H53" s="99"/>
      <c r="I53" s="99"/>
      <c r="J53" s="97">
        <v>0</v>
      </c>
      <c r="K53" s="97">
        <v>0</v>
      </c>
      <c r="L53" s="99"/>
      <c r="M53" s="99"/>
      <c r="N53" s="99"/>
      <c r="O53" s="99"/>
      <c r="P53" s="97">
        <v>0</v>
      </c>
      <c r="Q53" s="97">
        <f>G53+J53+K53+P53</f>
        <v>0</v>
      </c>
      <c r="R53" s="14"/>
    </row>
    <row r="54" spans="1:120" ht="24.95" customHeight="1" x14ac:dyDescent="0.25">
      <c r="A54" s="77"/>
      <c r="B54" s="156"/>
      <c r="C54" s="157" t="s">
        <v>44</v>
      </c>
      <c r="D54" s="363" t="s">
        <v>141</v>
      </c>
      <c r="E54" s="363"/>
      <c r="F54" s="364"/>
      <c r="G54" s="97">
        <f>-J54-K54-P54</f>
        <v>-13000000</v>
      </c>
      <c r="H54" s="116"/>
      <c r="I54" s="116"/>
      <c r="J54" s="97">
        <v>0</v>
      </c>
      <c r="K54" s="97">
        <f>13000000</f>
        <v>13000000</v>
      </c>
      <c r="L54" s="116"/>
      <c r="M54" s="116"/>
      <c r="N54" s="116"/>
      <c r="O54" s="116"/>
      <c r="P54" s="158">
        <v>0</v>
      </c>
      <c r="Q54" s="158">
        <f>G54+J54+K54+P54</f>
        <v>0</v>
      </c>
      <c r="R54" s="14"/>
    </row>
    <row r="55" spans="1:120" ht="24.95" customHeight="1" x14ac:dyDescent="0.25">
      <c r="A55" s="51">
        <v>5</v>
      </c>
      <c r="B55" s="252" t="s">
        <v>193</v>
      </c>
      <c r="C55" s="305"/>
      <c r="D55" s="305"/>
      <c r="E55" s="305"/>
      <c r="F55" s="306"/>
      <c r="G55" s="117"/>
      <c r="H55" s="95"/>
      <c r="I55" s="95"/>
      <c r="J55" s="95"/>
      <c r="K55" s="95"/>
      <c r="L55" s="95"/>
      <c r="M55" s="95"/>
      <c r="N55" s="95"/>
      <c r="O55" s="95"/>
      <c r="P55" s="95"/>
      <c r="Q55" s="95"/>
      <c r="R55" s="14"/>
    </row>
    <row r="56" spans="1:120" ht="24.95" customHeight="1" x14ac:dyDescent="0.25">
      <c r="A56" s="53"/>
      <c r="B56" s="69"/>
      <c r="C56" s="32" t="s">
        <v>42</v>
      </c>
      <c r="D56" s="172" t="s">
        <v>67</v>
      </c>
      <c r="E56" s="172"/>
      <c r="F56" s="218"/>
      <c r="G56" s="103"/>
      <c r="H56" s="99"/>
      <c r="I56" s="99"/>
      <c r="J56" s="99"/>
      <c r="K56" s="99"/>
      <c r="L56" s="99"/>
      <c r="M56" s="99"/>
      <c r="N56" s="99"/>
      <c r="O56" s="99"/>
      <c r="P56" s="97">
        <v>0</v>
      </c>
      <c r="Q56" s="97">
        <f>P56</f>
        <v>0</v>
      </c>
    </row>
    <row r="57" spans="1:120" ht="24.95" customHeight="1" x14ac:dyDescent="0.25">
      <c r="A57" s="53"/>
      <c r="B57" s="69"/>
      <c r="C57" s="124" t="s">
        <v>43</v>
      </c>
      <c r="D57" s="172" t="s">
        <v>85</v>
      </c>
      <c r="E57" s="172"/>
      <c r="F57" s="218"/>
      <c r="G57" s="103"/>
      <c r="H57" s="99"/>
      <c r="I57" s="99"/>
      <c r="J57" s="97">
        <v>0</v>
      </c>
      <c r="K57" s="99"/>
      <c r="L57" s="99"/>
      <c r="M57" s="99"/>
      <c r="N57" s="99"/>
      <c r="O57" s="99"/>
      <c r="P57" s="99"/>
      <c r="Q57" s="97">
        <f t="shared" ref="Q57:Q67" si="3">SUM(G57:P57)</f>
        <v>0</v>
      </c>
    </row>
    <row r="58" spans="1:120" ht="24.95" customHeight="1" x14ac:dyDescent="0.25">
      <c r="A58" s="53"/>
      <c r="B58" s="69"/>
      <c r="C58" s="124" t="s">
        <v>44</v>
      </c>
      <c r="D58" s="172" t="s">
        <v>73</v>
      </c>
      <c r="E58" s="172"/>
      <c r="F58" s="218"/>
      <c r="G58" s="103"/>
      <c r="H58" s="99"/>
      <c r="I58" s="99"/>
      <c r="J58" s="97">
        <v>0</v>
      </c>
      <c r="K58" s="106">
        <v>0</v>
      </c>
      <c r="L58" s="99"/>
      <c r="M58" s="99"/>
      <c r="N58" s="99"/>
      <c r="O58" s="99"/>
      <c r="P58" s="99"/>
      <c r="Q58" s="97">
        <f t="shared" si="3"/>
        <v>0</v>
      </c>
    </row>
    <row r="59" spans="1:120" ht="24.95" customHeight="1" x14ac:dyDescent="0.25">
      <c r="A59" s="53"/>
      <c r="B59" s="69"/>
      <c r="C59" s="32" t="s">
        <v>45</v>
      </c>
      <c r="D59" s="172" t="s">
        <v>74</v>
      </c>
      <c r="E59" s="172"/>
      <c r="F59" s="218"/>
      <c r="G59" s="103"/>
      <c r="H59" s="99"/>
      <c r="I59" s="99"/>
      <c r="J59" s="97">
        <v>0</v>
      </c>
      <c r="K59" s="106">
        <v>0</v>
      </c>
      <c r="L59" s="99"/>
      <c r="M59" s="97">
        <v>0</v>
      </c>
      <c r="N59" s="99"/>
      <c r="O59" s="99"/>
      <c r="P59" s="99"/>
      <c r="Q59" s="97">
        <f t="shared" si="3"/>
        <v>0</v>
      </c>
    </row>
    <row r="60" spans="1:120" ht="24.95" customHeight="1" x14ac:dyDescent="0.25">
      <c r="A60" s="53"/>
      <c r="B60" s="69"/>
      <c r="C60" s="32" t="s">
        <v>46</v>
      </c>
      <c r="D60" s="172" t="s">
        <v>75</v>
      </c>
      <c r="E60" s="172"/>
      <c r="F60" s="218"/>
      <c r="G60" s="103"/>
      <c r="H60" s="103"/>
      <c r="I60" s="103"/>
      <c r="J60" s="97">
        <v>-138394</v>
      </c>
      <c r="K60" s="106">
        <v>0</v>
      </c>
      <c r="L60" s="99"/>
      <c r="M60" s="97">
        <v>0</v>
      </c>
      <c r="N60" s="99"/>
      <c r="O60" s="99"/>
      <c r="P60" s="99"/>
      <c r="Q60" s="97">
        <f t="shared" si="3"/>
        <v>-138394</v>
      </c>
    </row>
    <row r="61" spans="1:120" ht="24.95" customHeight="1" x14ac:dyDescent="0.25">
      <c r="A61" s="53"/>
      <c r="B61" s="69"/>
      <c r="C61" s="32" t="s">
        <v>47</v>
      </c>
      <c r="D61" s="173" t="s">
        <v>76</v>
      </c>
      <c r="E61" s="173"/>
      <c r="F61" s="174"/>
      <c r="G61" s="103"/>
      <c r="H61" s="103"/>
      <c r="I61" s="103"/>
      <c r="J61" s="97">
        <v>0</v>
      </c>
      <c r="K61" s="106">
        <v>821621</v>
      </c>
      <c r="L61" s="99"/>
      <c r="M61" s="97">
        <v>0</v>
      </c>
      <c r="N61" s="99"/>
      <c r="O61" s="99"/>
      <c r="P61" s="99"/>
      <c r="Q61" s="97">
        <f t="shared" si="3"/>
        <v>821621</v>
      </c>
    </row>
    <row r="62" spans="1:120" s="16" customFormat="1" ht="24.95" customHeight="1" x14ac:dyDescent="0.25">
      <c r="A62" s="53"/>
      <c r="B62" s="69"/>
      <c r="C62" s="32" t="s">
        <v>48</v>
      </c>
      <c r="D62" s="339" t="s">
        <v>77</v>
      </c>
      <c r="E62" s="339"/>
      <c r="F62" s="340"/>
      <c r="G62" s="118">
        <v>0</v>
      </c>
      <c r="H62" s="118">
        <v>0</v>
      </c>
      <c r="I62" s="118">
        <v>0</v>
      </c>
      <c r="J62" s="97">
        <v>0</v>
      </c>
      <c r="K62" s="106">
        <v>0</v>
      </c>
      <c r="L62" s="103"/>
      <c r="M62" s="118">
        <v>0</v>
      </c>
      <c r="N62" s="103"/>
      <c r="O62" s="108"/>
      <c r="P62" s="108"/>
      <c r="Q62" s="97">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4.95" customHeight="1" x14ac:dyDescent="0.25">
      <c r="A63" s="53"/>
      <c r="B63" s="69"/>
      <c r="C63" s="32" t="s">
        <v>49</v>
      </c>
      <c r="D63" s="339" t="s">
        <v>89</v>
      </c>
      <c r="E63" s="339"/>
      <c r="F63" s="340"/>
      <c r="G63" s="118">
        <v>3197547</v>
      </c>
      <c r="H63" s="101">
        <v>799387</v>
      </c>
      <c r="I63" s="101">
        <v>4144371</v>
      </c>
      <c r="J63" s="97">
        <v>0</v>
      </c>
      <c r="K63" s="106">
        <v>0</v>
      </c>
      <c r="L63" s="108"/>
      <c r="M63" s="108"/>
      <c r="N63" s="108"/>
      <c r="O63" s="108"/>
      <c r="P63" s="108"/>
      <c r="Q63" s="97">
        <f t="shared" si="3"/>
        <v>8141305</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4.95" customHeight="1" x14ac:dyDescent="0.25">
      <c r="A64" s="53"/>
      <c r="B64" s="69"/>
      <c r="C64" s="32" t="s">
        <v>50</v>
      </c>
      <c r="D64" s="339" t="s">
        <v>109</v>
      </c>
      <c r="E64" s="339"/>
      <c r="F64" s="340"/>
      <c r="G64" s="118">
        <v>6465624</v>
      </c>
      <c r="H64" s="101">
        <v>-2758818</v>
      </c>
      <c r="I64" s="101">
        <v>1214499</v>
      </c>
      <c r="J64" s="97">
        <v>0</v>
      </c>
      <c r="K64" s="106">
        <v>0</v>
      </c>
      <c r="L64" s="108"/>
      <c r="M64" s="108"/>
      <c r="N64" s="108"/>
      <c r="O64" s="108"/>
      <c r="P64" s="108"/>
      <c r="Q64" s="97">
        <f t="shared" si="3"/>
        <v>4921305</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4.95" customHeight="1" x14ac:dyDescent="0.25">
      <c r="A65" s="53"/>
      <c r="B65" s="69"/>
      <c r="C65" s="32" t="s">
        <v>51</v>
      </c>
      <c r="D65" s="339" t="s">
        <v>142</v>
      </c>
      <c r="E65" s="339"/>
      <c r="F65" s="340"/>
      <c r="G65" s="118">
        <v>-11559327</v>
      </c>
      <c r="H65" s="101">
        <v>0</v>
      </c>
      <c r="I65" s="101">
        <v>0</v>
      </c>
      <c r="J65" s="97">
        <v>0</v>
      </c>
      <c r="K65" s="106">
        <v>0</v>
      </c>
      <c r="L65" s="108"/>
      <c r="M65" s="101">
        <v>0</v>
      </c>
      <c r="N65" s="108"/>
      <c r="O65" s="101">
        <v>0</v>
      </c>
      <c r="P65" s="108"/>
      <c r="Q65" s="97">
        <f t="shared" si="3"/>
        <v>-11559327</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4.95" customHeight="1" thickBot="1" x14ac:dyDescent="0.25">
      <c r="A66" s="53"/>
      <c r="B66" s="53"/>
      <c r="C66" s="124" t="s">
        <v>62</v>
      </c>
      <c r="D66" s="337" t="s">
        <v>107</v>
      </c>
      <c r="E66" s="337"/>
      <c r="F66" s="338"/>
      <c r="G66" s="109">
        <v>5645533</v>
      </c>
      <c r="H66" s="101">
        <v>-27387</v>
      </c>
      <c r="I66" s="101">
        <v>-18755</v>
      </c>
      <c r="J66" s="97">
        <v>-8437</v>
      </c>
      <c r="K66" s="106">
        <v>-123553</v>
      </c>
      <c r="L66" s="101">
        <v>0</v>
      </c>
      <c r="M66" s="101">
        <v>0</v>
      </c>
      <c r="N66" s="101">
        <v>0</v>
      </c>
      <c r="O66" s="101">
        <v>0</v>
      </c>
      <c r="P66" s="108"/>
      <c r="Q66" s="101">
        <f t="shared" si="3"/>
        <v>5467401</v>
      </c>
    </row>
    <row r="67" spans="1:120" ht="24.95" customHeight="1" thickBot="1" x14ac:dyDescent="0.25">
      <c r="A67" s="138"/>
      <c r="B67" s="53" t="s">
        <v>116</v>
      </c>
      <c r="C67" s="124" t="s">
        <v>88</v>
      </c>
      <c r="D67" s="32"/>
      <c r="E67" s="32"/>
      <c r="F67" s="32"/>
      <c r="G67" s="136">
        <f>SUM(G62:G66)</f>
        <v>3749377</v>
      </c>
      <c r="H67" s="136">
        <f>SUM(H62:H66)</f>
        <v>-1986818</v>
      </c>
      <c r="I67" s="136">
        <f>SUM(I62:I66)</f>
        <v>5340115</v>
      </c>
      <c r="J67" s="136">
        <f>SUM(J57:J66)</f>
        <v>-146831</v>
      </c>
      <c r="K67" s="136">
        <f>SUM(K58:K66)</f>
        <v>698068</v>
      </c>
      <c r="L67" s="136">
        <f>SUM(L62:L66)</f>
        <v>0</v>
      </c>
      <c r="M67" s="136">
        <f>SUM(M59:M66)</f>
        <v>0</v>
      </c>
      <c r="N67" s="136">
        <f>N66</f>
        <v>0</v>
      </c>
      <c r="O67" s="136">
        <f>SUM(O65:O66)</f>
        <v>0</v>
      </c>
      <c r="P67" s="136">
        <f>P56</f>
        <v>0</v>
      </c>
      <c r="Q67" s="136">
        <f t="shared" si="3"/>
        <v>7653911</v>
      </c>
    </row>
    <row r="68" spans="1:120" ht="24.95" customHeight="1" x14ac:dyDescent="0.25">
      <c r="A68" s="51">
        <v>6</v>
      </c>
      <c r="B68" s="252" t="s">
        <v>194</v>
      </c>
      <c r="C68" s="305"/>
      <c r="D68" s="305"/>
      <c r="E68" s="305"/>
      <c r="F68" s="306"/>
      <c r="G68" s="102"/>
      <c r="H68" s="96"/>
      <c r="I68" s="96"/>
      <c r="J68" s="96"/>
      <c r="K68" s="96"/>
      <c r="L68" s="96"/>
      <c r="M68" s="96"/>
      <c r="N68" s="96"/>
      <c r="O68" s="100"/>
      <c r="P68" s="100"/>
      <c r="Q68" s="96"/>
      <c r="R68" s="14"/>
    </row>
    <row r="69" spans="1:120" ht="24.95" customHeight="1" x14ac:dyDescent="0.25">
      <c r="A69" s="53"/>
      <c r="B69" s="69"/>
      <c r="C69" s="32" t="s">
        <v>42</v>
      </c>
      <c r="D69" s="172" t="s">
        <v>92</v>
      </c>
      <c r="E69" s="172"/>
      <c r="F69" s="218"/>
      <c r="G69" s="103"/>
      <c r="H69" s="99"/>
      <c r="I69" s="99"/>
      <c r="J69" s="99"/>
      <c r="K69" s="99"/>
      <c r="L69" s="99"/>
      <c r="M69" s="99"/>
      <c r="N69" s="99"/>
      <c r="O69" s="108"/>
      <c r="P69" s="158">
        <f>SUM(P23+P28+P52+P53+P54+P67)</f>
        <v>28525043</v>
      </c>
      <c r="Q69" s="97">
        <f>P69</f>
        <v>28525043</v>
      </c>
    </row>
    <row r="70" spans="1:120" ht="24.95" customHeight="1" x14ac:dyDescent="0.25">
      <c r="A70" s="53"/>
      <c r="B70" s="69"/>
      <c r="C70" s="124" t="s">
        <v>43</v>
      </c>
      <c r="D70" s="172" t="s">
        <v>85</v>
      </c>
      <c r="E70" s="172"/>
      <c r="F70" s="218"/>
      <c r="G70" s="103"/>
      <c r="H70" s="99"/>
      <c r="I70" s="99"/>
      <c r="J70" s="97">
        <f t="shared" ref="J70:J75" si="4">J14-J31+J57</f>
        <v>0</v>
      </c>
      <c r="K70" s="99"/>
      <c r="L70" s="99"/>
      <c r="M70" s="99"/>
      <c r="N70" s="99"/>
      <c r="O70" s="99"/>
      <c r="P70" s="99"/>
      <c r="Q70" s="97">
        <f t="shared" ref="Q70:Q80" si="5">SUM(G70:P70)</f>
        <v>0</v>
      </c>
    </row>
    <row r="71" spans="1:120" ht="24.95" customHeight="1" x14ac:dyDescent="0.25">
      <c r="A71" s="53"/>
      <c r="B71" s="69"/>
      <c r="C71" s="124" t="s">
        <v>44</v>
      </c>
      <c r="D71" s="172" t="s">
        <v>73</v>
      </c>
      <c r="E71" s="172"/>
      <c r="F71" s="218"/>
      <c r="G71" s="103"/>
      <c r="H71" s="99"/>
      <c r="I71" s="99"/>
      <c r="J71" s="97">
        <f t="shared" si="4"/>
        <v>0</v>
      </c>
      <c r="K71" s="97">
        <f>K15-K32+K58</f>
        <v>0</v>
      </c>
      <c r="L71" s="99"/>
      <c r="M71" s="99"/>
      <c r="N71" s="99"/>
      <c r="O71" s="99"/>
      <c r="P71" s="99"/>
      <c r="Q71" s="97">
        <f t="shared" si="5"/>
        <v>0</v>
      </c>
    </row>
    <row r="72" spans="1:120" ht="24.95" customHeight="1" x14ac:dyDescent="0.25">
      <c r="A72" s="53"/>
      <c r="B72" s="69"/>
      <c r="C72" s="32" t="s">
        <v>45</v>
      </c>
      <c r="D72" s="172" t="s">
        <v>74</v>
      </c>
      <c r="E72" s="172"/>
      <c r="F72" s="218"/>
      <c r="G72" s="118">
        <f t="shared" ref="G72:I74" si="6">G16</f>
        <v>0</v>
      </c>
      <c r="H72" s="118">
        <f t="shared" si="6"/>
        <v>0</v>
      </c>
      <c r="I72" s="118">
        <f t="shared" si="6"/>
        <v>0</v>
      </c>
      <c r="J72" s="97">
        <f t="shared" si="4"/>
        <v>0</v>
      </c>
      <c r="K72" s="97">
        <f>K16-K33+K59</f>
        <v>0</v>
      </c>
      <c r="L72" s="118">
        <f>L16</f>
        <v>0</v>
      </c>
      <c r="M72" s="97">
        <f>M16-M33+M59</f>
        <v>0</v>
      </c>
      <c r="N72" s="118">
        <f>N16</f>
        <v>0</v>
      </c>
      <c r="O72" s="103"/>
      <c r="P72" s="99"/>
      <c r="Q72" s="97">
        <f t="shared" si="5"/>
        <v>0</v>
      </c>
    </row>
    <row r="73" spans="1:120" ht="24.95" customHeight="1" x14ac:dyDescent="0.25">
      <c r="A73" s="53"/>
      <c r="B73" s="69"/>
      <c r="C73" s="32" t="s">
        <v>46</v>
      </c>
      <c r="D73" s="172" t="s">
        <v>75</v>
      </c>
      <c r="E73" s="172"/>
      <c r="F73" s="218"/>
      <c r="G73" s="118">
        <f t="shared" si="6"/>
        <v>0</v>
      </c>
      <c r="H73" s="118">
        <f t="shared" si="6"/>
        <v>0</v>
      </c>
      <c r="I73" s="118">
        <f t="shared" si="6"/>
        <v>0</v>
      </c>
      <c r="J73" s="97">
        <f t="shared" si="4"/>
        <v>4669315</v>
      </c>
      <c r="K73" s="97">
        <f>K17-K34+K60</f>
        <v>0</v>
      </c>
      <c r="L73" s="118">
        <f>L17</f>
        <v>0</v>
      </c>
      <c r="M73" s="97">
        <f>M17-M34+M60</f>
        <v>0</v>
      </c>
      <c r="N73" s="118">
        <f>N17</f>
        <v>0</v>
      </c>
      <c r="O73" s="103"/>
      <c r="P73" s="99"/>
      <c r="Q73" s="97">
        <f t="shared" si="5"/>
        <v>4669315</v>
      </c>
    </row>
    <row r="74" spans="1:120" ht="24.95" customHeight="1" x14ac:dyDescent="0.25">
      <c r="A74" s="53"/>
      <c r="B74" s="69"/>
      <c r="C74" s="32" t="s">
        <v>47</v>
      </c>
      <c r="D74" s="173" t="s">
        <v>76</v>
      </c>
      <c r="E74" s="173"/>
      <c r="F74" s="174"/>
      <c r="G74" s="118">
        <f t="shared" si="6"/>
        <v>0</v>
      </c>
      <c r="H74" s="118">
        <f t="shared" si="6"/>
        <v>0</v>
      </c>
      <c r="I74" s="118">
        <f t="shared" si="6"/>
        <v>0</v>
      </c>
      <c r="J74" s="97">
        <f t="shared" si="4"/>
        <v>0</v>
      </c>
      <c r="K74" s="97">
        <f>K18-K35+K61</f>
        <v>0</v>
      </c>
      <c r="L74" s="118">
        <f>L18</f>
        <v>0</v>
      </c>
      <c r="M74" s="97">
        <f>M18-M35+M61</f>
        <v>0</v>
      </c>
      <c r="N74" s="118">
        <f>N18</f>
        <v>0</v>
      </c>
      <c r="O74" s="99"/>
      <c r="P74" s="99"/>
      <c r="Q74" s="97">
        <f t="shared" si="5"/>
        <v>0</v>
      </c>
    </row>
    <row r="75" spans="1:120" s="16" customFormat="1" ht="24.95" customHeight="1" x14ac:dyDescent="0.25">
      <c r="A75" s="53"/>
      <c r="B75" s="69"/>
      <c r="C75" s="32" t="s">
        <v>48</v>
      </c>
      <c r="D75" s="339" t="s">
        <v>77</v>
      </c>
      <c r="E75" s="339"/>
      <c r="F75" s="340"/>
      <c r="G75" s="118">
        <f>SUM(G19-G36+G62)</f>
        <v>0</v>
      </c>
      <c r="H75" s="118">
        <f>SUM(H19-H36+H62)</f>
        <v>0</v>
      </c>
      <c r="I75" s="118">
        <f>SUM(I19-I36+I62)</f>
        <v>0</v>
      </c>
      <c r="J75" s="97">
        <f t="shared" si="4"/>
        <v>0</v>
      </c>
      <c r="K75" s="97">
        <f>K19-K36+K62</f>
        <v>0</v>
      </c>
      <c r="L75" s="97">
        <f>L19-L36+L62</f>
        <v>0</v>
      </c>
      <c r="M75" s="97">
        <f>M19-M36+M62</f>
        <v>0</v>
      </c>
      <c r="N75" s="97">
        <f>N19-N36+N62</f>
        <v>0</v>
      </c>
      <c r="O75" s="108"/>
      <c r="P75" s="108"/>
      <c r="Q75" s="97">
        <f t="shared" si="5"/>
        <v>0</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4.95" customHeight="1" x14ac:dyDescent="0.25">
      <c r="A76" s="53"/>
      <c r="B76" s="69"/>
      <c r="C76" s="32" t="s">
        <v>49</v>
      </c>
      <c r="D76" s="339" t="s">
        <v>89</v>
      </c>
      <c r="E76" s="339"/>
      <c r="F76" s="340"/>
      <c r="G76" s="118">
        <f>SUM(G20-G37+G52+G63)</f>
        <v>0</v>
      </c>
      <c r="H76" s="118">
        <f>SUM(H20-H37+H63)</f>
        <v>0</v>
      </c>
      <c r="I76" s="118">
        <f>SUM(I20-I37+I63)</f>
        <v>4144371</v>
      </c>
      <c r="J76" s="97">
        <f>J20-J37+J52+J63</f>
        <v>0</v>
      </c>
      <c r="K76" s="97">
        <f>K20-K37+K52+K63</f>
        <v>0</v>
      </c>
      <c r="L76" s="99"/>
      <c r="M76" s="99"/>
      <c r="N76" s="99"/>
      <c r="O76" s="108"/>
      <c r="P76" s="108"/>
      <c r="Q76" s="97">
        <f t="shared" si="5"/>
        <v>4144371</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4.95" customHeight="1" x14ac:dyDescent="0.25">
      <c r="A77" s="53"/>
      <c r="B77" s="69"/>
      <c r="C77" s="32" t="s">
        <v>50</v>
      </c>
      <c r="D77" s="339" t="s">
        <v>109</v>
      </c>
      <c r="E77" s="339"/>
      <c r="F77" s="340"/>
      <c r="G77" s="118">
        <f>SUM(G21-G38+G53+G64)</f>
        <v>0</v>
      </c>
      <c r="H77" s="118">
        <f>SUM(H21-H38+H64)</f>
        <v>1472625</v>
      </c>
      <c r="I77" s="118">
        <f>SUM(I21-I38+I64)</f>
        <v>3221717</v>
      </c>
      <c r="J77" s="97">
        <f>J21-J38+J53+J64</f>
        <v>0</v>
      </c>
      <c r="K77" s="97">
        <f>K21-K38+K53+K64</f>
        <v>0</v>
      </c>
      <c r="L77" s="99"/>
      <c r="M77" s="99"/>
      <c r="N77" s="99"/>
      <c r="O77" s="108"/>
      <c r="P77" s="108"/>
      <c r="Q77" s="97">
        <f t="shared" si="5"/>
        <v>4694342</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4.95" customHeight="1" x14ac:dyDescent="0.25">
      <c r="A78" s="53"/>
      <c r="B78" s="69"/>
      <c r="C78" s="32" t="s">
        <v>51</v>
      </c>
      <c r="D78" s="339" t="s">
        <v>142</v>
      </c>
      <c r="E78" s="339"/>
      <c r="F78" s="340"/>
      <c r="G78" s="118">
        <f>SUM(G25+G26-G39+G54+G65)</f>
        <v>38009674</v>
      </c>
      <c r="H78" s="118">
        <f>SUM(H25+H26-H39+H65)</f>
        <v>17136723</v>
      </c>
      <c r="I78" s="118">
        <f>SUM(I26-I39+I65)</f>
        <v>4509664</v>
      </c>
      <c r="J78" s="97">
        <f>J26-J39+J54+J65</f>
        <v>0</v>
      </c>
      <c r="K78" s="97">
        <f>K26-K39+K54+K65</f>
        <v>1916370</v>
      </c>
      <c r="L78" s="99"/>
      <c r="M78" s="97">
        <f>M26-M39+M65</f>
        <v>0</v>
      </c>
      <c r="N78" s="99"/>
      <c r="O78" s="101">
        <f>O26-O39+O65</f>
        <v>0</v>
      </c>
      <c r="P78" s="108"/>
      <c r="Q78" s="97">
        <f t="shared" si="5"/>
        <v>61572431</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4.95" customHeight="1" thickBot="1" x14ac:dyDescent="0.25">
      <c r="A79" s="135"/>
      <c r="B79" s="53"/>
      <c r="C79" s="124" t="s">
        <v>62</v>
      </c>
      <c r="D79" s="337" t="s">
        <v>107</v>
      </c>
      <c r="E79" s="337"/>
      <c r="F79" s="338"/>
      <c r="G79" s="109">
        <f t="shared" ref="G79:N79" si="7">G22+G27-G41+G66</f>
        <v>6095088</v>
      </c>
      <c r="H79" s="109">
        <f t="shared" si="7"/>
        <v>0</v>
      </c>
      <c r="I79" s="109">
        <f t="shared" si="7"/>
        <v>0</v>
      </c>
      <c r="J79" s="109">
        <f t="shared" si="7"/>
        <v>0</v>
      </c>
      <c r="K79" s="109">
        <f t="shared" si="7"/>
        <v>0</v>
      </c>
      <c r="L79" s="109">
        <f t="shared" si="7"/>
        <v>0</v>
      </c>
      <c r="M79" s="109">
        <f t="shared" si="7"/>
        <v>0</v>
      </c>
      <c r="N79" s="109">
        <f t="shared" si="7"/>
        <v>0</v>
      </c>
      <c r="O79" s="109">
        <f>O22+O27-O41+O66</f>
        <v>0</v>
      </c>
      <c r="P79" s="108"/>
      <c r="Q79" s="101">
        <f t="shared" si="5"/>
        <v>6095088</v>
      </c>
    </row>
    <row r="80" spans="1:120" ht="24.95" customHeight="1" thickBot="1" x14ac:dyDescent="0.25">
      <c r="A80" s="138"/>
      <c r="B80" s="138" t="s">
        <v>116</v>
      </c>
      <c r="C80" s="159" t="s">
        <v>88</v>
      </c>
      <c r="D80" s="160"/>
      <c r="E80" s="160"/>
      <c r="F80" s="160"/>
      <c r="G80" s="136">
        <f>SUM(G72:G79)</f>
        <v>44104762</v>
      </c>
      <c r="H80" s="136">
        <f>SUM(H72:H79)</f>
        <v>18609348</v>
      </c>
      <c r="I80" s="136">
        <f>SUM(I72:I79)</f>
        <v>11875752</v>
      </c>
      <c r="J80" s="136">
        <f>SUM(J70:J79)</f>
        <v>4669315</v>
      </c>
      <c r="K80" s="136">
        <f>SUM(K71:K79)</f>
        <v>1916370</v>
      </c>
      <c r="L80" s="136">
        <f>SUM(L72:L79)</f>
        <v>0</v>
      </c>
      <c r="M80" s="136">
        <f>SUM(M72:M79)</f>
        <v>0</v>
      </c>
      <c r="N80" s="136">
        <f>SUM(N72:N79)</f>
        <v>0</v>
      </c>
      <c r="O80" s="136">
        <f>SUM(O72:O79)</f>
        <v>0</v>
      </c>
      <c r="P80" s="136">
        <f>P69</f>
        <v>28525043</v>
      </c>
      <c r="Q80" s="136">
        <f t="shared" si="5"/>
        <v>109700590</v>
      </c>
    </row>
    <row r="81" spans="1:20" ht="24.95" customHeight="1" x14ac:dyDescent="0.2">
      <c r="A81" s="47"/>
      <c r="B81" s="47"/>
      <c r="C81" s="98"/>
      <c r="D81" s="47"/>
      <c r="E81" s="47"/>
      <c r="F81" s="47"/>
      <c r="G81" s="119"/>
      <c r="H81" s="119"/>
      <c r="I81" s="119"/>
      <c r="J81" s="119"/>
      <c r="K81" s="119"/>
      <c r="L81" s="119"/>
      <c r="M81" s="119"/>
      <c r="N81" s="119"/>
      <c r="O81" s="119"/>
      <c r="P81" s="119"/>
      <c r="Q81" s="119"/>
    </row>
    <row r="82" spans="1:20" ht="24.95" customHeight="1" x14ac:dyDescent="0.2">
      <c r="A82" s="98"/>
      <c r="B82" s="98"/>
      <c r="C82" s="98"/>
      <c r="D82" s="98"/>
      <c r="E82" s="98"/>
      <c r="F82" s="98"/>
      <c r="G82" s="120"/>
      <c r="H82" s="120"/>
      <c r="I82" s="120"/>
      <c r="J82" s="119"/>
      <c r="K82" s="119"/>
      <c r="L82" s="119"/>
      <c r="M82" s="119"/>
      <c r="N82" s="119"/>
      <c r="O82" s="119"/>
      <c r="P82" s="119" t="s">
        <v>118</v>
      </c>
      <c r="Q82" s="119"/>
    </row>
    <row r="83" spans="1:20" s="5" customFormat="1" ht="24.95" customHeight="1" x14ac:dyDescent="0.25">
      <c r="A83" s="341" t="s">
        <v>195</v>
      </c>
      <c r="B83" s="342"/>
      <c r="C83" s="343"/>
      <c r="D83" s="90"/>
      <c r="E83" s="90"/>
      <c r="F83" s="61"/>
      <c r="G83" s="61"/>
      <c r="H83" s="123"/>
      <c r="I83" s="123"/>
      <c r="J83" s="98"/>
      <c r="K83" s="161"/>
      <c r="L83" s="161"/>
      <c r="M83" s="336" t="s">
        <v>96</v>
      </c>
      <c r="N83" s="336"/>
      <c r="O83" s="336"/>
      <c r="P83" s="336"/>
      <c r="Q83" s="336"/>
      <c r="R83" s="15"/>
    </row>
    <row r="84" spans="1:20" ht="29.25" customHeight="1" x14ac:dyDescent="0.2">
      <c r="A84" s="344" t="s">
        <v>146</v>
      </c>
      <c r="B84" s="344"/>
      <c r="C84" s="344"/>
      <c r="D84" s="344"/>
      <c r="E84" s="344"/>
      <c r="F84" s="344"/>
      <c r="G84" s="163" t="s">
        <v>95</v>
      </c>
      <c r="H84" s="125"/>
      <c r="I84" s="125"/>
      <c r="J84" s="126"/>
      <c r="K84" s="127"/>
      <c r="L84" s="127"/>
      <c r="M84" s="164" t="s">
        <v>97</v>
      </c>
      <c r="N84" s="335" t="s">
        <v>151</v>
      </c>
      <c r="O84" s="335"/>
      <c r="P84" s="335"/>
      <c r="Q84" s="335"/>
      <c r="R84" s="18"/>
      <c r="S84" s="18"/>
      <c r="T84" s="19"/>
    </row>
    <row r="85" spans="1:20" ht="24.95" customHeight="1" x14ac:dyDescent="0.2">
      <c r="A85" s="335" t="s">
        <v>124</v>
      </c>
      <c r="B85" s="335"/>
      <c r="C85" s="335"/>
      <c r="D85" s="335"/>
      <c r="E85" s="335"/>
      <c r="F85" s="335"/>
      <c r="G85" s="128">
        <v>50736921</v>
      </c>
      <c r="H85" s="129"/>
      <c r="I85" s="129"/>
      <c r="J85" s="119"/>
      <c r="K85" s="130"/>
      <c r="L85" s="130"/>
      <c r="M85" s="164" t="s">
        <v>98</v>
      </c>
      <c r="N85" s="335" t="s">
        <v>152</v>
      </c>
      <c r="O85" s="335"/>
      <c r="P85" s="335"/>
      <c r="Q85" s="335"/>
      <c r="R85" s="17"/>
      <c r="S85" s="17"/>
      <c r="T85" s="19"/>
    </row>
    <row r="86" spans="1:20" ht="24.95" customHeight="1" x14ac:dyDescent="0.2">
      <c r="A86" s="130"/>
      <c r="B86" s="130"/>
      <c r="C86" s="130"/>
      <c r="D86" s="130"/>
      <c r="E86" s="130"/>
      <c r="F86" s="130"/>
      <c r="G86" s="119"/>
      <c r="H86" s="119"/>
      <c r="I86" s="119"/>
      <c r="J86" s="119"/>
      <c r="K86" s="131"/>
      <c r="L86" s="131"/>
      <c r="M86" s="164" t="s">
        <v>99</v>
      </c>
      <c r="N86" s="335" t="s">
        <v>153</v>
      </c>
      <c r="O86" s="335"/>
      <c r="P86" s="335"/>
      <c r="Q86" s="335"/>
      <c r="R86" s="17"/>
      <c r="S86" s="17"/>
      <c r="T86" s="19"/>
    </row>
    <row r="87" spans="1:20" ht="24.95" customHeight="1" x14ac:dyDescent="0.2">
      <c r="A87" s="131"/>
      <c r="B87" s="131"/>
      <c r="C87" s="131"/>
      <c r="D87" s="131"/>
      <c r="E87" s="131"/>
      <c r="F87" s="131"/>
      <c r="G87" s="119"/>
      <c r="H87" s="119"/>
      <c r="I87" s="119"/>
      <c r="J87" s="119"/>
      <c r="K87" s="131"/>
      <c r="L87" s="131"/>
      <c r="M87" s="164" t="s">
        <v>100</v>
      </c>
      <c r="N87" s="335" t="s">
        <v>154</v>
      </c>
      <c r="O87" s="335"/>
      <c r="P87" s="335"/>
      <c r="Q87" s="335"/>
      <c r="R87" s="17"/>
      <c r="S87" s="17"/>
      <c r="T87" s="19"/>
    </row>
    <row r="88" spans="1:20" s="5" customFormat="1" ht="15" hidden="1" x14ac:dyDescent="0.2">
      <c r="A88" s="61"/>
      <c r="B88" s="61"/>
      <c r="C88" s="61"/>
      <c r="D88" s="61"/>
      <c r="E88" s="61"/>
      <c r="F88" s="61"/>
      <c r="G88" s="61"/>
      <c r="H88" s="61"/>
      <c r="I88" s="61"/>
      <c r="J88" s="61"/>
      <c r="K88" s="61"/>
      <c r="L88" s="61"/>
      <c r="M88" s="98"/>
      <c r="N88" s="98"/>
      <c r="O88" s="98"/>
      <c r="P88" s="98"/>
      <c r="Q88" s="98"/>
      <c r="R88" s="19"/>
      <c r="S88" s="19"/>
      <c r="T88" s="19"/>
    </row>
    <row r="89" spans="1:20" s="5" customFormat="1" hidden="1" x14ac:dyDescent="0.2">
      <c r="M89" s="19"/>
      <c r="N89" s="19"/>
      <c r="O89" s="19"/>
      <c r="P89" s="19"/>
      <c r="Q89" s="19"/>
      <c r="R89" s="19"/>
      <c r="S89" s="19"/>
      <c r="T89" s="19"/>
    </row>
    <row r="90" spans="1:20" s="5" customFormat="1" hidden="1" x14ac:dyDescent="0.2">
      <c r="M90" s="19"/>
      <c r="N90" s="19"/>
      <c r="O90" s="19"/>
      <c r="P90" s="19"/>
      <c r="Q90" s="19"/>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86">
    <mergeCell ref="D15:F15"/>
    <mergeCell ref="B40:F40"/>
    <mergeCell ref="O10:O11"/>
    <mergeCell ref="D39:F39"/>
    <mergeCell ref="D14:F14"/>
    <mergeCell ref="D31:F31"/>
    <mergeCell ref="D17:F17"/>
    <mergeCell ref="D19:F19"/>
    <mergeCell ref="D18:F18"/>
    <mergeCell ref="D22:F22"/>
    <mergeCell ref="B29:F29"/>
    <mergeCell ref="D45:F45"/>
    <mergeCell ref="C47:F47"/>
    <mergeCell ref="C46:F46"/>
    <mergeCell ref="B51:F51"/>
    <mergeCell ref="D32:F32"/>
    <mergeCell ref="D35:F35"/>
    <mergeCell ref="D34:F34"/>
    <mergeCell ref="D41:F41"/>
    <mergeCell ref="D36:F36"/>
    <mergeCell ref="A9:F11"/>
    <mergeCell ref="C42:F42"/>
    <mergeCell ref="B12:F12"/>
    <mergeCell ref="D33:F33"/>
    <mergeCell ref="B24:F24"/>
    <mergeCell ref="C30:F30"/>
    <mergeCell ref="D38:F38"/>
    <mergeCell ref="D37:F37"/>
    <mergeCell ref="D21:F21"/>
    <mergeCell ref="D20:F20"/>
    <mergeCell ref="C23:F23"/>
    <mergeCell ref="C28:F28"/>
    <mergeCell ref="D16:F16"/>
    <mergeCell ref="D13:F13"/>
    <mergeCell ref="D52:F52"/>
    <mergeCell ref="D53:F53"/>
    <mergeCell ref="B55:F55"/>
    <mergeCell ref="D62:F62"/>
    <mergeCell ref="D59:F59"/>
    <mergeCell ref="D61:F61"/>
    <mergeCell ref="D54:F54"/>
    <mergeCell ref="A1:Q1"/>
    <mergeCell ref="A2:Q2"/>
    <mergeCell ref="Q10:Q11"/>
    <mergeCell ref="J10:J11"/>
    <mergeCell ref="G10:G11"/>
    <mergeCell ref="N10:N11"/>
    <mergeCell ref="I10:I11"/>
    <mergeCell ref="M10:M11"/>
    <mergeCell ref="L10:L11"/>
    <mergeCell ref="P10:P11"/>
    <mergeCell ref="D5:F5"/>
    <mergeCell ref="K10:K11"/>
    <mergeCell ref="H10:H11"/>
    <mergeCell ref="A7:F7"/>
    <mergeCell ref="A8:F8"/>
    <mergeCell ref="A6:C6"/>
    <mergeCell ref="D6:F6"/>
    <mergeCell ref="A83:C83"/>
    <mergeCell ref="D70:F70"/>
    <mergeCell ref="B68:F68"/>
    <mergeCell ref="D71:F71"/>
    <mergeCell ref="D69:F69"/>
    <mergeCell ref="D78:F78"/>
    <mergeCell ref="D66:F66"/>
    <mergeCell ref="D56:F56"/>
    <mergeCell ref="D57:F57"/>
    <mergeCell ref="D58:F58"/>
    <mergeCell ref="D60:F60"/>
    <mergeCell ref="D64:F64"/>
    <mergeCell ref="D65:F65"/>
    <mergeCell ref="D63:F63"/>
    <mergeCell ref="N86:Q86"/>
    <mergeCell ref="N87:Q87"/>
    <mergeCell ref="D72:F72"/>
    <mergeCell ref="M83:Q83"/>
    <mergeCell ref="D79:F79"/>
    <mergeCell ref="D73:F73"/>
    <mergeCell ref="D77:F77"/>
    <mergeCell ref="D74:F74"/>
    <mergeCell ref="D76:F76"/>
    <mergeCell ref="D75:F75"/>
    <mergeCell ref="N85:Q85"/>
    <mergeCell ref="N84:Q84"/>
    <mergeCell ref="A84:F84"/>
    <mergeCell ref="A85:F85"/>
  </mergeCells>
  <phoneticPr fontId="2" type="noConversion"/>
  <conditionalFormatting sqref="H47:N47">
    <cfRule type="containsText" dxfId="6" priority="8" operator="containsText" text="ERROR">
      <formula>NOT(ISERROR(SEARCH("ERROR",H47)))</formula>
    </cfRule>
  </conditionalFormatting>
  <conditionalFormatting sqref="H47">
    <cfRule type="containsText" dxfId="5" priority="7" operator="containsText" text="ERROR">
      <formula>NOT(ISERROR(SEARCH("ERROR",H47)))</formula>
    </cfRule>
  </conditionalFormatting>
  <conditionalFormatting sqref="O47">
    <cfRule type="containsText" dxfId="4" priority="4" operator="containsText" text="ERROR">
      <formula>NOT(ISERROR(SEARCH("ERROR",O47)))</formula>
    </cfRule>
  </conditionalFormatting>
  <conditionalFormatting sqref="O47">
    <cfRule type="containsText" dxfId="3" priority="3" operator="containsText" text="ERROR">
      <formula>NOT(ISERROR(SEARCH("ERROR",O47)))</formula>
    </cfRule>
  </conditionalFormatting>
  <conditionalFormatting sqref="G47">
    <cfRule type="containsText" dxfId="2" priority="2" operator="containsText" text="ERROR">
      <formula>NOT(ISERROR(SEARCH("ERROR",G47)))</formula>
    </cfRule>
  </conditionalFormatting>
  <conditionalFormatting sqref="G47">
    <cfRule type="containsText" dxfId="1"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5" bottom="0.5" header="0.5" footer="0.25"/>
  <pageSetup scale="47" fitToWidth="2"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4" zoomScaleNormal="100" zoomScaleSheetLayoutView="100" workbookViewId="0">
      <selection activeCell="A24" sqref="A24:C24"/>
    </sheetView>
  </sheetViews>
  <sheetFormatPr defaultColWidth="0" defaultRowHeight="14.25" zeroHeight="1" x14ac:dyDescent="0.2"/>
  <cols>
    <col min="1" max="1" width="17.5703125" style="20" customWidth="1"/>
    <col min="2" max="2" width="16.5703125" style="20" customWidth="1"/>
    <col min="3" max="3" width="68.140625" style="20" customWidth="1"/>
    <col min="4" max="6" width="12.5703125" style="20" hidden="1" customWidth="1"/>
    <col min="7" max="16384" width="9.140625" style="20" hidden="1"/>
  </cols>
  <sheetData>
    <row r="1" spans="1:3" ht="46.5" customHeight="1" x14ac:dyDescent="0.25">
      <c r="A1" s="279" t="s">
        <v>147</v>
      </c>
      <c r="B1" s="279"/>
      <c r="C1" s="279"/>
    </row>
    <row r="2" spans="1:3" ht="32.1" customHeight="1" x14ac:dyDescent="0.25">
      <c r="A2" s="26" t="s">
        <v>8</v>
      </c>
      <c r="B2" s="84"/>
      <c r="C2" s="83"/>
    </row>
    <row r="3" spans="1:3" ht="20.100000000000001" customHeight="1" x14ac:dyDescent="0.25">
      <c r="A3" s="26" t="s">
        <v>9</v>
      </c>
      <c r="B3" s="28">
        <f>'CSS '!G2</f>
        <v>42867</v>
      </c>
      <c r="C3" s="46"/>
    </row>
    <row r="4" spans="1:3" ht="15" customHeight="1" x14ac:dyDescent="0.25">
      <c r="A4" s="45"/>
      <c r="B4" s="45"/>
      <c r="C4" s="61"/>
    </row>
    <row r="5" spans="1:3" ht="15" customHeight="1" x14ac:dyDescent="0.25">
      <c r="A5" s="78" t="s">
        <v>94</v>
      </c>
      <c r="B5" s="78" t="s">
        <v>95</v>
      </c>
      <c r="C5" s="79" t="s">
        <v>104</v>
      </c>
    </row>
    <row r="6" spans="1:3" ht="15" x14ac:dyDescent="0.2">
      <c r="A6" s="72" t="s">
        <v>168</v>
      </c>
      <c r="B6" s="73">
        <v>-138394</v>
      </c>
      <c r="C6" s="74" t="s">
        <v>176</v>
      </c>
    </row>
    <row r="7" spans="1:3" ht="15" x14ac:dyDescent="0.2">
      <c r="A7" s="72" t="s">
        <v>169</v>
      </c>
      <c r="B7" s="75">
        <v>821621</v>
      </c>
      <c r="C7" s="74" t="s">
        <v>183</v>
      </c>
    </row>
    <row r="8" spans="1:3" ht="15" x14ac:dyDescent="0.2">
      <c r="A8" s="72" t="s">
        <v>177</v>
      </c>
      <c r="B8" s="75">
        <v>8141305</v>
      </c>
      <c r="C8" s="74" t="s">
        <v>182</v>
      </c>
    </row>
    <row r="9" spans="1:3" ht="15" x14ac:dyDescent="0.2">
      <c r="A9" s="72" t="s">
        <v>155</v>
      </c>
      <c r="B9" s="75">
        <v>8507400</v>
      </c>
      <c r="C9" s="74" t="s">
        <v>178</v>
      </c>
    </row>
    <row r="10" spans="1:3" ht="15" x14ac:dyDescent="0.2">
      <c r="A10" s="72" t="s">
        <v>155</v>
      </c>
      <c r="B10" s="76">
        <v>-3586095</v>
      </c>
      <c r="C10" s="74" t="s">
        <v>179</v>
      </c>
    </row>
    <row r="11" spans="1:3" ht="15" x14ac:dyDescent="0.2">
      <c r="A11" s="72" t="s">
        <v>157</v>
      </c>
      <c r="B11" s="76">
        <v>-11559327</v>
      </c>
      <c r="C11" s="74" t="s">
        <v>180</v>
      </c>
    </row>
    <row r="12" spans="1:3" ht="15" x14ac:dyDescent="0.2">
      <c r="A12" s="72" t="s">
        <v>87</v>
      </c>
      <c r="B12" s="75">
        <v>5467401</v>
      </c>
      <c r="C12" s="74" t="s">
        <v>181</v>
      </c>
    </row>
    <row r="13" spans="1:3" ht="15" x14ac:dyDescent="0.2">
      <c r="A13" s="72"/>
      <c r="B13" s="75"/>
      <c r="C13" s="74"/>
    </row>
    <row r="14" spans="1:3" ht="15" x14ac:dyDescent="0.2">
      <c r="A14" s="72"/>
      <c r="B14" s="75"/>
      <c r="C14" s="74"/>
    </row>
    <row r="15" spans="1:3" ht="15" x14ac:dyDescent="0.2">
      <c r="A15" s="72"/>
      <c r="B15" s="75"/>
      <c r="C15" s="74"/>
    </row>
    <row r="16" spans="1:3" ht="15" x14ac:dyDescent="0.2">
      <c r="A16" s="72"/>
      <c r="B16" s="75"/>
      <c r="C16" s="74"/>
    </row>
    <row r="17" spans="1:4" ht="15" x14ac:dyDescent="0.2">
      <c r="A17" s="72"/>
      <c r="B17" s="75"/>
      <c r="C17" s="74"/>
    </row>
    <row r="18" spans="1:4" ht="15" x14ac:dyDescent="0.2">
      <c r="A18" s="72"/>
      <c r="B18" s="75"/>
      <c r="C18" s="74"/>
    </row>
    <row r="19" spans="1:4" ht="15" x14ac:dyDescent="0.2">
      <c r="A19" s="72"/>
      <c r="B19" s="75"/>
      <c r="C19" s="74"/>
    </row>
    <row r="20" spans="1:4" ht="15.75" thickBot="1" x14ac:dyDescent="0.25">
      <c r="A20" s="77"/>
      <c r="B20" s="75"/>
      <c r="C20" s="74"/>
    </row>
    <row r="21" spans="1:4" ht="15" customHeight="1" thickBot="1" x14ac:dyDescent="0.3">
      <c r="A21" s="80" t="s">
        <v>88</v>
      </c>
      <c r="B21" s="81">
        <f>SUM(B6:B20)</f>
        <v>7653911</v>
      </c>
      <c r="C21" s="86"/>
      <c r="D21" s="21"/>
    </row>
    <row r="22" spans="1:4" ht="16.5" thickBot="1" x14ac:dyDescent="0.3">
      <c r="A22" s="85"/>
      <c r="B22" s="82">
        <f>IF(B21='RER Summary'!Q67,'RER Summary'!Q67,"ERROR")</f>
        <v>7653911</v>
      </c>
      <c r="C22" s="61"/>
    </row>
    <row r="23" spans="1:4" ht="15" x14ac:dyDescent="0.2">
      <c r="A23" s="61"/>
      <c r="B23" s="61"/>
      <c r="C23" s="61"/>
    </row>
    <row r="24" spans="1:4" ht="36.6" customHeight="1" x14ac:dyDescent="0.2">
      <c r="A24" s="373" t="s">
        <v>135</v>
      </c>
      <c r="B24" s="373"/>
      <c r="C24" s="373"/>
    </row>
    <row r="25" spans="1:4" ht="15" hidden="1" x14ac:dyDescent="0.2">
      <c r="A25" s="24"/>
      <c r="B25" s="24"/>
      <c r="C25" s="24"/>
    </row>
  </sheetData>
  <sheetProtection selectLockedCells="1"/>
  <mergeCells count="2">
    <mergeCell ref="A1:C1"/>
    <mergeCell ref="A24:C24"/>
  </mergeCells>
  <conditionalFormatting sqref="B22">
    <cfRule type="containsText" dxfId="0" priority="2" operator="containsText" text="ERROR">
      <formula>NOT(ISERROR(SEARCH("ERROR",B22)))</formula>
    </cfRule>
  </conditionalFormatting>
  <printOptions horizontalCentered="1"/>
  <pageMargins left="0.5" right="0.5" top="0.75" bottom="0.75" header="0.5" footer="0.2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28C2FB-E619-425B-9913-ED3EDA83C381}">
  <ds:schemaRefs>
    <ds:schemaRef ds:uri="http://schemas.microsoft.com/office/2006/metadata/longProperties"/>
  </ds:schemaRefs>
</ds:datastoreItem>
</file>

<file path=customXml/itemProps2.xml><?xml version="1.0" encoding="utf-8"?>
<ds:datastoreItem xmlns:ds="http://schemas.openxmlformats.org/officeDocument/2006/customXml" ds:itemID="{5B29E460-026E-44BA-BEA3-B39A178B473C}"/>
</file>

<file path=customXml/itemProps3.xml><?xml version="1.0" encoding="utf-8"?>
<ds:datastoreItem xmlns:ds="http://schemas.openxmlformats.org/officeDocument/2006/customXml" ds:itemID="{71D32551-0CA5-456B-9411-6A92DE218CB4}">
  <ds:schemaRefs>
    <ds:schemaRef ds:uri="http://schemas.microsoft.com/sharepoint/v3/contenttype/forms"/>
  </ds:schemaRefs>
</ds:datastoreItem>
</file>

<file path=customXml/itemProps4.xml><?xml version="1.0" encoding="utf-8"?>
<ds:datastoreItem xmlns:ds="http://schemas.openxmlformats.org/officeDocument/2006/customXml" ds:itemID="{548D186D-116A-45CF-A0A9-7E1EAEDE7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161B7A-A61B-44A5-831E-DC64592BDCE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Riverside_FY14-15_RER</dc:title>
  <dc:creator>Moses.Ndungu@dhcs.ca.gov</dc:creator>
  <cp:keywords>Riverside_FY14-15_RER</cp:keywords>
  <cp:lastModifiedBy>westj</cp:lastModifiedBy>
  <cp:lastPrinted>2017-10-19T20:23:10Z</cp:lastPrinted>
  <dcterms:created xsi:type="dcterms:W3CDTF">2007-09-20T19:02:25Z</dcterms:created>
  <dcterms:modified xsi:type="dcterms:W3CDTF">2020-11-06T02:30:02Z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dlc_DocId">
    <vt:lpwstr>DHCSDOC-1363137784-1474</vt:lpwstr>
  </property>
  <property fmtid="{D5CDD505-2E9C-101B-9397-08002B2CF9AE}" pid="12" name="_dlc_DocIdItemGuid">
    <vt:lpwstr>5034636e-7275-41c4-9d70-1f44fdf095a5</vt:lpwstr>
  </property>
  <property fmtid="{D5CDD505-2E9C-101B-9397-08002B2CF9AE}" pid="13" name="_dlc_DocIdUrl">
    <vt:lpwstr>http://dhcs2016prod:88/services/MH/_layouts/15/DocIdRedir.aspx?ID=DHCSDOC-1363137784-1474, DHCSDOC-1363137784-1474</vt:lpwstr>
  </property>
  <property fmtid="{D5CDD505-2E9C-101B-9397-08002B2CF9AE}" pid="14" name="ContentTypeId">
    <vt:lpwstr>0x0101000DD778A44A894D44A57135C48A267F0A</vt:lpwstr>
  </property>
</Properties>
</file>