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922D6D3-FB4F-4C58-82DB-F2BC3B7583BF}" xr6:coauthVersionLast="45" xr6:coauthVersionMax="45" xr10:uidLastSave="{00000000-0000-0000-0000-000000000000}"/>
  <bookViews>
    <workbookView xWindow="-120" yWindow="-120" windowWidth="20730" windowHeight="11160" xr2:uid="{00000000-000D-0000-FFFF-FFFF00000000}"/>
  </bookViews>
  <sheets>
    <sheet name="CSS" sheetId="6" r:id="rId1"/>
    <sheet name="PEI" sheetId="38" r:id="rId2"/>
    <sheet name="INN" sheetId="40" r:id="rId3"/>
    <sheet name="WET" sheetId="8" r:id="rId4"/>
    <sheet name="CFTN" sheetId="41" r:id="rId5"/>
    <sheet name="TTTACB_WET RP_PEI SWP" sheetId="43" r:id="rId6"/>
    <sheet name="Unspent" sheetId="10" r:id="rId7"/>
  </sheets>
  <definedNames>
    <definedName name="_xlnm.Print_Area" localSheetId="6">Unspent!$A$1:$P$60</definedName>
    <definedName name="_xlnm.Print_Titles" localSheetId="6">Unspent!$1:$10</definedName>
  </definedNames>
  <calcPr calcId="191029" concurrentCalc="0"/>
</workbook>
</file>

<file path=xl/calcChain.xml><?xml version="1.0" encoding="utf-8"?>
<calcChain xmlns="http://schemas.openxmlformats.org/spreadsheetml/2006/main">
  <c r="N56" i="10" l="1"/>
  <c r="K14" i="10"/>
  <c r="K55" i="10"/>
  <c r="N14" i="10"/>
  <c r="N55" i="10"/>
  <c r="N57" i="10"/>
  <c r="N58" i="10"/>
  <c r="N59" i="10"/>
  <c r="G41" i="10"/>
  <c r="P41" i="10"/>
  <c r="G40" i="10"/>
  <c r="P40" i="10"/>
  <c r="G38" i="10"/>
  <c r="G37" i="10"/>
  <c r="P37" i="10"/>
  <c r="H36" i="10"/>
  <c r="P36" i="10"/>
  <c r="I35" i="10"/>
  <c r="I42" i="10"/>
  <c r="J32" i="10"/>
  <c r="I29" i="10"/>
  <c r="I58" i="10"/>
  <c r="H29" i="10"/>
  <c r="H58" i="10"/>
  <c r="G29" i="10"/>
  <c r="P29" i="10"/>
  <c r="J13" i="10"/>
  <c r="J54" i="10"/>
  <c r="I16" i="10"/>
  <c r="I57" i="10"/>
  <c r="F36" i="6"/>
  <c r="F8" i="38"/>
  <c r="F8" i="40"/>
  <c r="F33" i="40"/>
  <c r="F36" i="40"/>
  <c r="I43" i="10"/>
  <c r="P25" i="10"/>
  <c r="P24" i="10"/>
  <c r="P23" i="10"/>
  <c r="P27" i="10"/>
  <c r="P28" i="10"/>
  <c r="P26" i="10"/>
  <c r="K57" i="10"/>
  <c r="K56" i="10"/>
  <c r="J57" i="10"/>
  <c r="J56" i="10"/>
  <c r="M56" i="10"/>
  <c r="P56" i="10"/>
  <c r="P46" i="10"/>
  <c r="P45" i="10"/>
  <c r="G57" i="10"/>
  <c r="P21" i="10"/>
  <c r="P47" i="10"/>
  <c r="G50" i="10"/>
  <c r="G51" i="10"/>
  <c r="N43" i="10"/>
  <c r="M43" i="10"/>
  <c r="L43" i="10"/>
  <c r="P19" i="10"/>
  <c r="N49" i="10"/>
  <c r="N50" i="10"/>
  <c r="N51" i="10"/>
  <c r="L57" i="10"/>
  <c r="K54" i="10"/>
  <c r="I50" i="10"/>
  <c r="H50" i="10"/>
  <c r="L50" i="10"/>
  <c r="P50" i="10"/>
  <c r="H51" i="10"/>
  <c r="I49" i="10"/>
  <c r="F37" i="41"/>
  <c r="F39" i="41"/>
  <c r="F20" i="41"/>
  <c r="F22" i="41"/>
  <c r="F13" i="8"/>
  <c r="F15" i="8"/>
  <c r="J43" i="10"/>
  <c r="F33" i="38"/>
  <c r="F36" i="38"/>
  <c r="H43" i="10"/>
  <c r="F44" i="6"/>
  <c r="F34" i="6"/>
  <c r="F45" i="6"/>
  <c r="F49" i="6"/>
  <c r="G43" i="10"/>
  <c r="M58" i="10"/>
  <c r="L58" i="10"/>
  <c r="L59" i="10"/>
  <c r="K58" i="10"/>
  <c r="J58" i="10"/>
  <c r="G58" i="10"/>
  <c r="O30" i="10"/>
  <c r="O60" i="10"/>
  <c r="J53" i="10"/>
  <c r="P53" i="10"/>
  <c r="M55" i="10"/>
  <c r="M57" i="10"/>
  <c r="H57" i="10"/>
  <c r="P57" i="10"/>
  <c r="L49" i="10"/>
  <c r="P49" i="10"/>
  <c r="P33" i="10"/>
  <c r="P34" i="10"/>
  <c r="P35" i="10"/>
  <c r="P38" i="10"/>
  <c r="P39" i="10"/>
  <c r="P32" i="10"/>
  <c r="H42" i="10"/>
  <c r="J42" i="10"/>
  <c r="K42" i="10"/>
  <c r="L42" i="10"/>
  <c r="M42" i="10"/>
  <c r="N42" i="10"/>
  <c r="G42" i="10"/>
  <c r="P42" i="10"/>
  <c r="J55" i="10"/>
  <c r="N30" i="10"/>
  <c r="M30" i="10"/>
  <c r="L30" i="10"/>
  <c r="K30" i="10"/>
  <c r="J30" i="10"/>
  <c r="I30" i="10"/>
  <c r="G30" i="10"/>
  <c r="P15" i="10"/>
  <c r="P12" i="10"/>
  <c r="N17" i="10"/>
  <c r="M17" i="10"/>
  <c r="L17" i="10"/>
  <c r="H17" i="10"/>
  <c r="G17" i="10"/>
  <c r="L51" i="10"/>
  <c r="I51" i="10"/>
  <c r="P54" i="10"/>
  <c r="J59" i="10"/>
  <c r="M59" i="10"/>
  <c r="H59" i="10"/>
  <c r="F40" i="41"/>
  <c r="K43" i="10"/>
  <c r="P43" i="10"/>
  <c r="I59" i="10"/>
  <c r="P58" i="10"/>
  <c r="J17" i="10"/>
  <c r="P13" i="10"/>
  <c r="P51" i="10"/>
  <c r="K59" i="10"/>
  <c r="P55" i="10"/>
  <c r="P14" i="10"/>
  <c r="G59" i="10"/>
  <c r="P59" i="10"/>
  <c r="K17" i="10"/>
  <c r="I17" i="10"/>
  <c r="H30" i="10"/>
  <c r="P30" i="10"/>
  <c r="P16" i="10"/>
  <c r="P17" i="10"/>
</calcChain>
</file>

<file path=xl/sharedStrings.xml><?xml version="1.0" encoding="utf-8"?>
<sst xmlns="http://schemas.openxmlformats.org/spreadsheetml/2006/main" count="200" uniqueCount="135">
  <si>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</si>
  <si>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</si>
  <si>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</si>
  <si>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</si>
  <si>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</si>
  <si>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</si>
  <si>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</si>
  <si>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</si>
  <si>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</si>
  <si>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</si>
  <si>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</si>
  <si>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</si>
  <si>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</si>
  <si>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</si>
  <si>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</si>
  <si>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</si>
  <si>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</si>
  <si>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</si>
  <si>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</si>
  <si>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</si>
  <si>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</si>
  <si>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</si>
  <si>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</si>
  <si>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</si>
  <si>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</si>
  <si>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</si>
  <si>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</si>
  <si>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</si>
  <si>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</si>
  <si>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</si>
  <si>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</si>
  <si>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</si>
  <si>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</si>
  <si>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</si>
  <si>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</si>
  <si>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</si>
  <si>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</si>
  <si>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</si>
  <si>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</si>
  <si>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</si>
  <si>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</si>
  <si>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</si>
  <si>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</si>
  <si>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</si>
  <si>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</si>
  <si>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</si>
  <si>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Annual Mental Health Services Act Revenue and Expenditure Report for Fiscal Year 2011-12
Community Services and Supports (CSS) Summary</t>
  </si>
  <si>
    <t>Annual Mental Health Services Act Revenue and Expenditure Report for Fiscal Year 2011-12
Prevention and Early Intervention (PEI) Summary</t>
  </si>
  <si>
    <t>Annual Mental Health Services Act Revenue and Expenditure Report for Fiscal Year 2011-12
Innovation (INN) Summary</t>
  </si>
  <si>
    <t>Annual Mental Health Services Act Revenue and Expenditure Report for Fiscal Year 2011-12
Capital Facilities/Technological Needs (CF/TN) Summary</t>
  </si>
  <si>
    <t>Transfer of funds from the Local Prudent Reserve</t>
  </si>
  <si>
    <t>Total Funds Posted</t>
  </si>
  <si>
    <t>Interest Income Posted to Local MHS Fund</t>
  </si>
  <si>
    <t>Total Funds Reverted</t>
  </si>
  <si>
    <t>Total MHSA Unspent Funds</t>
  </si>
  <si>
    <t>a</t>
  </si>
  <si>
    <t>b</t>
  </si>
  <si>
    <t>c</t>
  </si>
  <si>
    <t>d</t>
  </si>
  <si>
    <t>e</t>
  </si>
  <si>
    <t>f</t>
  </si>
  <si>
    <t>g</t>
  </si>
  <si>
    <t>Other</t>
  </si>
  <si>
    <t>1991 Realignment</t>
  </si>
  <si>
    <t>h</t>
  </si>
  <si>
    <t>i</t>
  </si>
  <si>
    <t>j</t>
  </si>
  <si>
    <t>Prudent Reserve</t>
  </si>
  <si>
    <t>Prudent Reserve Balance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</si>
  <si>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</si>
  <si>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</si>
  <si>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</si>
  <si>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</si>
  <si>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</si>
  <si>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</si>
  <si>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</si>
  <si>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</si>
  <si>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</si>
  <si>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</si>
  <si>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</si>
  <si>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</si>
  <si>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</si>
  <si>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</si>
  <si>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</si>
  <si>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</si>
  <si>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</si>
  <si>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</si>
  <si>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</si>
  <si>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</si>
  <si>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NO</t>
  </si>
  <si>
    <t>YES</t>
  </si>
  <si>
    <t>PEI Statewide Project funds have been assigned to CalMHSA?  (YES or NO)</t>
  </si>
  <si>
    <t>Local Prudent Reserve</t>
  </si>
  <si>
    <t>Balance as of June 30, 2011</t>
  </si>
  <si>
    <t>Total MHSA Fund Sources</t>
  </si>
  <si>
    <t>Total Program Expenditures</t>
  </si>
  <si>
    <t>l</t>
  </si>
  <si>
    <t>Federal Financial Participation</t>
  </si>
  <si>
    <t>Behavioral Health Subaccount</t>
  </si>
  <si>
    <t>PEI Training, Technical Assistance and Capacity Building</t>
  </si>
  <si>
    <t>Total (Gross) Expenditures</t>
  </si>
  <si>
    <t>PEI Statewide Projects</t>
  </si>
  <si>
    <t>PEI Statewide Projects Funds</t>
  </si>
  <si>
    <t>Capital Facility/Technological Needs Projects</t>
  </si>
  <si>
    <t>Annual Mental Health Services Act Revenue and Expenditure Report for Fiscal Year 2011-12
Identification of Unspent Funds</t>
  </si>
  <si>
    <t>Fiscal Year 2011-12</t>
  </si>
  <si>
    <t>FY 2006-07 Funds</t>
  </si>
  <si>
    <t>FY 2007-08 Funds</t>
  </si>
  <si>
    <t>FY 2008-09 Funds</t>
  </si>
  <si>
    <t>FY 2009-10 Funds</t>
  </si>
  <si>
    <t>FY 2010-11 Funds</t>
  </si>
  <si>
    <t>FY 2011-12 Funds</t>
  </si>
  <si>
    <t>FY 2006-07 MHSA Funds</t>
  </si>
  <si>
    <t>FY 2007-08 MHSA Funds</t>
  </si>
  <si>
    <t>FY 2008-09 MHSA Funds</t>
  </si>
  <si>
    <t>FY 2009-10 MHSA Funds</t>
  </si>
  <si>
    <t>FY 2010-11 MHSA Funds</t>
  </si>
  <si>
    <t>FY 2011-12 MHSA Funds</t>
  </si>
  <si>
    <t>FY 2009-10</t>
  </si>
  <si>
    <t>FY 2010-11</t>
  </si>
  <si>
    <t>FY 2011-12</t>
  </si>
  <si>
    <t>Modoc</t>
  </si>
  <si>
    <t>Integrated FSP</t>
  </si>
  <si>
    <t>Integrated Non FSP</t>
  </si>
  <si>
    <t>Integrated PEI</t>
  </si>
  <si>
    <t>Integrated INN</t>
  </si>
  <si>
    <t>Data Software Update</t>
  </si>
  <si>
    <t>Annual Mental Health Services Act Revenue and Expenditure Report
 for Fiscal Year 2011-12
Workforce Education and Training (WET) Summary</t>
  </si>
  <si>
    <r>
      <t>Funds Posted to Local MHS Fund during FY 2011-12</t>
    </r>
    <r>
      <rPr>
        <b/>
        <vertAlign val="superscript"/>
        <sz val="12"/>
        <rFont val="Arial"/>
        <family val="2"/>
      </rPr>
      <t>1</t>
    </r>
  </si>
  <si>
    <r>
      <t>Funds received from State MHS Fund</t>
    </r>
    <r>
      <rPr>
        <vertAlign val="superscript"/>
        <sz val="12"/>
        <rFont val="Arial"/>
        <family val="2"/>
      </rPr>
      <t>2</t>
    </r>
  </si>
  <si>
    <r>
      <t>MHSA FY 2011-12 Fund Sources</t>
    </r>
    <r>
      <rPr>
        <b/>
        <vertAlign val="superscript"/>
        <sz val="12"/>
        <rFont val="Arial"/>
        <family val="2"/>
      </rPr>
      <t>3</t>
    </r>
  </si>
  <si>
    <r>
      <t>Transfers from CSS to Prudent Reserve, WET, CFTN</t>
    </r>
    <r>
      <rPr>
        <b/>
        <vertAlign val="superscript"/>
        <sz val="12"/>
        <rFont val="Arial"/>
        <family val="2"/>
      </rPr>
      <t>4</t>
    </r>
  </si>
  <si>
    <r>
      <t>MHSA Funds Reverted</t>
    </r>
    <r>
      <rPr>
        <b/>
        <vertAlign val="superscript"/>
        <sz val="12"/>
        <rFont val="Arial"/>
        <family val="2"/>
      </rPr>
      <t>5</t>
    </r>
  </si>
  <si>
    <r>
      <t>FY 2008-09 Funds</t>
    </r>
    <r>
      <rPr>
        <vertAlign val="superscript"/>
        <sz val="12"/>
        <rFont val="Arial"/>
        <family val="2"/>
      </rPr>
      <t>6</t>
    </r>
  </si>
  <si>
    <r>
      <t>Total MHSA Unspent Funds</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</si>
</sst>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0"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0"/>
      <name val="Arial"/>
      <family val="2"/>
    </font>
    <font>
      <sz val="12"/>
      <name val="Arial"/>
      <family val="2"/>
    </font>
    <font>
      <b/>
      <vertAlign val="superscript"/>
      <sz val="12"/>
      <name val="Arial"/>
      <family val="2"/>
    </font>
    <font>
      <vertAlign val="superscript"/>
      <sz val="12"/>
      <name val="Arial"/>
      <family val="2"/>
    </font>
  </fonts>
  <fills count="8">
    <fill>
      <patternFill patternType="none"/>
    </fill>
    <fill>
      <patternFill patternType="gray125"/>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22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5" fillId="0" borderId="0" xfId="0" applyFont="1"/>
    <xf numFmtId="0" fontId="0" fillId="0" borderId="0" xfId="0" applyBorder="1"/>
    <xf numFmtId="0" fontId="1" fillId="0" borderId="0" xfId="0" applyFont="1" applyAlignment="1">
      <alignment horizontal="center" wrapText="1"/>
    </xf>
    <xf numFmtId="0" fontId="0" fillId="0" borderId="0" xfId="0" applyFill="1"/>
    <xf numFmtId="44" fontId="0" fillId="0" borderId="0" xfId="1" applyFont="1" applyFill="1"/>
    <xf numFmtId="0" fontId="4" fillId="0" borderId="0" xfId="0" applyFont="1" applyFill="1"/>
    <xf numFmtId="164" fontId="0" fillId="0" borderId="0" xfId="0" applyNumberFormat="1"/>
    <xf numFmtId="14" fontId="7" fillId="0" borderId="1" xfId="0" applyNumberFormat="1" applyFont="1" applyBorder="1" applyAlignment="1" applyProtection="1">
      <alignment horizontal="right"/>
      <protection locked="0"/>
    </xf>
    <xf numFmtId="0" fontId="7" fillId="0" borderId="0" xfId="0" applyFont="1"/>
    <xf numFmtId="0" fontId="3" fillId="0" borderId="1" xfId="0" applyFont="1" applyBorder="1" applyProtection="1">
      <protection locked="0"/>
    </xf>
    <xf numFmtId="0" fontId="7" fillId="0" borderId="0" xfId="0" applyFont="1" applyProtection="1">
      <protection locked="0"/>
    </xf>
    <xf numFmtId="0" fontId="7" fillId="0" borderId="2" xfId="0" applyFont="1" applyBorder="1" applyProtection="1">
      <protection locked="0"/>
    </xf>
    <xf numFmtId="0" fontId="7" fillId="0" borderId="1" xfId="0" applyFont="1" applyBorder="1" applyAlignment="1" applyProtection="1">
      <protection locked="0"/>
    </xf>
    <xf numFmtId="0" fontId="7" fillId="0" borderId="3" xfId="0" applyFont="1" applyBorder="1" applyAlignment="1" applyProtection="1">
      <protection locked="0"/>
    </xf>
    <xf numFmtId="0" fontId="3" fillId="0" borderId="4" xfId="0" applyFont="1" applyBorder="1" applyProtection="1">
      <protection locked="0"/>
    </xf>
    <xf numFmtId="0" fontId="7" fillId="0" borderId="1" xfId="0" applyFont="1" applyBorder="1" applyProtection="1">
      <protection locked="0"/>
    </xf>
    <xf numFmtId="0" fontId="7" fillId="0" borderId="3" xfId="0" applyFont="1" applyBorder="1" applyProtection="1">
      <protection locked="0"/>
    </xf>
    <xf numFmtId="0" fontId="3" fillId="0" borderId="5" xfId="0" applyFont="1" applyBorder="1" applyProtection="1">
      <protection hidden="1"/>
    </xf>
    <xf numFmtId="0" fontId="7" fillId="0" borderId="0" xfId="0" applyFont="1" applyProtection="1">
      <protection hidden="1"/>
    </xf>
    <xf numFmtId="0" fontId="7" fillId="0" borderId="6" xfId="0" applyFont="1" applyBorder="1" applyAlignment="1" applyProtection="1">
      <alignment horizontal="right"/>
      <protection hidden="1"/>
    </xf>
    <xf numFmtId="0" fontId="7" fillId="0" borderId="4" xfId="0" applyFont="1" applyBorder="1" applyAlignment="1" applyProtection="1">
      <protection hidden="1"/>
    </xf>
    <xf numFmtId="0" fontId="3" fillId="0" borderId="1" xfId="0" applyFont="1" applyBorder="1" applyProtection="1">
      <protection hidden="1"/>
    </xf>
    <xf numFmtId="14" fontId="7" fillId="0" borderId="1" xfId="0" applyNumberFormat="1"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center"/>
      <protection hidden="1"/>
    </xf>
    <xf numFmtId="0" fontId="3" fillId="0" borderId="7" xfId="0" applyFont="1" applyBorder="1" applyAlignment="1" applyProtection="1">
      <protection locked="0"/>
    </xf>
    <xf numFmtId="0" fontId="7" fillId="0" borderId="5" xfId="0" applyFont="1" applyBorder="1" applyAlignment="1" applyProtection="1">
      <protection locked="0"/>
    </xf>
    <xf numFmtId="0" fontId="7" fillId="0" borderId="8" xfId="0" applyFont="1" applyBorder="1" applyAlignment="1" applyProtection="1">
      <protection locked="0"/>
    </xf>
    <xf numFmtId="0" fontId="7" fillId="0" borderId="0" xfId="0" applyFont="1" applyBorder="1" applyAlignment="1" applyProtection="1">
      <protection locked="0"/>
    </xf>
    <xf numFmtId="0" fontId="7" fillId="0" borderId="9" xfId="0" applyFont="1" applyBorder="1" applyAlignment="1" applyProtection="1">
      <protection locked="0"/>
    </xf>
    <xf numFmtId="0" fontId="7" fillId="0" borderId="2" xfId="0" applyFont="1" applyBorder="1" applyProtection="1">
      <protection hidden="1"/>
    </xf>
    <xf numFmtId="0" fontId="3" fillId="0" borderId="7" xfId="0" applyFont="1" applyBorder="1" applyProtection="1">
      <protection locked="0"/>
    </xf>
    <xf numFmtId="0" fontId="7" fillId="3" borderId="1" xfId="0" applyFont="1" applyFill="1" applyBorder="1" applyProtection="1">
      <protection locked="0"/>
    </xf>
    <xf numFmtId="164" fontId="7" fillId="0" borderId="10" xfId="0" applyNumberFormat="1" applyFont="1" applyFill="1" applyBorder="1" applyProtection="1">
      <protection locked="0"/>
    </xf>
    <xf numFmtId="164" fontId="7" fillId="0" borderId="11" xfId="0" applyNumberFormat="1" applyFont="1" applyFill="1" applyBorder="1" applyProtection="1">
      <protection locked="0"/>
    </xf>
    <xf numFmtId="164" fontId="7" fillId="3" borderId="11" xfId="0" applyNumberFormat="1" applyFont="1" applyFill="1" applyBorder="1" applyProtection="1">
      <protection locked="0"/>
    </xf>
    <xf numFmtId="164" fontId="7" fillId="4" borderId="11" xfId="0" applyNumberFormat="1" applyFont="1" applyFill="1" applyBorder="1" applyProtection="1">
      <protection locked="0"/>
    </xf>
    <xf numFmtId="0" fontId="3" fillId="0" borderId="1"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2" xfId="0" applyFont="1" applyBorder="1" applyAlignment="1" applyProtection="1">
      <alignment horizontal="center"/>
      <protection locked="0"/>
    </xf>
    <xf numFmtId="0" fontId="7" fillId="0" borderId="13" xfId="0" applyFont="1" applyBorder="1" applyProtection="1">
      <protection locked="0"/>
    </xf>
    <xf numFmtId="0" fontId="7" fillId="0" borderId="14" xfId="0" applyFont="1" applyBorder="1" applyProtection="1">
      <protection locked="0"/>
    </xf>
    <xf numFmtId="0" fontId="3" fillId="0" borderId="2" xfId="0" applyFont="1" applyBorder="1" applyProtection="1">
      <protection locked="0"/>
    </xf>
    <xf numFmtId="0" fontId="7" fillId="0" borderId="0" xfId="0" applyFont="1" applyBorder="1" applyProtection="1">
      <protection locked="0"/>
    </xf>
    <xf numFmtId="0" fontId="7" fillId="0" borderId="9" xfId="0" applyFont="1" applyBorder="1" applyProtection="1">
      <protection locked="0"/>
    </xf>
    <xf numFmtId="0" fontId="7" fillId="0" borderId="2" xfId="0" applyFont="1" applyBorder="1" applyAlignment="1" applyProtection="1">
      <alignment wrapText="1"/>
      <protection locked="0"/>
    </xf>
    <xf numFmtId="0" fontId="7" fillId="0" borderId="6" xfId="0" applyFont="1" applyBorder="1" applyProtection="1">
      <protection locked="0"/>
    </xf>
    <xf numFmtId="0" fontId="7" fillId="0" borderId="15" xfId="0" applyFont="1" applyFill="1" applyBorder="1" applyProtection="1">
      <protection locked="0"/>
    </xf>
    <xf numFmtId="0" fontId="7" fillId="0" borderId="15" xfId="0" applyFont="1" applyBorder="1" applyProtection="1">
      <protection locked="0"/>
    </xf>
    <xf numFmtId="0" fontId="7" fillId="0" borderId="16" xfId="0" applyFont="1" applyBorder="1" applyProtection="1">
      <protection locked="0"/>
    </xf>
    <xf numFmtId="0" fontId="3" fillId="0" borderId="2" xfId="0" applyFont="1" applyBorder="1" applyAlignment="1" applyProtection="1">
      <alignment horizontal="left"/>
      <protection locked="0"/>
    </xf>
    <xf numFmtId="0" fontId="7" fillId="0" borderId="0" xfId="0" applyFont="1" applyBorder="1" applyAlignment="1" applyProtection="1">
      <alignment horizontal="left"/>
      <protection locked="0"/>
    </xf>
    <xf numFmtId="0" fontId="3" fillId="0" borderId="2" xfId="0" applyFont="1" applyBorder="1" applyAlignment="1" applyProtection="1">
      <protection locked="0"/>
    </xf>
    <xf numFmtId="0" fontId="7" fillId="0" borderId="0" xfId="0" applyFont="1" applyFill="1" applyBorder="1" applyAlignment="1" applyProtection="1">
      <alignment horizontal="left"/>
      <protection locked="0"/>
    </xf>
    <xf numFmtId="0" fontId="7" fillId="0" borderId="0" xfId="0" applyFont="1" applyFill="1" applyBorder="1" applyProtection="1">
      <protection locked="0"/>
    </xf>
    <xf numFmtId="164" fontId="7" fillId="0" borderId="17" xfId="0" applyNumberFormat="1" applyFont="1" applyFill="1" applyBorder="1" applyProtection="1">
      <protection locked="0"/>
    </xf>
    <xf numFmtId="0" fontId="7" fillId="0" borderId="18" xfId="0" applyFont="1" applyBorder="1" applyProtection="1">
      <protection locked="0"/>
    </xf>
    <xf numFmtId="164" fontId="7" fillId="0" borderId="19" xfId="0" applyNumberFormat="1" applyFont="1" applyFill="1" applyBorder="1" applyProtection="1">
      <protection locked="0"/>
    </xf>
    <xf numFmtId="0" fontId="7" fillId="4" borderId="0" xfId="0" applyFont="1" applyFill="1" applyBorder="1" applyProtection="1">
      <protection locked="0"/>
    </xf>
    <xf numFmtId="164" fontId="7" fillId="4" borderId="0" xfId="0" applyNumberFormat="1" applyFont="1" applyFill="1" applyBorder="1" applyProtection="1">
      <protection locked="0"/>
    </xf>
    <xf numFmtId="0" fontId="9" fillId="0" borderId="0" xfId="0" applyFont="1" applyProtection="1">
      <protection locked="0"/>
    </xf>
    <xf numFmtId="164" fontId="7" fillId="2" borderId="20" xfId="0" applyNumberFormat="1" applyFont="1" applyFill="1" applyBorder="1" applyProtection="1">
      <protection hidden="1"/>
    </xf>
    <xf numFmtId="164" fontId="7" fillId="2" borderId="10" xfId="0" applyNumberFormat="1" applyFont="1" applyFill="1" applyBorder="1" applyProtection="1">
      <protection hidden="1"/>
    </xf>
    <xf numFmtId="164" fontId="7" fillId="5" borderId="11" xfId="0" applyNumberFormat="1" applyFont="1" applyFill="1" applyBorder="1" applyProtection="1">
      <protection hidden="1"/>
    </xf>
    <xf numFmtId="164" fontId="7" fillId="6" borderId="10" xfId="0" applyNumberFormat="1" applyFont="1" applyFill="1" applyBorder="1" applyProtection="1">
      <protection hidden="1"/>
    </xf>
    <xf numFmtId="164" fontId="7" fillId="6" borderId="11" xfId="0" applyNumberFormat="1" applyFont="1" applyFill="1" applyBorder="1" applyProtection="1">
      <protection hidden="1"/>
    </xf>
    <xf numFmtId="164" fontId="7" fillId="6" borderId="17" xfId="0" applyNumberFormat="1" applyFont="1" applyFill="1" applyBorder="1" applyProtection="1">
      <protection hidden="1"/>
    </xf>
    <xf numFmtId="164" fontId="7" fillId="6" borderId="21" xfId="0" applyNumberFormat="1" applyFont="1" applyFill="1" applyBorder="1" applyProtection="1">
      <protection hidden="1"/>
    </xf>
    <xf numFmtId="164" fontId="7" fillId="6" borderId="19" xfId="0" applyNumberFormat="1" applyFont="1" applyFill="1" applyBorder="1" applyProtection="1">
      <protection hidden="1"/>
    </xf>
    <xf numFmtId="0" fontId="7" fillId="6" borderId="19" xfId="0" applyFont="1" applyFill="1" applyBorder="1" applyProtection="1">
      <protection hidden="1"/>
    </xf>
    <xf numFmtId="0" fontId="3" fillId="0" borderId="5" xfId="0" applyFont="1" applyBorder="1" applyAlignment="1" applyProtection="1">
      <alignment horizontal="center"/>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right"/>
      <protection hidden="1"/>
    </xf>
    <xf numFmtId="0" fontId="7" fillId="0" borderId="0" xfId="0" applyFont="1" applyBorder="1" applyAlignment="1" applyProtection="1">
      <alignment horizontal="left"/>
      <protection locked="0"/>
    </xf>
    <xf numFmtId="0" fontId="7" fillId="0" borderId="9"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9" xfId="0" applyFont="1" applyBorder="1" applyAlignment="1" applyProtection="1">
      <alignment horizontal="left"/>
      <protection locked="0"/>
    </xf>
    <xf numFmtId="164" fontId="7" fillId="0" borderId="2" xfId="1" applyNumberFormat="1" applyFont="1" applyBorder="1" applyAlignment="1" applyProtection="1">
      <alignment horizontal="right"/>
      <protection locked="0"/>
    </xf>
    <xf numFmtId="164" fontId="7" fillId="0" borderId="9" xfId="1" applyNumberFormat="1" applyFont="1" applyBorder="1" applyAlignment="1" applyProtection="1">
      <alignment horizontal="right"/>
      <protection locked="0"/>
    </xf>
    <xf numFmtId="0" fontId="7" fillId="0" borderId="0" xfId="0" applyFont="1" applyBorder="1" applyProtection="1">
      <protection locked="0"/>
    </xf>
    <xf numFmtId="0" fontId="7" fillId="0" borderId="9" xfId="0" applyFont="1" applyBorder="1" applyProtection="1">
      <protection locked="0"/>
    </xf>
    <xf numFmtId="0" fontId="3" fillId="0" borderId="22"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3" fillId="0" borderId="24" xfId="0" applyFont="1" applyBorder="1" applyAlignment="1" applyProtection="1">
      <alignment horizontal="left"/>
      <protection locked="0"/>
    </xf>
    <xf numFmtId="164" fontId="7" fillId="0" borderId="22" xfId="1" applyNumberFormat="1" applyFont="1" applyBorder="1" applyAlignment="1" applyProtection="1">
      <alignment horizontal="right"/>
      <protection locked="0"/>
    </xf>
    <xf numFmtId="164" fontId="7" fillId="0" borderId="24" xfId="1" applyNumberFormat="1" applyFont="1" applyBorder="1" applyAlignment="1" applyProtection="1">
      <alignment horizontal="right"/>
      <protection locked="0"/>
    </xf>
    <xf numFmtId="164" fontId="7" fillId="0" borderId="4" xfId="1" applyNumberFormat="1" applyFont="1" applyBorder="1" applyAlignment="1" applyProtection="1">
      <alignment horizontal="right"/>
      <protection locked="0"/>
    </xf>
    <xf numFmtId="164" fontId="7" fillId="0" borderId="3" xfId="1" applyNumberFormat="1" applyFont="1" applyBorder="1" applyAlignment="1" applyProtection="1">
      <alignment horizontal="right"/>
      <protection locked="0"/>
    </xf>
    <xf numFmtId="0" fontId="3" fillId="0" borderId="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8" xfId="0" applyFont="1" applyBorder="1" applyAlignment="1" applyProtection="1">
      <alignment horizontal="left"/>
      <protection locked="0"/>
    </xf>
    <xf numFmtId="164" fontId="7" fillId="0" borderId="7" xfId="1" applyNumberFormat="1" applyFont="1" applyBorder="1" applyAlignment="1" applyProtection="1">
      <alignment horizontal="right"/>
      <protection locked="0"/>
    </xf>
    <xf numFmtId="164" fontId="7" fillId="0" borderId="8" xfId="1" applyNumberFormat="1" applyFont="1" applyBorder="1" applyAlignment="1" applyProtection="1">
      <alignment horizontal="right"/>
      <protection locked="0"/>
    </xf>
    <xf numFmtId="0" fontId="7" fillId="0" borderId="0" xfId="0" quotePrefix="1"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165" fontId="7" fillId="0" borderId="7" xfId="1" applyNumberFormat="1" applyFont="1" applyBorder="1" applyAlignment="1" applyProtection="1">
      <alignment horizontal="right"/>
      <protection hidden="1"/>
    </xf>
    <xf numFmtId="165" fontId="7" fillId="0" borderId="8" xfId="1" applyNumberFormat="1" applyFont="1" applyBorder="1" applyAlignment="1" applyProtection="1">
      <alignment horizontal="right"/>
      <protection hidden="1"/>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protection hidden="1"/>
    </xf>
    <xf numFmtId="0" fontId="3" fillId="0" borderId="1" xfId="0" applyFont="1" applyBorder="1" applyAlignment="1" applyProtection="1">
      <alignment horizontal="left"/>
      <protection locked="0"/>
    </xf>
    <xf numFmtId="0" fontId="3" fillId="0" borderId="5" xfId="0" applyFont="1" applyBorder="1" applyProtection="1">
      <protection locked="0"/>
    </xf>
    <xf numFmtId="0" fontId="3" fillId="0" borderId="8" xfId="0" applyFont="1" applyBorder="1" applyProtection="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64" fontId="7" fillId="0" borderId="6" xfId="1" applyNumberFormat="1" applyFont="1" applyBorder="1" applyAlignment="1" applyProtection="1">
      <alignment horizontal="right"/>
      <protection locked="0"/>
    </xf>
    <xf numFmtId="164" fontId="7" fillId="0" borderId="16" xfId="1" applyNumberFormat="1" applyFont="1" applyBorder="1" applyAlignment="1" applyProtection="1">
      <alignment horizontal="right"/>
      <protection locked="0"/>
    </xf>
    <xf numFmtId="0" fontId="7" fillId="0" borderId="0" xfId="0" applyFont="1" applyAlignment="1" applyProtection="1">
      <alignment horizontal="center"/>
      <protection hidden="1"/>
    </xf>
    <xf numFmtId="0" fontId="7" fillId="0" borderId="1" xfId="0" applyFont="1" applyBorder="1" applyAlignment="1" applyProtection="1">
      <alignment horizontal="center"/>
      <protection hidden="1"/>
    </xf>
    <xf numFmtId="164" fontId="7" fillId="0" borderId="2" xfId="1" applyNumberFormat="1" applyFont="1" applyBorder="1" applyAlignment="1" applyProtection="1">
      <alignment horizontal="right"/>
      <protection hidden="1"/>
    </xf>
    <xf numFmtId="164" fontId="7" fillId="0" borderId="9" xfId="1" applyNumberFormat="1" applyFont="1" applyBorder="1" applyAlignment="1" applyProtection="1">
      <alignment horizontal="right"/>
      <protection hidden="1"/>
    </xf>
    <xf numFmtId="0" fontId="3" fillId="0" borderId="7" xfId="0" applyFont="1" applyBorder="1" applyAlignment="1" applyProtection="1">
      <alignment horizontal="right"/>
      <protection hidden="1"/>
    </xf>
    <xf numFmtId="0" fontId="3" fillId="0" borderId="8" xfId="0" applyFont="1" applyBorder="1" applyAlignment="1" applyProtection="1">
      <alignment horizontal="right"/>
      <protection hidden="1"/>
    </xf>
    <xf numFmtId="0" fontId="7" fillId="0" borderId="1" xfId="0" applyFont="1" applyBorder="1" applyAlignment="1" applyProtection="1">
      <alignment horizontal="left"/>
      <protection locked="0"/>
    </xf>
    <xf numFmtId="0" fontId="3" fillId="0" borderId="25" xfId="0" applyFont="1" applyBorder="1" applyProtection="1">
      <protection locked="0"/>
    </xf>
    <xf numFmtId="0" fontId="3" fillId="0" borderId="26" xfId="0" applyFont="1" applyBorder="1" applyProtection="1">
      <protection locked="0"/>
    </xf>
    <xf numFmtId="0" fontId="3" fillId="0" borderId="27" xfId="0" applyFont="1" applyBorder="1" applyProtection="1">
      <protection locked="0"/>
    </xf>
    <xf numFmtId="164" fontId="7" fillId="0" borderId="2" xfId="0" applyNumberFormat="1" applyFont="1" applyBorder="1" applyAlignment="1" applyProtection="1">
      <alignment horizontal="right"/>
      <protection locked="0"/>
    </xf>
    <xf numFmtId="164" fontId="7" fillId="0" borderId="9" xfId="0" applyNumberFormat="1" applyFont="1" applyBorder="1" applyAlignment="1" applyProtection="1">
      <alignment horizontal="right"/>
      <protection locked="0"/>
    </xf>
    <xf numFmtId="164" fontId="7" fillId="0" borderId="4" xfId="0" applyNumberFormat="1" applyFont="1" applyBorder="1" applyAlignment="1" applyProtection="1">
      <alignment horizontal="right"/>
      <protection locked="0"/>
    </xf>
    <xf numFmtId="164" fontId="7" fillId="0" borderId="3" xfId="0" applyNumberFormat="1" applyFont="1" applyBorder="1" applyAlignment="1" applyProtection="1">
      <alignment horizontal="right"/>
      <protection locked="0"/>
    </xf>
    <xf numFmtId="164" fontId="7" fillId="0" borderId="22" xfId="0" applyNumberFormat="1" applyFont="1" applyBorder="1" applyAlignment="1" applyProtection="1">
      <alignment horizontal="right"/>
      <protection locked="0"/>
    </xf>
    <xf numFmtId="164" fontId="7" fillId="0" borderId="24" xfId="0" applyNumberFormat="1" applyFont="1" applyBorder="1" applyAlignment="1" applyProtection="1">
      <alignment horizontal="right"/>
      <protection locked="0"/>
    </xf>
    <xf numFmtId="0" fontId="3" fillId="0" borderId="2" xfId="0" applyFont="1" applyBorder="1" applyProtection="1">
      <protection locked="0"/>
    </xf>
    <xf numFmtId="0" fontId="3" fillId="0" borderId="0" xfId="0" applyFont="1" applyBorder="1" applyProtection="1">
      <protection locked="0"/>
    </xf>
    <xf numFmtId="0" fontId="3" fillId="0" borderId="9" xfId="0" applyFont="1" applyBorder="1" applyProtection="1">
      <protection locked="0"/>
    </xf>
    <xf numFmtId="164" fontId="3" fillId="0" borderId="7" xfId="0" applyNumberFormat="1" applyFont="1" applyBorder="1" applyAlignment="1" applyProtection="1">
      <alignment horizontal="right"/>
      <protection hidden="1"/>
    </xf>
    <xf numFmtId="164" fontId="3" fillId="0" borderId="8" xfId="0" applyNumberFormat="1" applyFont="1" applyBorder="1" applyAlignment="1" applyProtection="1">
      <alignment horizontal="right"/>
      <protection hidden="1"/>
    </xf>
    <xf numFmtId="0" fontId="3" fillId="0" borderId="22" xfId="0" applyFont="1" applyBorder="1" applyProtection="1">
      <protection locked="0"/>
    </xf>
    <xf numFmtId="0" fontId="3" fillId="0" borderId="23" xfId="0" applyFont="1" applyBorder="1" applyProtection="1">
      <protection locked="0"/>
    </xf>
    <xf numFmtId="0" fontId="3" fillId="0" borderId="24" xfId="0" applyFont="1" applyBorder="1" applyProtection="1">
      <protection locked="0"/>
    </xf>
    <xf numFmtId="164" fontId="7" fillId="0" borderId="4" xfId="0" applyNumberFormat="1" applyFont="1" applyBorder="1" applyProtection="1">
      <protection locked="0"/>
    </xf>
    <xf numFmtId="164" fontId="7" fillId="0" borderId="3" xfId="0" applyNumberFormat="1" applyFont="1" applyBorder="1" applyProtection="1">
      <protection locked="0"/>
    </xf>
    <xf numFmtId="164" fontId="7" fillId="0" borderId="7" xfId="0" applyNumberFormat="1" applyFont="1" applyBorder="1" applyAlignment="1" applyProtection="1">
      <protection hidden="1"/>
    </xf>
    <xf numFmtId="164" fontId="7" fillId="0" borderId="8" xfId="0" applyNumberFormat="1" applyFont="1" applyBorder="1" applyAlignment="1" applyProtection="1">
      <protection hidden="1"/>
    </xf>
    <xf numFmtId="164" fontId="7" fillId="0" borderId="2" xfId="0" applyNumberFormat="1" applyFont="1" applyBorder="1" applyAlignment="1" applyProtection="1">
      <protection locked="0"/>
    </xf>
    <xf numFmtId="164" fontId="7" fillId="0" borderId="9" xfId="0" applyNumberFormat="1" applyFont="1" applyBorder="1" applyAlignment="1" applyProtection="1">
      <protection locked="0"/>
    </xf>
    <xf numFmtId="164" fontId="7" fillId="0" borderId="22" xfId="0" applyNumberFormat="1" applyFont="1" applyBorder="1" applyProtection="1">
      <protection locked="0"/>
    </xf>
    <xf numFmtId="164" fontId="7" fillId="0" borderId="24" xfId="0" applyNumberFormat="1" applyFont="1" applyBorder="1" applyProtection="1">
      <protection locked="0"/>
    </xf>
    <xf numFmtId="164" fontId="7" fillId="0" borderId="2" xfId="0" applyNumberFormat="1" applyFont="1" applyBorder="1" applyProtection="1">
      <protection locked="0"/>
    </xf>
    <xf numFmtId="164" fontId="7" fillId="0" borderId="9" xfId="0" applyNumberFormat="1" applyFont="1" applyBorder="1" applyProtection="1">
      <protection locked="0"/>
    </xf>
    <xf numFmtId="164" fontId="7" fillId="0" borderId="1" xfId="0" applyNumberFormat="1" applyFont="1" applyBorder="1" applyProtection="1">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left"/>
      <protection locked="0"/>
    </xf>
    <xf numFmtId="164" fontId="3" fillId="0" borderId="7" xfId="0" applyNumberFormat="1" applyFont="1" applyBorder="1" applyProtection="1">
      <protection hidden="1"/>
    </xf>
    <xf numFmtId="164" fontId="3" fillId="0" borderId="8" xfId="0" applyNumberFormat="1" applyFont="1" applyBorder="1" applyProtection="1">
      <protection hidden="1"/>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164" fontId="7" fillId="0" borderId="28" xfId="1" applyNumberFormat="1" applyFont="1" applyBorder="1" applyAlignment="1" applyProtection="1">
      <alignment horizontal="right"/>
      <protection locked="0"/>
    </xf>
    <xf numFmtId="164" fontId="7" fillId="0" borderId="30" xfId="1" applyNumberFormat="1" applyFont="1" applyBorder="1" applyAlignment="1" applyProtection="1">
      <alignment horizontal="right"/>
      <protection locked="0"/>
    </xf>
    <xf numFmtId="0" fontId="7" fillId="7" borderId="7" xfId="0" applyFont="1" applyFill="1" applyBorder="1" applyAlignment="1" applyProtection="1">
      <alignment horizontal="left"/>
      <protection hidden="1"/>
    </xf>
    <xf numFmtId="0" fontId="7" fillId="7" borderId="5" xfId="0" applyFont="1" applyFill="1" applyBorder="1" applyAlignment="1" applyProtection="1">
      <alignment horizontal="left"/>
      <protection hidden="1"/>
    </xf>
    <xf numFmtId="0" fontId="7" fillId="7" borderId="8" xfId="0" applyFont="1" applyFill="1" applyBorder="1" applyAlignment="1" applyProtection="1">
      <alignment horizontal="left"/>
      <protection hidden="1"/>
    </xf>
    <xf numFmtId="0" fontId="7" fillId="7" borderId="4" xfId="0" applyFont="1" applyFill="1" applyBorder="1" applyAlignment="1" applyProtection="1">
      <alignment horizontal="left"/>
      <protection hidden="1"/>
    </xf>
    <xf numFmtId="0" fontId="7" fillId="7" borderId="1" xfId="0" applyFont="1" applyFill="1" applyBorder="1" applyAlignment="1" applyProtection="1">
      <alignment horizontal="left"/>
      <protection hidden="1"/>
    </xf>
    <xf numFmtId="0" fontId="7" fillId="7" borderId="3" xfId="0" applyFont="1" applyFill="1" applyBorder="1" applyAlignment="1" applyProtection="1">
      <alignment horizontal="left"/>
      <protection hidden="1"/>
    </xf>
    <xf numFmtId="0" fontId="3" fillId="0" borderId="7"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7" fillId="7" borderId="28" xfId="0" applyFont="1" applyFill="1" applyBorder="1" applyProtection="1">
      <protection hidden="1"/>
    </xf>
    <xf numFmtId="0" fontId="7" fillId="7" borderId="29" xfId="0" applyFont="1" applyFill="1" applyBorder="1" applyProtection="1">
      <protection hidden="1"/>
    </xf>
    <xf numFmtId="0" fontId="7" fillId="7" borderId="30" xfId="0" applyFont="1" applyFill="1" applyBorder="1" applyProtection="1">
      <protection hidden="1"/>
    </xf>
    <xf numFmtId="0" fontId="3" fillId="0" borderId="28" xfId="0" applyFont="1" applyBorder="1" applyAlignment="1" applyProtection="1">
      <alignment horizontal="left" wrapText="1"/>
      <protection locked="0"/>
    </xf>
    <xf numFmtId="0" fontId="3" fillId="0" borderId="29" xfId="0" applyFont="1" applyBorder="1" applyAlignment="1" applyProtection="1">
      <alignment horizontal="left" wrapText="1"/>
      <protection locked="0"/>
    </xf>
    <xf numFmtId="0" fontId="3" fillId="0" borderId="30" xfId="0" applyFont="1" applyBorder="1" applyAlignment="1" applyProtection="1">
      <alignment horizontal="left" wrapText="1"/>
      <protection locked="0"/>
    </xf>
    <xf numFmtId="0" fontId="7" fillId="7" borderId="7" xfId="0" applyFont="1" applyFill="1" applyBorder="1" applyProtection="1">
      <protection hidden="1"/>
    </xf>
    <xf numFmtId="0" fontId="7" fillId="7" borderId="5" xfId="0" applyFont="1" applyFill="1" applyBorder="1" applyProtection="1">
      <protection hidden="1"/>
    </xf>
    <xf numFmtId="0" fontId="7" fillId="7" borderId="8" xfId="0" applyFont="1" applyFill="1" applyBorder="1" applyProtection="1">
      <protection hidden="1"/>
    </xf>
    <xf numFmtId="0" fontId="7" fillId="7" borderId="4" xfId="0" applyFont="1" applyFill="1" applyBorder="1" applyProtection="1">
      <protection hidden="1"/>
    </xf>
    <xf numFmtId="0" fontId="7" fillId="7" borderId="1" xfId="0" applyFont="1" applyFill="1" applyBorder="1" applyProtection="1">
      <protection hidden="1"/>
    </xf>
    <xf numFmtId="0" fontId="7" fillId="7" borderId="3" xfId="0" applyFont="1" applyFill="1" applyBorder="1" applyProtection="1">
      <protection hidden="1"/>
    </xf>
    <xf numFmtId="0" fontId="3" fillId="0" borderId="13"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Fill="1" applyBorder="1" applyAlignment="1" applyProtection="1">
      <alignment horizontal="left" wrapText="1"/>
      <protection locked="0"/>
    </xf>
    <xf numFmtId="1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3" fillId="0" borderId="33" xfId="0" applyFont="1" applyBorder="1" applyAlignment="1" applyProtection="1">
      <alignment horizontal="left"/>
      <protection locked="0"/>
    </xf>
    <xf numFmtId="0" fontId="3" fillId="0" borderId="34"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7" fillId="0" borderId="31" xfId="0" applyFont="1" applyBorder="1" applyAlignment="1" applyProtection="1">
      <alignment horizontal="left"/>
      <protection locked="0"/>
    </xf>
    <xf numFmtId="0" fontId="7" fillId="0" borderId="32" xfId="0" applyFont="1" applyBorder="1" applyAlignment="1" applyProtection="1">
      <alignment horizontal="left"/>
      <protection locked="0"/>
    </xf>
    <xf numFmtId="0" fontId="7" fillId="0" borderId="0" xfId="0" applyFont="1" applyBorder="1" applyAlignment="1" applyProtection="1">
      <protection locked="0"/>
    </xf>
    <xf numFmtId="0" fontId="7" fillId="0" borderId="9" xfId="0" applyFont="1" applyBorder="1" applyAlignment="1" applyProtection="1">
      <protection locked="0"/>
    </xf>
    <xf numFmtId="0" fontId="3" fillId="0" borderId="6" xfId="0" applyFont="1" applyBorder="1" applyAlignment="1" applyProtection="1">
      <alignment wrapText="1"/>
      <protection locked="0"/>
    </xf>
    <xf numFmtId="0" fontId="3" fillId="0" borderId="15" xfId="0" applyFont="1" applyBorder="1" applyAlignment="1" applyProtection="1">
      <alignment wrapText="1"/>
      <protection locked="0"/>
    </xf>
    <xf numFmtId="0" fontId="3" fillId="0" borderId="16" xfId="0" applyFont="1" applyBorder="1" applyAlignment="1" applyProtection="1">
      <alignment wrapText="1"/>
      <protection locked="0"/>
    </xf>
    <xf numFmtId="0" fontId="7" fillId="0" borderId="31" xfId="0" applyFont="1" applyBorder="1" applyAlignment="1" applyProtection="1">
      <alignment wrapText="1"/>
      <protection locked="0"/>
    </xf>
    <xf numFmtId="0" fontId="7" fillId="0" borderId="32" xfId="0" applyFont="1" applyBorder="1" applyAlignment="1" applyProtection="1">
      <alignment wrapText="1"/>
      <protection locked="0"/>
    </xf>
    <xf numFmtId="0" fontId="3" fillId="0" borderId="0" xfId="0" applyFont="1" applyAlignment="1" applyProtection="1">
      <alignment horizontal="left"/>
      <protection locked="0"/>
    </xf>
    <xf numFmtId="0" fontId="7" fillId="0" borderId="0" xfId="0" applyFont="1" applyBorder="1" applyAlignment="1" applyProtection="1">
      <alignment horizontal="left" vertical="center" wrapText="1"/>
      <protection locked="0"/>
    </xf>
    <xf numFmtId="0" fontId="7" fillId="0" borderId="0" xfId="0" applyFont="1" applyAlignment="1" applyProtection="1">
      <alignment horizontal="left"/>
      <protection locked="0"/>
    </xf>
    <xf numFmtId="0" fontId="3" fillId="0" borderId="19" xfId="0" applyFont="1" applyBorder="1" applyAlignment="1" applyProtection="1">
      <alignment horizontal="left"/>
      <protection locked="0"/>
    </xf>
    <xf numFmtId="0" fontId="7" fillId="0" borderId="0" xfId="0" applyFont="1" applyFill="1" applyBorder="1" applyProtection="1">
      <protection locked="0"/>
    </xf>
    <xf numFmtId="0" fontId="7" fillId="0" borderId="9" xfId="0" applyFont="1" applyFill="1" applyBorder="1" applyProtection="1">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7" xfId="0"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topLeftCell="A31" zoomScaleNormal="100" zoomScaleSheetLayoutView="100" workbookViewId="0">
      <selection sqref="A1:G1"/>
    </sheetView>
  </sheetViews>
  <sheetFormatPr defaultColWidth="0" defaultRowHeight="15" zeroHeight="1" x14ac:dyDescent="0.2"/>
  <cols>
    <col min="1" max="4" width="3.7109375" style="15" customWidth="1"/>
    <col min="5" max="5" width="40.7109375" style="15" customWidth="1"/>
    <col min="6" max="6" width="6" style="15" customWidth="1"/>
    <col min="7" max="7" width="17.7109375" style="15" customWidth="1"/>
    <col min="8" max="10" width="12.7109375" hidden="1" customWidth="1"/>
    <col min="11" max="16384" width="9.140625" hidden="1"/>
  </cols>
  <sheetData>
    <row r="1" spans="1:10" ht="66" customHeight="1" x14ac:dyDescent="0.2">
      <c r="A1" s="104" t="s">
        <v>46</v>
      </c>
      <c r="B1" s="104"/>
      <c r="C1" s="104"/>
      <c r="D1" s="104"/>
      <c r="E1" s="104"/>
      <c r="F1" s="104"/>
      <c r="G1" s="104"/>
    </row>
    <row r="2" spans="1:10" ht="20.100000000000001" customHeight="1" x14ac:dyDescent="0.25">
      <c r="A2" s="14" t="s">
        <v>8</v>
      </c>
      <c r="B2" s="14"/>
      <c r="C2" s="14"/>
      <c r="D2" s="115" t="s">
        <v>121</v>
      </c>
      <c r="E2" s="115"/>
      <c r="F2" s="14" t="s">
        <v>9</v>
      </c>
      <c r="G2" s="12">
        <v>41576</v>
      </c>
    </row>
    <row r="3" spans="1:10" ht="15" customHeight="1" x14ac:dyDescent="0.25">
      <c r="A3" s="22"/>
      <c r="B3" s="22"/>
      <c r="C3" s="22"/>
      <c r="D3" s="114"/>
      <c r="E3" s="114"/>
      <c r="F3" s="126"/>
      <c r="G3" s="126"/>
    </row>
    <row r="4" spans="1:10" x14ac:dyDescent="0.2">
      <c r="A4" s="23"/>
      <c r="B4" s="23"/>
      <c r="C4" s="23"/>
      <c r="D4" s="23"/>
      <c r="E4" s="23"/>
      <c r="F4" s="127"/>
      <c r="G4" s="127"/>
    </row>
    <row r="5" spans="1:10" s="3" customFormat="1" ht="15" customHeight="1" x14ac:dyDescent="0.2">
      <c r="A5" s="105" t="s">
        <v>71</v>
      </c>
      <c r="B5" s="106"/>
      <c r="C5" s="106"/>
      <c r="D5" s="106"/>
      <c r="E5" s="107"/>
      <c r="F5" s="118" t="s">
        <v>77</v>
      </c>
      <c r="G5" s="119"/>
    </row>
    <row r="6" spans="1:10" s="3" customFormat="1" ht="15" customHeight="1" x14ac:dyDescent="0.2">
      <c r="A6" s="108"/>
      <c r="B6" s="109"/>
      <c r="C6" s="109"/>
      <c r="D6" s="109"/>
      <c r="E6" s="110"/>
      <c r="F6" s="120"/>
      <c r="G6" s="121"/>
    </row>
    <row r="7" spans="1:10" s="1" customFormat="1" ht="20.25" customHeight="1" x14ac:dyDescent="0.2">
      <c r="A7" s="111"/>
      <c r="B7" s="112"/>
      <c r="C7" s="112"/>
      <c r="D7" s="112"/>
      <c r="E7" s="113"/>
      <c r="F7" s="122"/>
      <c r="G7" s="123"/>
      <c r="H7" s="2"/>
      <c r="I7" s="2"/>
      <c r="J7" s="2"/>
    </row>
    <row r="8" spans="1:10" ht="15" customHeight="1" x14ac:dyDescent="0.25">
      <c r="A8" s="94" t="s">
        <v>22</v>
      </c>
      <c r="B8" s="116"/>
      <c r="C8" s="116"/>
      <c r="D8" s="116"/>
      <c r="E8" s="117"/>
      <c r="F8" s="102"/>
      <c r="G8" s="103"/>
    </row>
    <row r="9" spans="1:10" ht="15" customHeight="1" x14ac:dyDescent="0.2">
      <c r="A9" s="16">
        <v>1</v>
      </c>
      <c r="B9" s="78" t="s">
        <v>122</v>
      </c>
      <c r="C9" s="85"/>
      <c r="D9" s="85"/>
      <c r="E9" s="86"/>
      <c r="F9" s="83">
        <v>351536</v>
      </c>
      <c r="G9" s="84"/>
    </row>
    <row r="10" spans="1:10" ht="15" customHeight="1" x14ac:dyDescent="0.2">
      <c r="A10" s="16">
        <v>2</v>
      </c>
      <c r="B10" s="78"/>
      <c r="C10" s="85"/>
      <c r="D10" s="85"/>
      <c r="E10" s="86"/>
      <c r="F10" s="83"/>
      <c r="G10" s="84"/>
    </row>
    <row r="11" spans="1:10" ht="15" customHeight="1" x14ac:dyDescent="0.2">
      <c r="A11" s="16">
        <v>3</v>
      </c>
      <c r="B11" s="78"/>
      <c r="C11" s="85"/>
      <c r="D11" s="85"/>
      <c r="E11" s="86"/>
      <c r="F11" s="83"/>
      <c r="G11" s="84"/>
    </row>
    <row r="12" spans="1:10" ht="15" customHeight="1" x14ac:dyDescent="0.2">
      <c r="A12" s="16">
        <v>4</v>
      </c>
      <c r="B12" s="78"/>
      <c r="C12" s="85"/>
      <c r="D12" s="85"/>
      <c r="E12" s="86"/>
      <c r="F12" s="83"/>
      <c r="G12" s="84"/>
    </row>
    <row r="13" spans="1:10" ht="15" customHeight="1" x14ac:dyDescent="0.2">
      <c r="A13" s="16">
        <v>5</v>
      </c>
      <c r="B13" s="78"/>
      <c r="C13" s="85"/>
      <c r="D13" s="85"/>
      <c r="E13" s="86"/>
      <c r="F13" s="83"/>
      <c r="G13" s="84"/>
    </row>
    <row r="14" spans="1:10" ht="15" customHeight="1" x14ac:dyDescent="0.2">
      <c r="A14" s="16">
        <v>6</v>
      </c>
      <c r="B14" s="78"/>
      <c r="C14" s="85"/>
      <c r="D14" s="85"/>
      <c r="E14" s="86"/>
      <c r="F14" s="83"/>
      <c r="G14" s="84"/>
    </row>
    <row r="15" spans="1:10" ht="15" customHeight="1" x14ac:dyDescent="0.2">
      <c r="A15" s="16">
        <v>7</v>
      </c>
      <c r="B15" s="78"/>
      <c r="C15" s="85"/>
      <c r="D15" s="85"/>
      <c r="E15" s="86"/>
      <c r="F15" s="83"/>
      <c r="G15" s="84"/>
    </row>
    <row r="16" spans="1:10" ht="15" customHeight="1" x14ac:dyDescent="0.2">
      <c r="A16" s="16">
        <v>8</v>
      </c>
      <c r="B16" s="78"/>
      <c r="C16" s="85"/>
      <c r="D16" s="85"/>
      <c r="E16" s="86"/>
      <c r="F16" s="83"/>
      <c r="G16" s="84"/>
    </row>
    <row r="17" spans="1:7" ht="15" customHeight="1" x14ac:dyDescent="0.2">
      <c r="A17" s="16">
        <v>9</v>
      </c>
      <c r="B17" s="78"/>
      <c r="C17" s="85"/>
      <c r="D17" s="85"/>
      <c r="E17" s="86"/>
      <c r="F17" s="83"/>
      <c r="G17" s="84"/>
    </row>
    <row r="18" spans="1:7" ht="15" customHeight="1" x14ac:dyDescent="0.2">
      <c r="A18" s="16">
        <v>10</v>
      </c>
      <c r="B18" s="78"/>
      <c r="C18" s="85"/>
      <c r="D18" s="85"/>
      <c r="E18" s="86"/>
      <c r="F18" s="83"/>
      <c r="G18" s="84"/>
    </row>
    <row r="19" spans="1:7" ht="15" customHeight="1" x14ac:dyDescent="0.2">
      <c r="A19" s="16">
        <v>11</v>
      </c>
      <c r="B19" s="78"/>
      <c r="C19" s="85"/>
      <c r="D19" s="85"/>
      <c r="E19" s="86"/>
      <c r="F19" s="83"/>
      <c r="G19" s="84"/>
    </row>
    <row r="20" spans="1:7" ht="15" customHeight="1" x14ac:dyDescent="0.2">
      <c r="A20" s="16">
        <v>12</v>
      </c>
      <c r="B20" s="78"/>
      <c r="C20" s="85"/>
      <c r="D20" s="85"/>
      <c r="E20" s="86"/>
      <c r="F20" s="83"/>
      <c r="G20" s="84"/>
    </row>
    <row r="21" spans="1:7" ht="15" customHeight="1" x14ac:dyDescent="0.2">
      <c r="A21" s="16">
        <v>13</v>
      </c>
      <c r="B21" s="78"/>
      <c r="C21" s="85"/>
      <c r="D21" s="85"/>
      <c r="E21" s="86"/>
      <c r="F21" s="83"/>
      <c r="G21" s="84"/>
    </row>
    <row r="22" spans="1:7" ht="15" customHeight="1" x14ac:dyDescent="0.2">
      <c r="A22" s="16">
        <v>14</v>
      </c>
      <c r="B22" s="78"/>
      <c r="C22" s="85"/>
      <c r="D22" s="85"/>
      <c r="E22" s="86"/>
      <c r="F22" s="83"/>
      <c r="G22" s="84"/>
    </row>
    <row r="23" spans="1:7" ht="15" customHeight="1" x14ac:dyDescent="0.2">
      <c r="A23" s="16">
        <v>15</v>
      </c>
      <c r="B23" s="78"/>
      <c r="C23" s="85"/>
      <c r="D23" s="85"/>
      <c r="E23" s="86"/>
      <c r="F23" s="83"/>
      <c r="G23" s="84"/>
    </row>
    <row r="24" spans="1:7" ht="15" customHeight="1" x14ac:dyDescent="0.2">
      <c r="A24" s="16">
        <v>16</v>
      </c>
      <c r="B24" s="78"/>
      <c r="C24" s="85"/>
      <c r="D24" s="85"/>
      <c r="E24" s="86"/>
      <c r="F24" s="83"/>
      <c r="G24" s="84"/>
    </row>
    <row r="25" spans="1:7" ht="15" customHeight="1" x14ac:dyDescent="0.2">
      <c r="A25" s="16">
        <v>17</v>
      </c>
      <c r="B25" s="78"/>
      <c r="C25" s="85"/>
      <c r="D25" s="85"/>
      <c r="E25" s="86"/>
      <c r="F25" s="83"/>
      <c r="G25" s="84"/>
    </row>
    <row r="26" spans="1:7" ht="15" customHeight="1" x14ac:dyDescent="0.2">
      <c r="A26" s="16">
        <v>18</v>
      </c>
      <c r="B26" s="78"/>
      <c r="C26" s="85"/>
      <c r="D26" s="85"/>
      <c r="E26" s="86"/>
      <c r="F26" s="83"/>
      <c r="G26" s="84"/>
    </row>
    <row r="27" spans="1:7" ht="15" customHeight="1" x14ac:dyDescent="0.2">
      <c r="A27" s="16">
        <v>19</v>
      </c>
      <c r="B27" s="78"/>
      <c r="C27" s="85"/>
      <c r="D27" s="85"/>
      <c r="E27" s="86"/>
      <c r="F27" s="83"/>
      <c r="G27" s="84"/>
    </row>
    <row r="28" spans="1:7" ht="15" customHeight="1" x14ac:dyDescent="0.2">
      <c r="A28" s="16">
        <v>20</v>
      </c>
      <c r="B28" s="99"/>
      <c r="C28" s="85"/>
      <c r="D28" s="85"/>
      <c r="E28" s="86"/>
      <c r="F28" s="83"/>
      <c r="G28" s="84"/>
    </row>
    <row r="29" spans="1:7" ht="15" customHeight="1" x14ac:dyDescent="0.2">
      <c r="A29" s="16">
        <v>21</v>
      </c>
      <c r="B29" s="78"/>
      <c r="C29" s="85"/>
      <c r="D29" s="85"/>
      <c r="E29" s="86"/>
      <c r="F29" s="83"/>
      <c r="G29" s="84"/>
    </row>
    <row r="30" spans="1:7" ht="15" customHeight="1" x14ac:dyDescent="0.2">
      <c r="A30" s="16">
        <v>22</v>
      </c>
      <c r="B30" s="78"/>
      <c r="C30" s="85"/>
      <c r="D30" s="85"/>
      <c r="E30" s="86"/>
      <c r="F30" s="83"/>
      <c r="G30" s="84"/>
    </row>
    <row r="31" spans="1:7" ht="15" customHeight="1" x14ac:dyDescent="0.2">
      <c r="A31" s="16">
        <v>23</v>
      </c>
      <c r="B31" s="78"/>
      <c r="C31" s="85"/>
      <c r="D31" s="85"/>
      <c r="E31" s="86"/>
      <c r="F31" s="83"/>
      <c r="G31" s="84"/>
    </row>
    <row r="32" spans="1:7" ht="15" customHeight="1" x14ac:dyDescent="0.2">
      <c r="A32" s="16">
        <v>24</v>
      </c>
      <c r="B32" s="78"/>
      <c r="C32" s="85"/>
      <c r="D32" s="85"/>
      <c r="E32" s="86"/>
      <c r="F32" s="83"/>
      <c r="G32" s="84"/>
    </row>
    <row r="33" spans="1:7" s="4" customFormat="1" ht="15" customHeight="1" x14ac:dyDescent="0.2">
      <c r="A33" s="16">
        <v>25</v>
      </c>
      <c r="B33" s="78"/>
      <c r="C33" s="85"/>
      <c r="D33" s="85"/>
      <c r="E33" s="86"/>
      <c r="F33" s="83"/>
      <c r="G33" s="84"/>
    </row>
    <row r="34" spans="1:7" s="4" customFormat="1" ht="15" customHeight="1" x14ac:dyDescent="0.2">
      <c r="A34" s="24"/>
      <c r="B34" s="100" t="s">
        <v>82</v>
      </c>
      <c r="C34" s="100"/>
      <c r="D34" s="100"/>
      <c r="E34" s="101"/>
      <c r="F34" s="124">
        <f>SUM(F9:G33)</f>
        <v>351536</v>
      </c>
      <c r="G34" s="125"/>
    </row>
    <row r="35" spans="1:7" s="4" customFormat="1" ht="15" customHeight="1" x14ac:dyDescent="0.25">
      <c r="A35" s="80" t="s">
        <v>70</v>
      </c>
      <c r="B35" s="81"/>
      <c r="C35" s="81"/>
      <c r="D35" s="81"/>
      <c r="E35" s="82"/>
      <c r="F35" s="128"/>
      <c r="G35" s="129"/>
    </row>
    <row r="36" spans="1:7" s="4" customFormat="1" ht="15" customHeight="1" x14ac:dyDescent="0.2">
      <c r="A36" s="16">
        <v>1</v>
      </c>
      <c r="B36" s="78" t="s">
        <v>123</v>
      </c>
      <c r="C36" s="78"/>
      <c r="D36" s="78"/>
      <c r="E36" s="79"/>
      <c r="F36" s="83">
        <f>1783568+44881-351536-F47-2</f>
        <v>1350278</v>
      </c>
      <c r="G36" s="84"/>
    </row>
    <row r="37" spans="1:7" s="4" customFormat="1" ht="15" customHeight="1" x14ac:dyDescent="0.2">
      <c r="A37" s="16">
        <v>2</v>
      </c>
      <c r="B37" s="78"/>
      <c r="C37" s="78"/>
      <c r="D37" s="78"/>
      <c r="E37" s="79"/>
      <c r="F37" s="83"/>
      <c r="G37" s="84"/>
    </row>
    <row r="38" spans="1:7" s="4" customFormat="1" ht="15" customHeight="1" x14ac:dyDescent="0.2">
      <c r="A38" s="16">
        <v>3</v>
      </c>
      <c r="B38" s="78"/>
      <c r="C38" s="78"/>
      <c r="D38" s="78"/>
      <c r="E38" s="79"/>
      <c r="F38" s="83"/>
      <c r="G38" s="84"/>
    </row>
    <row r="39" spans="1:7" s="4" customFormat="1" ht="15" customHeight="1" x14ac:dyDescent="0.2">
      <c r="A39" s="16">
        <v>4</v>
      </c>
      <c r="B39" s="78"/>
      <c r="C39" s="78"/>
      <c r="D39" s="78"/>
      <c r="E39" s="79"/>
      <c r="F39" s="83"/>
      <c r="G39" s="84"/>
    </row>
    <row r="40" spans="1:7" s="4" customFormat="1" ht="15" customHeight="1" x14ac:dyDescent="0.2">
      <c r="A40" s="16">
        <v>5</v>
      </c>
      <c r="B40" s="78"/>
      <c r="C40" s="78"/>
      <c r="D40" s="78"/>
      <c r="E40" s="79"/>
      <c r="F40" s="83"/>
      <c r="G40" s="84"/>
    </row>
    <row r="41" spans="1:7" s="4" customFormat="1" ht="15" customHeight="1" x14ac:dyDescent="0.2">
      <c r="A41" s="16">
        <v>6</v>
      </c>
      <c r="B41" s="78"/>
      <c r="C41" s="78"/>
      <c r="D41" s="78"/>
      <c r="E41" s="79"/>
      <c r="F41" s="83"/>
      <c r="G41" s="84"/>
    </row>
    <row r="42" spans="1:7" s="4" customFormat="1" ht="15" customHeight="1" x14ac:dyDescent="0.2">
      <c r="A42" s="16">
        <v>7</v>
      </c>
      <c r="B42" s="78"/>
      <c r="C42" s="78"/>
      <c r="D42" s="78"/>
      <c r="E42" s="79"/>
      <c r="F42" s="83"/>
      <c r="G42" s="84"/>
    </row>
    <row r="43" spans="1:7" s="4" customFormat="1" ht="15" customHeight="1" x14ac:dyDescent="0.2">
      <c r="A43" s="16">
        <v>8</v>
      </c>
      <c r="B43" s="78"/>
      <c r="C43" s="78"/>
      <c r="D43" s="78"/>
      <c r="E43" s="79"/>
      <c r="F43" s="83"/>
      <c r="G43" s="84"/>
    </row>
    <row r="44" spans="1:7" s="4" customFormat="1" ht="15" customHeight="1" x14ac:dyDescent="0.2">
      <c r="A44" s="25"/>
      <c r="B44" s="17" t="s">
        <v>81</v>
      </c>
      <c r="C44" s="17"/>
      <c r="D44" s="17"/>
      <c r="E44" s="18"/>
      <c r="F44" s="92">
        <f>SUM(F36:G43)</f>
        <v>1350278</v>
      </c>
      <c r="G44" s="93"/>
    </row>
    <row r="45" spans="1:7" s="4" customFormat="1" ht="15" customHeight="1" x14ac:dyDescent="0.25">
      <c r="A45" s="94" t="s">
        <v>83</v>
      </c>
      <c r="B45" s="95"/>
      <c r="C45" s="95"/>
      <c r="D45" s="95"/>
      <c r="E45" s="96"/>
      <c r="F45" s="97">
        <f>F34+F44</f>
        <v>1701814</v>
      </c>
      <c r="G45" s="98"/>
    </row>
    <row r="46" spans="1:7" s="4" customFormat="1" ht="15" customHeight="1" x14ac:dyDescent="0.25">
      <c r="A46" s="80" t="s">
        <v>69</v>
      </c>
      <c r="B46" s="81"/>
      <c r="C46" s="81"/>
      <c r="D46" s="81"/>
      <c r="E46" s="82"/>
      <c r="F46" s="83"/>
      <c r="G46" s="84"/>
    </row>
    <row r="47" spans="1:7" s="4" customFormat="1" ht="15" customHeight="1" x14ac:dyDescent="0.25">
      <c r="A47" s="80" t="s">
        <v>23</v>
      </c>
      <c r="B47" s="81"/>
      <c r="C47" s="81"/>
      <c r="D47" s="81"/>
      <c r="E47" s="82"/>
      <c r="F47" s="83">
        <v>126633</v>
      </c>
      <c r="G47" s="84"/>
    </row>
    <row r="48" spans="1:7" s="4" customFormat="1" ht="15" customHeight="1" thickBot="1" x14ac:dyDescent="0.3">
      <c r="A48" s="87" t="s">
        <v>44</v>
      </c>
      <c r="B48" s="88"/>
      <c r="C48" s="88"/>
      <c r="D48" s="88"/>
      <c r="E48" s="89"/>
      <c r="F48" s="90"/>
      <c r="G48" s="91"/>
    </row>
    <row r="49" spans="1:7" ht="15" customHeight="1" thickTop="1" x14ac:dyDescent="0.25">
      <c r="A49" s="19" t="s">
        <v>27</v>
      </c>
      <c r="B49" s="20"/>
      <c r="C49" s="20"/>
      <c r="D49" s="20"/>
      <c r="E49" s="21"/>
      <c r="F49" s="92">
        <f>SUM(F45:G48)</f>
        <v>1828447</v>
      </c>
      <c r="G49" s="93"/>
    </row>
  </sheetData>
  <sheetProtection sheet="1" objects="1" scenarios="1" selectLockedCells="1"/>
  <mergeCells count="89">
    <mergeCell ref="F34:G34"/>
    <mergeCell ref="F49:G49"/>
    <mergeCell ref="F3:G3"/>
    <mergeCell ref="F4:G4"/>
    <mergeCell ref="F31:G31"/>
    <mergeCell ref="F32:G32"/>
    <mergeCell ref="F33:G33"/>
    <mergeCell ref="F35:G35"/>
    <mergeCell ref="F47:G47"/>
    <mergeCell ref="F26:G26"/>
    <mergeCell ref="F27:G27"/>
    <mergeCell ref="F28:G28"/>
    <mergeCell ref="F29:G29"/>
    <mergeCell ref="F30:G30"/>
    <mergeCell ref="F21:G21"/>
    <mergeCell ref="F23:G23"/>
    <mergeCell ref="F19:G19"/>
    <mergeCell ref="F20:G20"/>
    <mergeCell ref="F25:G25"/>
    <mergeCell ref="F22:G22"/>
    <mergeCell ref="F24:G24"/>
    <mergeCell ref="A1:G1"/>
    <mergeCell ref="A5:E7"/>
    <mergeCell ref="B9:E9"/>
    <mergeCell ref="D3:E3"/>
    <mergeCell ref="D2:E2"/>
    <mergeCell ref="A8:E8"/>
    <mergeCell ref="F5:G7"/>
    <mergeCell ref="F18:G18"/>
    <mergeCell ref="B10:E10"/>
    <mergeCell ref="B12:E12"/>
    <mergeCell ref="B13:E13"/>
    <mergeCell ref="B14:E14"/>
    <mergeCell ref="F11:G11"/>
    <mergeCell ref="B17:E17"/>
    <mergeCell ref="B18:E18"/>
    <mergeCell ref="F10:G10"/>
    <mergeCell ref="F12:G12"/>
    <mergeCell ref="F13:G13"/>
    <mergeCell ref="F14:G14"/>
    <mergeCell ref="F15:G15"/>
    <mergeCell ref="F8:G8"/>
    <mergeCell ref="F9:G9"/>
    <mergeCell ref="B11:E11"/>
    <mergeCell ref="F16:G16"/>
    <mergeCell ref="F17:G17"/>
    <mergeCell ref="B15:E15"/>
    <mergeCell ref="B16:E16"/>
    <mergeCell ref="B30:E30"/>
    <mergeCell ref="B25:E25"/>
    <mergeCell ref="B26:E26"/>
    <mergeCell ref="B21:E21"/>
    <mergeCell ref="B22:E22"/>
    <mergeCell ref="B23:E23"/>
    <mergeCell ref="B24:E24"/>
    <mergeCell ref="B19:E19"/>
    <mergeCell ref="B20:E20"/>
    <mergeCell ref="B27:E27"/>
    <mergeCell ref="B28:E28"/>
    <mergeCell ref="B29:E29"/>
    <mergeCell ref="B33:E33"/>
    <mergeCell ref="F48:G48"/>
    <mergeCell ref="F44:G44"/>
    <mergeCell ref="A45:E45"/>
    <mergeCell ref="F45:G45"/>
    <mergeCell ref="F46:G46"/>
    <mergeCell ref="A35:E35"/>
    <mergeCell ref="B31:E31"/>
    <mergeCell ref="B32:E32"/>
    <mergeCell ref="A47:E47"/>
    <mergeCell ref="A48:E48"/>
    <mergeCell ref="B34:E34"/>
    <mergeCell ref="A46:E46"/>
    <mergeCell ref="B43:E43"/>
    <mergeCell ref="F36:G36"/>
    <mergeCell ref="F37:G37"/>
    <mergeCell ref="F38:G38"/>
    <mergeCell ref="F39:G39"/>
    <mergeCell ref="F40:G40"/>
    <mergeCell ref="F41:G41"/>
    <mergeCell ref="F42:G42"/>
    <mergeCell ref="F43:G43"/>
    <mergeCell ref="B41:E41"/>
    <mergeCell ref="B42:E42"/>
    <mergeCell ref="B36:E36"/>
    <mergeCell ref="B37:E37"/>
    <mergeCell ref="B38:E38"/>
    <mergeCell ref="B39:E39"/>
    <mergeCell ref="B40:E40"/>
  </mergeCells>
  <phoneticPr fontId="2" type="noConversion"/>
  <printOptions horizontalCentered="1"/>
  <pageMargins left="0.5" right="0.5" top="1.07" bottom="0.75" header="0.5" footer="0.5"/>
  <pageSetup scale="89"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zoomScaleNormal="100" zoomScaleSheetLayoutView="100" workbookViewId="0">
      <selection activeCell="F6" sqref="F6:G6"/>
    </sheetView>
  </sheetViews>
  <sheetFormatPr defaultColWidth="0" defaultRowHeight="15" zeroHeight="1" x14ac:dyDescent="0.2"/>
  <cols>
    <col min="1" max="4" width="3.7109375" style="15" customWidth="1"/>
    <col min="5" max="5" width="40" style="15" customWidth="1"/>
    <col min="6" max="6" width="7.7109375" style="15" customWidth="1"/>
    <col min="7" max="7" width="20" style="15" customWidth="1"/>
    <col min="8" max="10" width="12.7109375" hidden="1" customWidth="1"/>
    <col min="11" max="16384" width="9.140625" hidden="1"/>
  </cols>
  <sheetData>
    <row r="1" spans="1:10" ht="61.5" customHeight="1" x14ac:dyDescent="0.2">
      <c r="A1" s="104" t="s">
        <v>47</v>
      </c>
      <c r="B1" s="104"/>
      <c r="C1" s="104"/>
      <c r="D1" s="104"/>
      <c r="E1" s="104"/>
      <c r="F1" s="104"/>
      <c r="G1" s="104"/>
    </row>
    <row r="2" spans="1:10" ht="20.100000000000001" customHeight="1" x14ac:dyDescent="0.25">
      <c r="A2" s="14" t="s">
        <v>8</v>
      </c>
      <c r="B2" s="14"/>
      <c r="C2" s="14"/>
      <c r="D2" s="132" t="s">
        <v>121</v>
      </c>
      <c r="E2" s="132"/>
      <c r="F2" s="28" t="s">
        <v>9</v>
      </c>
      <c r="G2" s="27">
        <v>41576</v>
      </c>
    </row>
    <row r="3" spans="1:10" ht="15" customHeight="1" x14ac:dyDescent="0.25">
      <c r="A3" s="22"/>
      <c r="B3" s="22"/>
      <c r="C3" s="22"/>
      <c r="D3" s="114"/>
      <c r="E3" s="114"/>
      <c r="F3" s="29"/>
      <c r="G3" s="23"/>
    </row>
    <row r="4" spans="1:10" x14ac:dyDescent="0.2">
      <c r="A4" s="23"/>
      <c r="B4" s="23"/>
      <c r="C4" s="23"/>
      <c r="D4" s="23"/>
      <c r="E4" s="23"/>
      <c r="F4" s="23"/>
      <c r="G4" s="23"/>
    </row>
    <row r="5" spans="1:10" s="3" customFormat="1" ht="23.25" customHeight="1" x14ac:dyDescent="0.2">
      <c r="A5" s="105" t="s">
        <v>72</v>
      </c>
      <c r="B5" s="106"/>
      <c r="C5" s="106"/>
      <c r="D5" s="106"/>
      <c r="E5" s="107"/>
      <c r="F5" s="105" t="s">
        <v>0</v>
      </c>
      <c r="G5" s="107"/>
    </row>
    <row r="6" spans="1:10" s="1" customFormat="1" ht="40.5" customHeight="1" x14ac:dyDescent="0.2">
      <c r="A6" s="111"/>
      <c r="B6" s="112"/>
      <c r="C6" s="112"/>
      <c r="D6" s="112"/>
      <c r="E6" s="113"/>
      <c r="F6" s="122" t="s">
        <v>77</v>
      </c>
      <c r="G6" s="123"/>
      <c r="H6" s="2"/>
      <c r="I6" s="2"/>
      <c r="J6" s="2"/>
    </row>
    <row r="7" spans="1:10" ht="15" customHeight="1" x14ac:dyDescent="0.25">
      <c r="A7" s="94" t="s">
        <v>24</v>
      </c>
      <c r="B7" s="116"/>
      <c r="C7" s="116"/>
      <c r="D7" s="116"/>
      <c r="E7" s="117"/>
      <c r="F7" s="130"/>
      <c r="G7" s="131"/>
    </row>
    <row r="8" spans="1:10" ht="15" customHeight="1" x14ac:dyDescent="0.2">
      <c r="A8" s="16">
        <v>1</v>
      </c>
      <c r="B8" s="78" t="s">
        <v>124</v>
      </c>
      <c r="C8" s="85"/>
      <c r="D8" s="85"/>
      <c r="E8" s="86"/>
      <c r="F8" s="83">
        <f>227134-21676</f>
        <v>205458</v>
      </c>
      <c r="G8" s="84"/>
    </row>
    <row r="9" spans="1:10" ht="15" customHeight="1" x14ac:dyDescent="0.2">
      <c r="A9" s="16">
        <v>2</v>
      </c>
      <c r="B9" s="78"/>
      <c r="C9" s="85"/>
      <c r="D9" s="85"/>
      <c r="E9" s="86"/>
      <c r="F9" s="83"/>
      <c r="G9" s="84"/>
    </row>
    <row r="10" spans="1:10" ht="15" customHeight="1" x14ac:dyDescent="0.2">
      <c r="A10" s="16">
        <v>3</v>
      </c>
      <c r="B10" s="78"/>
      <c r="C10" s="85"/>
      <c r="D10" s="85"/>
      <c r="E10" s="86"/>
      <c r="F10" s="83"/>
      <c r="G10" s="84"/>
    </row>
    <row r="11" spans="1:10" ht="15" customHeight="1" x14ac:dyDescent="0.2">
      <c r="A11" s="16">
        <v>4</v>
      </c>
      <c r="B11" s="78"/>
      <c r="C11" s="85"/>
      <c r="D11" s="85"/>
      <c r="E11" s="86"/>
      <c r="F11" s="83"/>
      <c r="G11" s="84"/>
    </row>
    <row r="12" spans="1:10" ht="15" customHeight="1" x14ac:dyDescent="0.2">
      <c r="A12" s="16">
        <v>5</v>
      </c>
      <c r="B12" s="78"/>
      <c r="C12" s="85"/>
      <c r="D12" s="85"/>
      <c r="E12" s="86"/>
      <c r="F12" s="83"/>
      <c r="G12" s="84"/>
    </row>
    <row r="13" spans="1:10" ht="15" customHeight="1" x14ac:dyDescent="0.2">
      <c r="A13" s="16">
        <v>6</v>
      </c>
      <c r="B13" s="78"/>
      <c r="C13" s="85"/>
      <c r="D13" s="85"/>
      <c r="E13" s="86"/>
      <c r="F13" s="83"/>
      <c r="G13" s="84"/>
    </row>
    <row r="14" spans="1:10" ht="15" customHeight="1" x14ac:dyDescent="0.2">
      <c r="A14" s="16">
        <v>7</v>
      </c>
      <c r="B14" s="78"/>
      <c r="C14" s="85"/>
      <c r="D14" s="85"/>
      <c r="E14" s="86"/>
      <c r="F14" s="83"/>
      <c r="G14" s="84"/>
    </row>
    <row r="15" spans="1:10" ht="15" customHeight="1" x14ac:dyDescent="0.2">
      <c r="A15" s="16">
        <v>8</v>
      </c>
      <c r="B15" s="78"/>
      <c r="C15" s="85"/>
      <c r="D15" s="85"/>
      <c r="E15" s="86"/>
      <c r="F15" s="83"/>
      <c r="G15" s="84"/>
    </row>
    <row r="16" spans="1:10" ht="15" customHeight="1" x14ac:dyDescent="0.2">
      <c r="A16" s="16">
        <v>9</v>
      </c>
      <c r="B16" s="78"/>
      <c r="C16" s="85"/>
      <c r="D16" s="85"/>
      <c r="E16" s="86"/>
      <c r="F16" s="83"/>
      <c r="G16" s="84"/>
    </row>
    <row r="17" spans="1:7" ht="15" customHeight="1" x14ac:dyDescent="0.2">
      <c r="A17" s="16">
        <v>10</v>
      </c>
      <c r="B17" s="78"/>
      <c r="C17" s="85"/>
      <c r="D17" s="85"/>
      <c r="E17" s="86"/>
      <c r="F17" s="83"/>
      <c r="G17" s="84"/>
    </row>
    <row r="18" spans="1:7" ht="15" customHeight="1" x14ac:dyDescent="0.2">
      <c r="A18" s="16">
        <v>11</v>
      </c>
      <c r="B18" s="78"/>
      <c r="C18" s="85"/>
      <c r="D18" s="85"/>
      <c r="E18" s="86"/>
      <c r="F18" s="83"/>
      <c r="G18" s="84"/>
    </row>
    <row r="19" spans="1:7" ht="15" customHeight="1" x14ac:dyDescent="0.2">
      <c r="A19" s="16">
        <v>12</v>
      </c>
      <c r="B19" s="78"/>
      <c r="C19" s="85"/>
      <c r="D19" s="85"/>
      <c r="E19" s="86"/>
      <c r="F19" s="83"/>
      <c r="G19" s="84"/>
    </row>
    <row r="20" spans="1:7" ht="15" customHeight="1" x14ac:dyDescent="0.2">
      <c r="A20" s="16">
        <v>13</v>
      </c>
      <c r="B20" s="78"/>
      <c r="C20" s="85"/>
      <c r="D20" s="85"/>
      <c r="E20" s="86"/>
      <c r="F20" s="83"/>
      <c r="G20" s="84"/>
    </row>
    <row r="21" spans="1:7" ht="15" customHeight="1" x14ac:dyDescent="0.2">
      <c r="A21" s="16">
        <v>14</v>
      </c>
      <c r="B21" s="78"/>
      <c r="C21" s="85"/>
      <c r="D21" s="85"/>
      <c r="E21" s="86"/>
      <c r="F21" s="83"/>
      <c r="G21" s="84"/>
    </row>
    <row r="22" spans="1:7" ht="15" customHeight="1" x14ac:dyDescent="0.2">
      <c r="A22" s="16">
        <v>15</v>
      </c>
      <c r="B22" s="78"/>
      <c r="C22" s="85"/>
      <c r="D22" s="85"/>
      <c r="E22" s="86"/>
      <c r="F22" s="83"/>
      <c r="G22" s="84"/>
    </row>
    <row r="23" spans="1:7" ht="15" customHeight="1" x14ac:dyDescent="0.2">
      <c r="A23" s="16">
        <v>16</v>
      </c>
      <c r="B23" s="78"/>
      <c r="C23" s="85"/>
      <c r="D23" s="85"/>
      <c r="E23" s="86"/>
      <c r="F23" s="83"/>
      <c r="G23" s="84"/>
    </row>
    <row r="24" spans="1:7" ht="15" customHeight="1" x14ac:dyDescent="0.2">
      <c r="A24" s="16">
        <v>17</v>
      </c>
      <c r="B24" s="78"/>
      <c r="C24" s="85"/>
      <c r="D24" s="85"/>
      <c r="E24" s="86"/>
      <c r="F24" s="83"/>
      <c r="G24" s="84"/>
    </row>
    <row r="25" spans="1:7" ht="15" customHeight="1" x14ac:dyDescent="0.2">
      <c r="A25" s="16">
        <v>18</v>
      </c>
      <c r="B25" s="78"/>
      <c r="C25" s="85"/>
      <c r="D25" s="85"/>
      <c r="E25" s="86"/>
      <c r="F25" s="83"/>
      <c r="G25" s="84"/>
    </row>
    <row r="26" spans="1:7" ht="15" customHeight="1" x14ac:dyDescent="0.2">
      <c r="A26" s="16">
        <v>19</v>
      </c>
      <c r="B26" s="78"/>
      <c r="C26" s="85"/>
      <c r="D26" s="85"/>
      <c r="E26" s="86"/>
      <c r="F26" s="83"/>
      <c r="G26" s="84"/>
    </row>
    <row r="27" spans="1:7" ht="15" customHeight="1" x14ac:dyDescent="0.2">
      <c r="A27" s="16">
        <v>20</v>
      </c>
      <c r="B27" s="78"/>
      <c r="C27" s="85"/>
      <c r="D27" s="85"/>
      <c r="E27" s="86"/>
      <c r="F27" s="83"/>
      <c r="G27" s="84"/>
    </row>
    <row r="28" spans="1:7" ht="15" customHeight="1" x14ac:dyDescent="0.2">
      <c r="A28" s="16">
        <v>21</v>
      </c>
      <c r="B28" s="78"/>
      <c r="C28" s="85"/>
      <c r="D28" s="85"/>
      <c r="E28" s="86"/>
      <c r="F28" s="83"/>
      <c r="G28" s="84"/>
    </row>
    <row r="29" spans="1:7" ht="15" customHeight="1" x14ac:dyDescent="0.2">
      <c r="A29" s="16">
        <v>22</v>
      </c>
      <c r="B29" s="78"/>
      <c r="C29" s="85"/>
      <c r="D29" s="85"/>
      <c r="E29" s="86"/>
      <c r="F29" s="83"/>
      <c r="G29" s="84"/>
    </row>
    <row r="30" spans="1:7" ht="15" customHeight="1" x14ac:dyDescent="0.2">
      <c r="A30" s="16">
        <v>23</v>
      </c>
      <c r="B30" s="78"/>
      <c r="C30" s="85"/>
      <c r="D30" s="85"/>
      <c r="E30" s="86"/>
      <c r="F30" s="83"/>
      <c r="G30" s="84"/>
    </row>
    <row r="31" spans="1:7" ht="15" customHeight="1" x14ac:dyDescent="0.2">
      <c r="A31" s="16">
        <v>24</v>
      </c>
      <c r="B31" s="78"/>
      <c r="C31" s="85"/>
      <c r="D31" s="85"/>
      <c r="E31" s="86"/>
      <c r="F31" s="83"/>
      <c r="G31" s="84"/>
    </row>
    <row r="32" spans="1:7" s="4" customFormat="1" ht="15" customHeight="1" x14ac:dyDescent="0.2">
      <c r="A32" s="16">
        <v>25</v>
      </c>
      <c r="B32" s="78"/>
      <c r="C32" s="85"/>
      <c r="D32" s="85"/>
      <c r="E32" s="86"/>
      <c r="F32" s="83"/>
      <c r="G32" s="84"/>
    </row>
    <row r="33" spans="1:7" s="4" customFormat="1" ht="15" customHeight="1" x14ac:dyDescent="0.25">
      <c r="A33" s="80" t="s">
        <v>84</v>
      </c>
      <c r="B33" s="81"/>
      <c r="C33" s="81"/>
      <c r="D33" s="81"/>
      <c r="E33" s="82"/>
      <c r="F33" s="83">
        <f>SUM(F8:G32)</f>
        <v>205458</v>
      </c>
      <c r="G33" s="84"/>
    </row>
    <row r="34" spans="1:7" s="4" customFormat="1" ht="15" customHeight="1" x14ac:dyDescent="0.25">
      <c r="A34" s="80" t="s">
        <v>73</v>
      </c>
      <c r="B34" s="81"/>
      <c r="C34" s="81"/>
      <c r="D34" s="81"/>
      <c r="E34" s="82"/>
      <c r="F34" s="83"/>
      <c r="G34" s="84"/>
    </row>
    <row r="35" spans="1:7" s="4" customFormat="1" ht="15" customHeight="1" thickBot="1" x14ac:dyDescent="0.3">
      <c r="A35" s="87" t="s">
        <v>25</v>
      </c>
      <c r="B35" s="88"/>
      <c r="C35" s="88"/>
      <c r="D35" s="88"/>
      <c r="E35" s="89"/>
      <c r="F35" s="90">
        <v>21676</v>
      </c>
      <c r="G35" s="91"/>
    </row>
    <row r="36" spans="1:7" ht="15" customHeight="1" thickTop="1" x14ac:dyDescent="0.25">
      <c r="A36" s="133" t="s">
        <v>26</v>
      </c>
      <c r="B36" s="134"/>
      <c r="C36" s="134"/>
      <c r="D36" s="134"/>
      <c r="E36" s="135"/>
      <c r="F36" s="92">
        <f>SUM(F33:G35)</f>
        <v>227134</v>
      </c>
      <c r="G36" s="93"/>
    </row>
  </sheetData>
  <sheetProtection sheet="1" objects="1" scenarios="1" selectLockedCells="1"/>
  <mergeCells count="66">
    <mergeCell ref="F36:G36"/>
    <mergeCell ref="F15:G15"/>
    <mergeCell ref="F16:G16"/>
    <mergeCell ref="F17:G17"/>
    <mergeCell ref="F18:G18"/>
    <mergeCell ref="F34:G34"/>
    <mergeCell ref="F35:G35"/>
    <mergeCell ref="F19:G19"/>
    <mergeCell ref="F29:G29"/>
    <mergeCell ref="F30:G30"/>
    <mergeCell ref="F13:G13"/>
    <mergeCell ref="F14:G14"/>
    <mergeCell ref="F12:G12"/>
    <mergeCell ref="F27:G27"/>
    <mergeCell ref="F28:G28"/>
    <mergeCell ref="F33:G33"/>
    <mergeCell ref="B15:E15"/>
    <mergeCell ref="B16:E16"/>
    <mergeCell ref="B19:E19"/>
    <mergeCell ref="B20:E20"/>
    <mergeCell ref="B27:E27"/>
    <mergeCell ref="B28:E28"/>
    <mergeCell ref="B29:E29"/>
    <mergeCell ref="B30:E30"/>
    <mergeCell ref="F31:G31"/>
    <mergeCell ref="F20:G20"/>
    <mergeCell ref="F21:G21"/>
    <mergeCell ref="F32:G32"/>
    <mergeCell ref="F22:G22"/>
    <mergeCell ref="F23:G23"/>
    <mergeCell ref="F24:G24"/>
    <mergeCell ref="F25:G25"/>
    <mergeCell ref="F26:G26"/>
    <mergeCell ref="A35:E35"/>
    <mergeCell ref="A36:E36"/>
    <mergeCell ref="B12:E12"/>
    <mergeCell ref="B21:E21"/>
    <mergeCell ref="B22:E22"/>
    <mergeCell ref="B23:E23"/>
    <mergeCell ref="A34:E34"/>
    <mergeCell ref="B17:E17"/>
    <mergeCell ref="B24:E24"/>
    <mergeCell ref="B18:E18"/>
    <mergeCell ref="A33:E33"/>
    <mergeCell ref="B13:E13"/>
    <mergeCell ref="B14:E14"/>
    <mergeCell ref="B31:E31"/>
    <mergeCell ref="B32:E32"/>
    <mergeCell ref="B25:E25"/>
    <mergeCell ref="B26:E26"/>
    <mergeCell ref="A1:G1"/>
    <mergeCell ref="F5:G5"/>
    <mergeCell ref="F6:G6"/>
    <mergeCell ref="F7:G7"/>
    <mergeCell ref="D3:E3"/>
    <mergeCell ref="D2:E2"/>
    <mergeCell ref="B11:E11"/>
    <mergeCell ref="F8:G8"/>
    <mergeCell ref="F9:G9"/>
    <mergeCell ref="F10:G10"/>
    <mergeCell ref="F11:G11"/>
    <mergeCell ref="A7:E7"/>
    <mergeCell ref="B8:E8"/>
    <mergeCell ref="B9:E9"/>
    <mergeCell ref="A5:E6"/>
    <mergeCell ref="B10:E10"/>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sqref="A1:G1"/>
    </sheetView>
  </sheetViews>
  <sheetFormatPr defaultColWidth="0" defaultRowHeight="15" zeroHeight="1" x14ac:dyDescent="0.2"/>
  <cols>
    <col min="1" max="1" width="6" style="15" customWidth="1"/>
    <col min="2" max="2" width="5.5703125" style="15" customWidth="1"/>
    <col min="3" max="4" width="3.7109375" style="15" customWidth="1"/>
    <col min="5" max="5" width="30.28515625" style="15" customWidth="1"/>
    <col min="6" max="6" width="6.7109375" style="15" customWidth="1"/>
    <col min="7" max="7" width="19.7109375" style="15" customWidth="1"/>
    <col min="8" max="10" width="12.7109375" hidden="1" customWidth="1"/>
    <col min="11" max="16384" width="9.140625" hidden="1"/>
  </cols>
  <sheetData>
    <row r="1" spans="1:10" ht="68.25" customHeight="1" x14ac:dyDescent="0.2">
      <c r="A1" s="104" t="s">
        <v>48</v>
      </c>
      <c r="B1" s="104"/>
      <c r="C1" s="104"/>
      <c r="D1" s="104"/>
      <c r="E1" s="104"/>
      <c r="F1" s="104"/>
      <c r="G1" s="104"/>
    </row>
    <row r="2" spans="1:10" ht="20.100000000000001" customHeight="1" x14ac:dyDescent="0.25">
      <c r="A2" s="14" t="s">
        <v>8</v>
      </c>
      <c r="B2" s="14"/>
      <c r="C2" s="26"/>
      <c r="D2" s="132" t="s">
        <v>121</v>
      </c>
      <c r="E2" s="132"/>
      <c r="F2" s="28" t="s">
        <v>9</v>
      </c>
      <c r="G2" s="27">
        <v>41576</v>
      </c>
    </row>
    <row r="3" spans="1:10" ht="15" customHeight="1" x14ac:dyDescent="0.25">
      <c r="A3" s="22"/>
      <c r="B3" s="22"/>
      <c r="C3" s="22"/>
      <c r="D3" s="114"/>
      <c r="E3" s="114"/>
      <c r="F3" s="29"/>
      <c r="G3" s="23"/>
    </row>
    <row r="4" spans="1:10" x14ac:dyDescent="0.2">
      <c r="A4" s="23"/>
      <c r="B4" s="23"/>
      <c r="C4" s="23"/>
      <c r="D4" s="23"/>
      <c r="E4" s="23"/>
      <c r="F4" s="23"/>
      <c r="G4" s="23"/>
    </row>
    <row r="5" spans="1:10" s="3" customFormat="1" ht="21.75" customHeight="1" x14ac:dyDescent="0.2">
      <c r="A5" s="105" t="s">
        <v>74</v>
      </c>
      <c r="B5" s="106"/>
      <c r="C5" s="106"/>
      <c r="D5" s="106"/>
      <c r="E5" s="107"/>
      <c r="F5" s="105" t="s">
        <v>0</v>
      </c>
      <c r="G5" s="107"/>
    </row>
    <row r="6" spans="1:10" s="1" customFormat="1" ht="42" customHeight="1" x14ac:dyDescent="0.2">
      <c r="A6" s="111"/>
      <c r="B6" s="112"/>
      <c r="C6" s="112"/>
      <c r="D6" s="112"/>
      <c r="E6" s="113"/>
      <c r="F6" s="122" t="s">
        <v>77</v>
      </c>
      <c r="G6" s="123"/>
      <c r="H6" s="2"/>
      <c r="I6" s="2"/>
      <c r="J6" s="2"/>
    </row>
    <row r="7" spans="1:10" ht="15" customHeight="1" x14ac:dyDescent="0.25">
      <c r="A7" s="94" t="s">
        <v>38</v>
      </c>
      <c r="B7" s="116"/>
      <c r="C7" s="116"/>
      <c r="D7" s="116"/>
      <c r="E7" s="117"/>
      <c r="F7" s="145"/>
      <c r="G7" s="146"/>
    </row>
    <row r="8" spans="1:10" ht="15" customHeight="1" x14ac:dyDescent="0.2">
      <c r="A8" s="16">
        <v>1</v>
      </c>
      <c r="B8" s="78" t="s">
        <v>125</v>
      </c>
      <c r="C8" s="85"/>
      <c r="D8" s="85"/>
      <c r="E8" s="86"/>
      <c r="F8" s="136">
        <f>93483-8710</f>
        <v>84773</v>
      </c>
      <c r="G8" s="137"/>
    </row>
    <row r="9" spans="1:10" ht="15" customHeight="1" x14ac:dyDescent="0.2">
      <c r="A9" s="16">
        <v>2</v>
      </c>
      <c r="B9" s="78"/>
      <c r="C9" s="85"/>
      <c r="D9" s="85"/>
      <c r="E9" s="86"/>
      <c r="F9" s="136"/>
      <c r="G9" s="137"/>
    </row>
    <row r="10" spans="1:10" ht="15" customHeight="1" x14ac:dyDescent="0.2">
      <c r="A10" s="16">
        <v>3</v>
      </c>
      <c r="B10" s="78"/>
      <c r="C10" s="85"/>
      <c r="D10" s="85"/>
      <c r="E10" s="86"/>
      <c r="F10" s="136"/>
      <c r="G10" s="137"/>
    </row>
    <row r="11" spans="1:10" ht="15" customHeight="1" x14ac:dyDescent="0.2">
      <c r="A11" s="16">
        <v>4</v>
      </c>
      <c r="B11" s="78"/>
      <c r="C11" s="85"/>
      <c r="D11" s="85"/>
      <c r="E11" s="86"/>
      <c r="F11" s="136"/>
      <c r="G11" s="137"/>
    </row>
    <row r="12" spans="1:10" ht="15" customHeight="1" x14ac:dyDescent="0.2">
      <c r="A12" s="16">
        <v>5</v>
      </c>
      <c r="B12" s="78"/>
      <c r="C12" s="85"/>
      <c r="D12" s="85"/>
      <c r="E12" s="86"/>
      <c r="F12" s="136"/>
      <c r="G12" s="137"/>
    </row>
    <row r="13" spans="1:10" ht="15" customHeight="1" x14ac:dyDescent="0.2">
      <c r="A13" s="16">
        <v>6</v>
      </c>
      <c r="B13" s="78"/>
      <c r="C13" s="85"/>
      <c r="D13" s="85"/>
      <c r="E13" s="86"/>
      <c r="F13" s="136"/>
      <c r="G13" s="137"/>
    </row>
    <row r="14" spans="1:10" ht="15" customHeight="1" x14ac:dyDescent="0.2">
      <c r="A14" s="16">
        <v>7</v>
      </c>
      <c r="B14" s="78"/>
      <c r="C14" s="85"/>
      <c r="D14" s="85"/>
      <c r="E14" s="86"/>
      <c r="F14" s="136"/>
      <c r="G14" s="137"/>
    </row>
    <row r="15" spans="1:10" ht="15" customHeight="1" x14ac:dyDescent="0.2">
      <c r="A15" s="16">
        <v>8</v>
      </c>
      <c r="B15" s="78"/>
      <c r="C15" s="85"/>
      <c r="D15" s="85"/>
      <c r="E15" s="86"/>
      <c r="F15" s="136"/>
      <c r="G15" s="137"/>
    </row>
    <row r="16" spans="1:10" ht="15" customHeight="1" x14ac:dyDescent="0.2">
      <c r="A16" s="16">
        <v>9</v>
      </c>
      <c r="B16" s="78"/>
      <c r="C16" s="85"/>
      <c r="D16" s="85"/>
      <c r="E16" s="86"/>
      <c r="F16" s="136"/>
      <c r="G16" s="137"/>
    </row>
    <row r="17" spans="1:7" ht="15" customHeight="1" x14ac:dyDescent="0.2">
      <c r="A17" s="16">
        <v>10</v>
      </c>
      <c r="B17" s="78"/>
      <c r="C17" s="85"/>
      <c r="D17" s="85"/>
      <c r="E17" s="86"/>
      <c r="F17" s="136"/>
      <c r="G17" s="137"/>
    </row>
    <row r="18" spans="1:7" ht="15" customHeight="1" x14ac:dyDescent="0.2">
      <c r="A18" s="16">
        <v>11</v>
      </c>
      <c r="B18" s="78"/>
      <c r="C18" s="85"/>
      <c r="D18" s="85"/>
      <c r="E18" s="86"/>
      <c r="F18" s="136"/>
      <c r="G18" s="137"/>
    </row>
    <row r="19" spans="1:7" ht="15" customHeight="1" x14ac:dyDescent="0.2">
      <c r="A19" s="16">
        <v>12</v>
      </c>
      <c r="B19" s="78"/>
      <c r="C19" s="85"/>
      <c r="D19" s="85"/>
      <c r="E19" s="86"/>
      <c r="F19" s="136"/>
      <c r="G19" s="137"/>
    </row>
    <row r="20" spans="1:7" ht="15" customHeight="1" x14ac:dyDescent="0.2">
      <c r="A20" s="16">
        <v>13</v>
      </c>
      <c r="B20" s="78"/>
      <c r="C20" s="85"/>
      <c r="D20" s="85"/>
      <c r="E20" s="86"/>
      <c r="F20" s="136"/>
      <c r="G20" s="137"/>
    </row>
    <row r="21" spans="1:7" ht="15" customHeight="1" x14ac:dyDescent="0.2">
      <c r="A21" s="16">
        <v>14</v>
      </c>
      <c r="B21" s="78"/>
      <c r="C21" s="85"/>
      <c r="D21" s="85"/>
      <c r="E21" s="86"/>
      <c r="F21" s="136"/>
      <c r="G21" s="137"/>
    </row>
    <row r="22" spans="1:7" ht="15" customHeight="1" x14ac:dyDescent="0.2">
      <c r="A22" s="16">
        <v>15</v>
      </c>
      <c r="B22" s="78"/>
      <c r="C22" s="85"/>
      <c r="D22" s="85"/>
      <c r="E22" s="86"/>
      <c r="F22" s="136"/>
      <c r="G22" s="137"/>
    </row>
    <row r="23" spans="1:7" ht="15" customHeight="1" x14ac:dyDescent="0.2">
      <c r="A23" s="16">
        <v>16</v>
      </c>
      <c r="B23" s="78"/>
      <c r="C23" s="85"/>
      <c r="D23" s="85"/>
      <c r="E23" s="86"/>
      <c r="F23" s="136"/>
      <c r="G23" s="137"/>
    </row>
    <row r="24" spans="1:7" ht="15" customHeight="1" x14ac:dyDescent="0.2">
      <c r="A24" s="16">
        <v>17</v>
      </c>
      <c r="B24" s="78"/>
      <c r="C24" s="85"/>
      <c r="D24" s="85"/>
      <c r="E24" s="86"/>
      <c r="F24" s="136"/>
      <c r="G24" s="137"/>
    </row>
    <row r="25" spans="1:7" ht="15" customHeight="1" x14ac:dyDescent="0.2">
      <c r="A25" s="16">
        <v>18</v>
      </c>
      <c r="B25" s="78"/>
      <c r="C25" s="85"/>
      <c r="D25" s="85"/>
      <c r="E25" s="86"/>
      <c r="F25" s="136"/>
      <c r="G25" s="137"/>
    </row>
    <row r="26" spans="1:7" ht="15" customHeight="1" x14ac:dyDescent="0.2">
      <c r="A26" s="16">
        <v>19</v>
      </c>
      <c r="B26" s="78"/>
      <c r="C26" s="85"/>
      <c r="D26" s="85"/>
      <c r="E26" s="86"/>
      <c r="F26" s="136"/>
      <c r="G26" s="137"/>
    </row>
    <row r="27" spans="1:7" ht="15" customHeight="1" x14ac:dyDescent="0.2">
      <c r="A27" s="16">
        <v>20</v>
      </c>
      <c r="B27" s="78"/>
      <c r="C27" s="85"/>
      <c r="D27" s="85"/>
      <c r="E27" s="86"/>
      <c r="F27" s="136"/>
      <c r="G27" s="137"/>
    </row>
    <row r="28" spans="1:7" ht="15" customHeight="1" x14ac:dyDescent="0.2">
      <c r="A28" s="16">
        <v>21</v>
      </c>
      <c r="B28" s="78"/>
      <c r="C28" s="85"/>
      <c r="D28" s="85"/>
      <c r="E28" s="86"/>
      <c r="F28" s="136"/>
      <c r="G28" s="137"/>
    </row>
    <row r="29" spans="1:7" ht="15" customHeight="1" x14ac:dyDescent="0.2">
      <c r="A29" s="16">
        <v>22</v>
      </c>
      <c r="B29" s="78"/>
      <c r="C29" s="85"/>
      <c r="D29" s="85"/>
      <c r="E29" s="86"/>
      <c r="F29" s="136"/>
      <c r="G29" s="137"/>
    </row>
    <row r="30" spans="1:7" ht="15" customHeight="1" x14ac:dyDescent="0.2">
      <c r="A30" s="16">
        <v>23</v>
      </c>
      <c r="B30" s="78"/>
      <c r="C30" s="85"/>
      <c r="D30" s="85"/>
      <c r="E30" s="86"/>
      <c r="F30" s="136"/>
      <c r="G30" s="137"/>
    </row>
    <row r="31" spans="1:7" ht="15" customHeight="1" x14ac:dyDescent="0.2">
      <c r="A31" s="16">
        <v>24</v>
      </c>
      <c r="B31" s="78"/>
      <c r="C31" s="85"/>
      <c r="D31" s="85"/>
      <c r="E31" s="86"/>
      <c r="F31" s="136"/>
      <c r="G31" s="137"/>
    </row>
    <row r="32" spans="1:7" s="4" customFormat="1" ht="15" customHeight="1" x14ac:dyDescent="0.2">
      <c r="A32" s="16">
        <v>25</v>
      </c>
      <c r="B32" s="78"/>
      <c r="C32" s="85"/>
      <c r="D32" s="85"/>
      <c r="E32" s="86"/>
      <c r="F32" s="136"/>
      <c r="G32" s="137"/>
    </row>
    <row r="33" spans="1:7" s="4" customFormat="1" ht="15" customHeight="1" x14ac:dyDescent="0.25">
      <c r="A33" s="142" t="s">
        <v>85</v>
      </c>
      <c r="B33" s="143"/>
      <c r="C33" s="143"/>
      <c r="D33" s="143"/>
      <c r="E33" s="144"/>
      <c r="F33" s="136">
        <f>SUM(F8:G32)</f>
        <v>84773</v>
      </c>
      <c r="G33" s="137"/>
    </row>
    <row r="34" spans="1:7" s="4" customFormat="1" ht="15" customHeight="1" x14ac:dyDescent="0.25">
      <c r="A34" s="80" t="s">
        <v>75</v>
      </c>
      <c r="B34" s="81"/>
      <c r="C34" s="81"/>
      <c r="D34" s="81"/>
      <c r="E34" s="82"/>
      <c r="F34" s="136"/>
      <c r="G34" s="137"/>
    </row>
    <row r="35" spans="1:7" s="4" customFormat="1" ht="15" customHeight="1" thickBot="1" x14ac:dyDescent="0.3">
      <c r="A35" s="147" t="s">
        <v>30</v>
      </c>
      <c r="B35" s="148"/>
      <c r="C35" s="148"/>
      <c r="D35" s="148"/>
      <c r="E35" s="149"/>
      <c r="F35" s="140">
        <v>8710</v>
      </c>
      <c r="G35" s="141"/>
    </row>
    <row r="36" spans="1:7" ht="15" customHeight="1" thickTop="1" x14ac:dyDescent="0.25">
      <c r="A36" s="133" t="s">
        <v>31</v>
      </c>
      <c r="B36" s="134"/>
      <c r="C36" s="134"/>
      <c r="D36" s="134"/>
      <c r="E36" s="135"/>
      <c r="F36" s="138">
        <f>SUM(F33:G35)</f>
        <v>93483</v>
      </c>
      <c r="G36" s="139"/>
    </row>
  </sheetData>
  <sheetProtection sheet="1" objects="1" scenarios="1" selectLockedCells="1"/>
  <mergeCells count="66">
    <mergeCell ref="A35:E35"/>
    <mergeCell ref="A36:E36"/>
    <mergeCell ref="D2:E2"/>
    <mergeCell ref="D3:E3"/>
    <mergeCell ref="A5:E6"/>
    <mergeCell ref="B23:E23"/>
    <mergeCell ref="B20:E20"/>
    <mergeCell ref="B19:E19"/>
    <mergeCell ref="B32:E32"/>
    <mergeCell ref="B26:E26"/>
    <mergeCell ref="B27:E27"/>
    <mergeCell ref="B28:E28"/>
    <mergeCell ref="B29:E29"/>
    <mergeCell ref="B30:E30"/>
    <mergeCell ref="B21:E21"/>
    <mergeCell ref="B12:E12"/>
    <mergeCell ref="B16:E16"/>
    <mergeCell ref="B17:E17"/>
    <mergeCell ref="B25:E25"/>
    <mergeCell ref="B22:E22"/>
    <mergeCell ref="A1:G1"/>
    <mergeCell ref="A7:E7"/>
    <mergeCell ref="B8:E8"/>
    <mergeCell ref="B9:E9"/>
    <mergeCell ref="B11:E11"/>
    <mergeCell ref="F7:G7"/>
    <mergeCell ref="F8:G8"/>
    <mergeCell ref="F9:G9"/>
    <mergeCell ref="F10:G10"/>
    <mergeCell ref="F11:G11"/>
    <mergeCell ref="B10:E10"/>
    <mergeCell ref="A34:E34"/>
    <mergeCell ref="F34:G34"/>
    <mergeCell ref="F27:G27"/>
    <mergeCell ref="F28:G28"/>
    <mergeCell ref="F29:G29"/>
    <mergeCell ref="F30:G30"/>
    <mergeCell ref="A33:E33"/>
    <mergeCell ref="F33:G33"/>
    <mergeCell ref="B31:E31"/>
    <mergeCell ref="B24:E24"/>
    <mergeCell ref="B13:E13"/>
    <mergeCell ref="F17:G17"/>
    <mergeCell ref="F18:G18"/>
    <mergeCell ref="F19:G19"/>
    <mergeCell ref="F20:G20"/>
    <mergeCell ref="F13:G13"/>
    <mergeCell ref="F14:G14"/>
    <mergeCell ref="F15:G15"/>
    <mergeCell ref="F16:G16"/>
    <mergeCell ref="B14:E14"/>
    <mergeCell ref="B15:E15"/>
    <mergeCell ref="B18:E18"/>
    <mergeCell ref="F6:G6"/>
    <mergeCell ref="F5:G5"/>
    <mergeCell ref="F22:G22"/>
    <mergeCell ref="F23:G23"/>
    <mergeCell ref="F24:G24"/>
    <mergeCell ref="F21:G21"/>
    <mergeCell ref="F12:G12"/>
    <mergeCell ref="F36:G36"/>
    <mergeCell ref="F32:G32"/>
    <mergeCell ref="F35:G35"/>
    <mergeCell ref="F25:G25"/>
    <mergeCell ref="F26:G26"/>
    <mergeCell ref="F31:G3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2.75" zeroHeight="1" x14ac:dyDescent="0.2"/>
  <cols>
    <col min="1" max="4" width="3.7109375" customWidth="1"/>
    <col min="5" max="5" width="38.5703125" customWidth="1"/>
    <col min="6" max="6" width="7" customWidth="1"/>
    <col min="7" max="7" width="22.42578125" customWidth="1"/>
    <col min="8" max="10" width="12.7109375" hidden="1" customWidth="1"/>
    <col min="11" max="16384" width="9.140625" hidden="1"/>
  </cols>
  <sheetData>
    <row r="1" spans="1:10" ht="60" customHeight="1" x14ac:dyDescent="0.2">
      <c r="A1" s="104" t="s">
        <v>127</v>
      </c>
      <c r="B1" s="104"/>
      <c r="C1" s="104"/>
      <c r="D1" s="104"/>
      <c r="E1" s="104"/>
      <c r="F1" s="104"/>
      <c r="G1" s="104"/>
    </row>
    <row r="2" spans="1:10" ht="20.100000000000001" customHeight="1" x14ac:dyDescent="0.25">
      <c r="A2" s="14" t="s">
        <v>8</v>
      </c>
      <c r="B2" s="14"/>
      <c r="C2" s="14"/>
      <c r="D2" s="132" t="s">
        <v>121</v>
      </c>
      <c r="E2" s="132"/>
      <c r="F2" s="28" t="s">
        <v>9</v>
      </c>
      <c r="G2" s="12">
        <v>41576</v>
      </c>
    </row>
    <row r="3" spans="1:10" ht="15" customHeight="1" x14ac:dyDescent="0.25">
      <c r="A3" s="22"/>
      <c r="B3" s="22"/>
      <c r="C3" s="22"/>
      <c r="D3" s="114"/>
      <c r="E3" s="114"/>
      <c r="F3" s="29"/>
      <c r="G3" s="23"/>
    </row>
    <row r="4" spans="1:10" ht="15" x14ac:dyDescent="0.2">
      <c r="A4" s="23"/>
      <c r="B4" s="23"/>
      <c r="C4" s="23"/>
      <c r="D4" s="23"/>
      <c r="E4" s="23"/>
      <c r="F4" s="23"/>
      <c r="G4" s="23"/>
    </row>
    <row r="5" spans="1:10" s="3" customFormat="1" ht="18.75" customHeight="1" x14ac:dyDescent="0.2">
      <c r="A5" s="105" t="s">
        <v>76</v>
      </c>
      <c r="B5" s="106"/>
      <c r="C5" s="106"/>
      <c r="D5" s="106"/>
      <c r="E5" s="107"/>
      <c r="F5" s="105" t="s">
        <v>0</v>
      </c>
      <c r="G5" s="107"/>
    </row>
    <row r="6" spans="1:10" s="1" customFormat="1" ht="42" customHeight="1" x14ac:dyDescent="0.2">
      <c r="A6" s="111"/>
      <c r="B6" s="112"/>
      <c r="C6" s="112"/>
      <c r="D6" s="112"/>
      <c r="E6" s="113"/>
      <c r="F6" s="122" t="s">
        <v>77</v>
      </c>
      <c r="G6" s="123"/>
      <c r="H6" s="2"/>
      <c r="I6" s="2"/>
      <c r="J6" s="2"/>
    </row>
    <row r="7" spans="1:10" ht="15" customHeight="1" x14ac:dyDescent="0.25">
      <c r="A7" s="30" t="s">
        <v>43</v>
      </c>
      <c r="B7" s="31"/>
      <c r="C7" s="31"/>
      <c r="D7" s="31"/>
      <c r="E7" s="32"/>
      <c r="F7" s="152"/>
      <c r="G7" s="153"/>
    </row>
    <row r="8" spans="1:10" ht="15" customHeight="1" x14ac:dyDescent="0.2">
      <c r="A8" s="35"/>
      <c r="B8" s="33" t="s">
        <v>10</v>
      </c>
      <c r="C8" s="33"/>
      <c r="D8" s="33"/>
      <c r="E8" s="34"/>
      <c r="F8" s="154"/>
      <c r="G8" s="155"/>
    </row>
    <row r="9" spans="1:10" ht="15" customHeight="1" x14ac:dyDescent="0.2">
      <c r="A9" s="35"/>
      <c r="B9" s="33" t="s">
        <v>11</v>
      </c>
      <c r="C9" s="33"/>
      <c r="D9" s="33"/>
      <c r="E9" s="34"/>
      <c r="F9" s="154">
        <v>12516</v>
      </c>
      <c r="G9" s="155"/>
    </row>
    <row r="10" spans="1:10" ht="15" customHeight="1" x14ac:dyDescent="0.2">
      <c r="A10" s="35"/>
      <c r="B10" s="33" t="s">
        <v>12</v>
      </c>
      <c r="C10" s="33"/>
      <c r="D10" s="33"/>
      <c r="E10" s="34"/>
      <c r="F10" s="154"/>
      <c r="G10" s="155"/>
    </row>
    <row r="11" spans="1:10" ht="15" customHeight="1" x14ac:dyDescent="0.2">
      <c r="A11" s="35"/>
      <c r="B11" s="33" t="s">
        <v>13</v>
      </c>
      <c r="C11" s="33"/>
      <c r="D11" s="33"/>
      <c r="E11" s="34"/>
      <c r="F11" s="154"/>
      <c r="G11" s="155"/>
    </row>
    <row r="12" spans="1:10" ht="15" customHeight="1" x14ac:dyDescent="0.2">
      <c r="A12" s="35"/>
      <c r="B12" s="33" t="s">
        <v>14</v>
      </c>
      <c r="C12" s="33"/>
      <c r="D12" s="33"/>
      <c r="E12" s="34"/>
      <c r="F12" s="154"/>
      <c r="G12" s="155"/>
    </row>
    <row r="13" spans="1:10" ht="15" customHeight="1" x14ac:dyDescent="0.25">
      <c r="A13" s="142" t="s">
        <v>86</v>
      </c>
      <c r="B13" s="143"/>
      <c r="C13" s="143"/>
      <c r="D13" s="143"/>
      <c r="E13" s="144"/>
      <c r="F13" s="154">
        <f>SUM(F8:G12)</f>
        <v>12516</v>
      </c>
      <c r="G13" s="155"/>
    </row>
    <row r="14" spans="1:10" s="4" customFormat="1" ht="15" customHeight="1" thickBot="1" x14ac:dyDescent="0.3">
      <c r="A14" s="87" t="s">
        <v>28</v>
      </c>
      <c r="B14" s="88"/>
      <c r="C14" s="88"/>
      <c r="D14" s="88"/>
      <c r="E14" s="89"/>
      <c r="F14" s="156">
        <v>1627</v>
      </c>
      <c r="G14" s="157"/>
    </row>
    <row r="15" spans="1:10" ht="15" customHeight="1" thickTop="1" x14ac:dyDescent="0.25">
      <c r="A15" s="19" t="s">
        <v>29</v>
      </c>
      <c r="B15" s="20"/>
      <c r="C15" s="20"/>
      <c r="D15" s="20"/>
      <c r="E15" s="21"/>
      <c r="F15" s="150">
        <f>SUM(F13:G14)</f>
        <v>14143</v>
      </c>
      <c r="G15" s="151"/>
    </row>
  </sheetData>
  <sheetProtection sheet="1" objects="1" scenarios="1" selectLockedCells="1"/>
  <mergeCells count="17">
    <mergeCell ref="D3:E3"/>
    <mergeCell ref="D2:E2"/>
    <mergeCell ref="A1:G1"/>
    <mergeCell ref="F5:G5"/>
    <mergeCell ref="A14:E14"/>
    <mergeCell ref="F12:G12"/>
    <mergeCell ref="F14:G14"/>
    <mergeCell ref="A5:E6"/>
    <mergeCell ref="A13:E13"/>
    <mergeCell ref="F13:G13"/>
    <mergeCell ref="F15:G15"/>
    <mergeCell ref="F6:G6"/>
    <mergeCell ref="F7:G7"/>
    <mergeCell ref="F8:G8"/>
    <mergeCell ref="F9:G9"/>
    <mergeCell ref="F10:G10"/>
    <mergeCell ref="F11:G11"/>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sqref="A1:G1"/>
    </sheetView>
  </sheetViews>
  <sheetFormatPr defaultColWidth="0" defaultRowHeight="15" zeroHeight="1" x14ac:dyDescent="0.2"/>
  <cols>
    <col min="1" max="1" width="6.85546875" style="13" customWidth="1"/>
    <col min="2" max="2" width="7.140625" style="13" customWidth="1"/>
    <col min="3" max="4" width="3.7109375" style="13" customWidth="1"/>
    <col min="5" max="5" width="29.85546875" style="13" customWidth="1"/>
    <col min="6" max="6" width="8.42578125" style="13" customWidth="1"/>
    <col min="7" max="7" width="17.5703125" style="13" customWidth="1"/>
    <col min="8" max="10" width="12.7109375" hidden="1" customWidth="1"/>
    <col min="11" max="16384" width="9.140625" hidden="1"/>
  </cols>
  <sheetData>
    <row r="1" spans="1:10" ht="72.75" customHeight="1" x14ac:dyDescent="0.2">
      <c r="A1" s="104" t="s">
        <v>49</v>
      </c>
      <c r="B1" s="104"/>
      <c r="C1" s="104"/>
      <c r="D1" s="104"/>
      <c r="E1" s="104"/>
      <c r="F1" s="104"/>
      <c r="G1" s="104"/>
    </row>
    <row r="2" spans="1:10" ht="20.100000000000001" customHeight="1" x14ac:dyDescent="0.25">
      <c r="A2" s="14" t="s">
        <v>8</v>
      </c>
      <c r="B2" s="14"/>
      <c r="C2" s="26"/>
      <c r="D2" s="132" t="s">
        <v>121</v>
      </c>
      <c r="E2" s="132"/>
      <c r="F2" s="28" t="s">
        <v>9</v>
      </c>
      <c r="G2" s="27">
        <v>41576</v>
      </c>
    </row>
    <row r="3" spans="1:10" ht="15" customHeight="1" x14ac:dyDescent="0.25">
      <c r="A3" s="22"/>
      <c r="B3" s="22"/>
      <c r="C3" s="22"/>
      <c r="D3" s="114"/>
      <c r="E3" s="114"/>
      <c r="F3" s="29"/>
      <c r="G3" s="23"/>
    </row>
    <row r="4" spans="1:10" x14ac:dyDescent="0.2">
      <c r="A4" s="23"/>
      <c r="B4" s="23"/>
      <c r="C4" s="23"/>
      <c r="D4" s="23"/>
      <c r="E4" s="23"/>
      <c r="F4" s="23"/>
      <c r="G4" s="23"/>
    </row>
    <row r="5" spans="1:10" s="3" customFormat="1" ht="15" customHeight="1" x14ac:dyDescent="0.2">
      <c r="A5" s="105" t="s">
        <v>103</v>
      </c>
      <c r="B5" s="106"/>
      <c r="C5" s="106"/>
      <c r="D5" s="106"/>
      <c r="E5" s="107"/>
      <c r="F5" s="105" t="s">
        <v>0</v>
      </c>
      <c r="G5" s="107"/>
    </row>
    <row r="6" spans="1:10" s="1" customFormat="1" ht="42" customHeight="1" x14ac:dyDescent="0.2">
      <c r="A6" s="111"/>
      <c r="B6" s="112"/>
      <c r="C6" s="112"/>
      <c r="D6" s="112"/>
      <c r="E6" s="113"/>
      <c r="F6" s="122" t="s">
        <v>78</v>
      </c>
      <c r="G6" s="123"/>
      <c r="H6" s="2"/>
      <c r="I6" s="2"/>
      <c r="J6" s="2"/>
    </row>
    <row r="7" spans="1:10" ht="15" customHeight="1" x14ac:dyDescent="0.25">
      <c r="A7" s="94" t="s">
        <v>39</v>
      </c>
      <c r="B7" s="116"/>
      <c r="C7" s="116"/>
      <c r="D7" s="116"/>
      <c r="E7" s="117"/>
      <c r="F7" s="163"/>
      <c r="G7" s="164"/>
    </row>
    <row r="8" spans="1:10" ht="15" customHeight="1" x14ac:dyDescent="0.2">
      <c r="A8" s="16">
        <v>1</v>
      </c>
      <c r="B8" s="78"/>
      <c r="C8" s="85"/>
      <c r="D8" s="85"/>
      <c r="E8" s="86"/>
      <c r="F8" s="158"/>
      <c r="G8" s="159"/>
    </row>
    <row r="9" spans="1:10" ht="15" customHeight="1" x14ac:dyDescent="0.2">
      <c r="A9" s="16">
        <v>2</v>
      </c>
      <c r="B9" s="78"/>
      <c r="C9" s="85"/>
      <c r="D9" s="85"/>
      <c r="E9" s="86"/>
      <c r="F9" s="158"/>
      <c r="G9" s="159"/>
    </row>
    <row r="10" spans="1:10" ht="15" customHeight="1" x14ac:dyDescent="0.2">
      <c r="A10" s="16">
        <v>3</v>
      </c>
      <c r="B10" s="78"/>
      <c r="C10" s="85"/>
      <c r="D10" s="85"/>
      <c r="E10" s="86"/>
      <c r="F10" s="158"/>
      <c r="G10" s="159"/>
    </row>
    <row r="11" spans="1:10" ht="15" customHeight="1" x14ac:dyDescent="0.2">
      <c r="A11" s="16">
        <v>4</v>
      </c>
      <c r="B11" s="78"/>
      <c r="C11" s="85"/>
      <c r="D11" s="85"/>
      <c r="E11" s="86"/>
      <c r="F11" s="158"/>
      <c r="G11" s="159"/>
    </row>
    <row r="12" spans="1:10" ht="15" customHeight="1" x14ac:dyDescent="0.2">
      <c r="A12" s="16">
        <v>5</v>
      </c>
      <c r="B12" s="78"/>
      <c r="C12" s="85"/>
      <c r="D12" s="85"/>
      <c r="E12" s="86"/>
      <c r="F12" s="158"/>
      <c r="G12" s="159"/>
    </row>
    <row r="13" spans="1:10" ht="15" customHeight="1" x14ac:dyDescent="0.2">
      <c r="A13" s="16">
        <v>6</v>
      </c>
      <c r="B13" s="78"/>
      <c r="C13" s="85"/>
      <c r="D13" s="85"/>
      <c r="E13" s="86"/>
      <c r="F13" s="158"/>
      <c r="G13" s="159"/>
    </row>
    <row r="14" spans="1:10" ht="15" customHeight="1" x14ac:dyDescent="0.2">
      <c r="A14" s="16">
        <v>7</v>
      </c>
      <c r="B14" s="78"/>
      <c r="C14" s="85"/>
      <c r="D14" s="85"/>
      <c r="E14" s="86"/>
      <c r="F14" s="158"/>
      <c r="G14" s="159"/>
    </row>
    <row r="15" spans="1:10" ht="15" customHeight="1" x14ac:dyDescent="0.2">
      <c r="A15" s="16">
        <v>8</v>
      </c>
      <c r="B15" s="78"/>
      <c r="C15" s="85"/>
      <c r="D15" s="85"/>
      <c r="E15" s="86"/>
      <c r="F15" s="158"/>
      <c r="G15" s="159"/>
    </row>
    <row r="16" spans="1:10" ht="15" customHeight="1" x14ac:dyDescent="0.2">
      <c r="A16" s="16">
        <v>9</v>
      </c>
      <c r="B16" s="78"/>
      <c r="C16" s="85"/>
      <c r="D16" s="85"/>
      <c r="E16" s="86"/>
      <c r="F16" s="158"/>
      <c r="G16" s="159"/>
    </row>
    <row r="17" spans="1:7" ht="15" customHeight="1" x14ac:dyDescent="0.2">
      <c r="A17" s="16">
        <v>10</v>
      </c>
      <c r="B17" s="78"/>
      <c r="C17" s="85"/>
      <c r="D17" s="85"/>
      <c r="E17" s="86"/>
      <c r="F17" s="158"/>
      <c r="G17" s="159"/>
    </row>
    <row r="18" spans="1:7" ht="15" customHeight="1" x14ac:dyDescent="0.2">
      <c r="A18" s="16">
        <v>11</v>
      </c>
      <c r="B18" s="78"/>
      <c r="C18" s="85"/>
      <c r="D18" s="85"/>
      <c r="E18" s="86"/>
      <c r="F18" s="158"/>
      <c r="G18" s="159"/>
    </row>
    <row r="19" spans="1:7" ht="15" customHeight="1" x14ac:dyDescent="0.2">
      <c r="A19" s="16">
        <v>12</v>
      </c>
      <c r="B19" s="78"/>
      <c r="C19" s="85"/>
      <c r="D19" s="85"/>
      <c r="E19" s="86"/>
      <c r="F19" s="158"/>
      <c r="G19" s="159"/>
    </row>
    <row r="20" spans="1:7" ht="15" customHeight="1" x14ac:dyDescent="0.25">
      <c r="A20" s="142" t="s">
        <v>87</v>
      </c>
      <c r="B20" s="143"/>
      <c r="C20" s="143"/>
      <c r="D20" s="143"/>
      <c r="E20" s="144"/>
      <c r="F20" s="158">
        <f>SUM(F8:G19)</f>
        <v>0</v>
      </c>
      <c r="G20" s="159"/>
    </row>
    <row r="21" spans="1:7" ht="15" customHeight="1" x14ac:dyDescent="0.25">
      <c r="A21" s="142" t="s">
        <v>36</v>
      </c>
      <c r="B21" s="143"/>
      <c r="C21" s="143"/>
      <c r="D21" s="143"/>
      <c r="E21" s="144"/>
      <c r="F21" s="154">
        <v>0</v>
      </c>
      <c r="G21" s="155"/>
    </row>
    <row r="22" spans="1:7" ht="15" customHeight="1" x14ac:dyDescent="0.25">
      <c r="A22" s="161" t="s">
        <v>37</v>
      </c>
      <c r="B22" s="115"/>
      <c r="C22" s="115"/>
      <c r="D22" s="115"/>
      <c r="E22" s="162"/>
      <c r="F22" s="150">
        <f>SUM(F20:G21)</f>
        <v>0</v>
      </c>
      <c r="G22" s="151"/>
    </row>
    <row r="23" spans="1:7" ht="15" customHeight="1" x14ac:dyDescent="0.25">
      <c r="A23" s="36" t="s">
        <v>33</v>
      </c>
      <c r="B23" s="31"/>
      <c r="C23" s="31"/>
      <c r="D23" s="31"/>
      <c r="E23" s="32"/>
      <c r="F23" s="152"/>
      <c r="G23" s="153"/>
    </row>
    <row r="24" spans="1:7" ht="15" customHeight="1" x14ac:dyDescent="0.2">
      <c r="A24" s="16">
        <v>1</v>
      </c>
      <c r="B24" s="78" t="s">
        <v>126</v>
      </c>
      <c r="C24" s="85"/>
      <c r="D24" s="85"/>
      <c r="E24" s="86"/>
      <c r="F24" s="158">
        <v>185707</v>
      </c>
      <c r="G24" s="159"/>
    </row>
    <row r="25" spans="1:7" ht="15" customHeight="1" x14ac:dyDescent="0.2">
      <c r="A25" s="16">
        <v>2</v>
      </c>
      <c r="B25" s="78"/>
      <c r="C25" s="85"/>
      <c r="D25" s="85"/>
      <c r="E25" s="86"/>
      <c r="F25" s="158"/>
      <c r="G25" s="159"/>
    </row>
    <row r="26" spans="1:7" ht="15" customHeight="1" x14ac:dyDescent="0.2">
      <c r="A26" s="16">
        <v>3</v>
      </c>
      <c r="B26" s="78"/>
      <c r="C26" s="85"/>
      <c r="D26" s="85"/>
      <c r="E26" s="86"/>
      <c r="F26" s="158"/>
      <c r="G26" s="159"/>
    </row>
    <row r="27" spans="1:7" ht="15" customHeight="1" x14ac:dyDescent="0.2">
      <c r="A27" s="16">
        <v>4</v>
      </c>
      <c r="B27" s="78"/>
      <c r="C27" s="85"/>
      <c r="D27" s="85"/>
      <c r="E27" s="86"/>
      <c r="F27" s="158"/>
      <c r="G27" s="159"/>
    </row>
    <row r="28" spans="1:7" ht="15" customHeight="1" x14ac:dyDescent="0.2">
      <c r="A28" s="16">
        <v>5</v>
      </c>
      <c r="B28" s="78"/>
      <c r="C28" s="85"/>
      <c r="D28" s="85"/>
      <c r="E28" s="86"/>
      <c r="F28" s="158"/>
      <c r="G28" s="159"/>
    </row>
    <row r="29" spans="1:7" ht="15" customHeight="1" x14ac:dyDescent="0.2">
      <c r="A29" s="16">
        <v>6</v>
      </c>
      <c r="B29" s="78"/>
      <c r="C29" s="85"/>
      <c r="D29" s="85"/>
      <c r="E29" s="86"/>
      <c r="F29" s="158"/>
      <c r="G29" s="159"/>
    </row>
    <row r="30" spans="1:7" ht="15" customHeight="1" x14ac:dyDescent="0.2">
      <c r="A30" s="16">
        <v>7</v>
      </c>
      <c r="B30" s="78"/>
      <c r="C30" s="85"/>
      <c r="D30" s="85"/>
      <c r="E30" s="86"/>
      <c r="F30" s="158"/>
      <c r="G30" s="159"/>
    </row>
    <row r="31" spans="1:7" ht="15" customHeight="1" x14ac:dyDescent="0.2">
      <c r="A31" s="16">
        <v>8</v>
      </c>
      <c r="B31" s="78"/>
      <c r="C31" s="85"/>
      <c r="D31" s="85"/>
      <c r="E31" s="86"/>
      <c r="F31" s="158"/>
      <c r="G31" s="159"/>
    </row>
    <row r="32" spans="1:7" ht="15" customHeight="1" x14ac:dyDescent="0.2">
      <c r="A32" s="16">
        <v>9</v>
      </c>
      <c r="B32" s="78"/>
      <c r="C32" s="85"/>
      <c r="D32" s="85"/>
      <c r="E32" s="86"/>
      <c r="F32" s="158"/>
      <c r="G32" s="159"/>
    </row>
    <row r="33" spans="1:7" ht="15" customHeight="1" x14ac:dyDescent="0.2">
      <c r="A33" s="16">
        <v>10</v>
      </c>
      <c r="B33" s="78"/>
      <c r="C33" s="85"/>
      <c r="D33" s="85"/>
      <c r="E33" s="86"/>
      <c r="F33" s="158"/>
      <c r="G33" s="159"/>
    </row>
    <row r="34" spans="1:7" ht="15" customHeight="1" x14ac:dyDescent="0.2">
      <c r="A34" s="16">
        <v>11</v>
      </c>
      <c r="B34" s="78"/>
      <c r="C34" s="85"/>
      <c r="D34" s="85"/>
      <c r="E34" s="86"/>
      <c r="F34" s="158"/>
      <c r="G34" s="159"/>
    </row>
    <row r="35" spans="1:7" s="4" customFormat="1" ht="15" customHeight="1" x14ac:dyDescent="0.2">
      <c r="A35" s="16">
        <v>12</v>
      </c>
      <c r="B35" s="78"/>
      <c r="C35" s="85"/>
      <c r="D35" s="85"/>
      <c r="E35" s="86"/>
      <c r="F35" s="158"/>
      <c r="G35" s="159"/>
    </row>
    <row r="36" spans="1:7" s="4" customFormat="1" ht="15" customHeight="1" x14ac:dyDescent="0.2">
      <c r="A36" s="16">
        <v>13</v>
      </c>
      <c r="B36" s="78"/>
      <c r="C36" s="78"/>
      <c r="D36" s="78"/>
      <c r="E36" s="79"/>
      <c r="F36" s="158"/>
      <c r="G36" s="159"/>
    </row>
    <row r="37" spans="1:7" s="4" customFormat="1" ht="15" customHeight="1" x14ac:dyDescent="0.25">
      <c r="A37" s="80" t="s">
        <v>88</v>
      </c>
      <c r="B37" s="81"/>
      <c r="C37" s="81"/>
      <c r="D37" s="81"/>
      <c r="E37" s="82"/>
      <c r="F37" s="158">
        <f>SUM(F24:G36)</f>
        <v>185707</v>
      </c>
      <c r="G37" s="159"/>
    </row>
    <row r="38" spans="1:7" ht="15" customHeight="1" x14ac:dyDescent="0.25">
      <c r="A38" s="80" t="s">
        <v>40</v>
      </c>
      <c r="B38" s="81"/>
      <c r="C38" s="81"/>
      <c r="D38" s="81"/>
      <c r="E38" s="82"/>
      <c r="F38" s="136">
        <v>0</v>
      </c>
      <c r="G38" s="137"/>
    </row>
    <row r="39" spans="1:7" ht="15" customHeight="1" thickBot="1" x14ac:dyDescent="0.3">
      <c r="A39" s="87" t="s">
        <v>41</v>
      </c>
      <c r="B39" s="88"/>
      <c r="C39" s="88"/>
      <c r="D39" s="88"/>
      <c r="E39" s="89"/>
      <c r="F39" s="156">
        <f>F37+F38</f>
        <v>185707</v>
      </c>
      <c r="G39" s="157"/>
    </row>
    <row r="40" spans="1:7" ht="16.5" thickTop="1" x14ac:dyDescent="0.25">
      <c r="A40" s="19" t="s">
        <v>32</v>
      </c>
      <c r="B40" s="20"/>
      <c r="C40" s="20"/>
      <c r="D40" s="20"/>
      <c r="E40" s="20"/>
      <c r="F40" s="160">
        <f>F22+F39</f>
        <v>185707</v>
      </c>
      <c r="G40" s="151"/>
    </row>
  </sheetData>
  <sheetProtection sheet="1" objects="1" scenarios="1" selectLockedCells="1"/>
  <mergeCells count="72">
    <mergeCell ref="F36:G36"/>
    <mergeCell ref="F28:G28"/>
    <mergeCell ref="F5:G5"/>
    <mergeCell ref="F6:G6"/>
    <mergeCell ref="F7:G7"/>
    <mergeCell ref="F20:G20"/>
    <mergeCell ref="F12:G12"/>
    <mergeCell ref="F13:G13"/>
    <mergeCell ref="F14:G14"/>
    <mergeCell ref="F15:G15"/>
    <mergeCell ref="B33:E33"/>
    <mergeCell ref="A37:E37"/>
    <mergeCell ref="B36:E36"/>
    <mergeCell ref="B15:E15"/>
    <mergeCell ref="B29:E29"/>
    <mergeCell ref="B30:E30"/>
    <mergeCell ref="B31:E31"/>
    <mergeCell ref="B28:E28"/>
    <mergeCell ref="B27:E27"/>
    <mergeCell ref="B24:E24"/>
    <mergeCell ref="A22:E22"/>
    <mergeCell ref="B19:E19"/>
    <mergeCell ref="B16:E16"/>
    <mergeCell ref="B18:E18"/>
    <mergeCell ref="B17:E17"/>
    <mergeCell ref="A20:E20"/>
    <mergeCell ref="A1:G1"/>
    <mergeCell ref="B8:E8"/>
    <mergeCell ref="B9:E9"/>
    <mergeCell ref="B10:E10"/>
    <mergeCell ref="B11:E11"/>
    <mergeCell ref="A7:E7"/>
    <mergeCell ref="D2:E2"/>
    <mergeCell ref="D3:E3"/>
    <mergeCell ref="A5:E6"/>
    <mergeCell ref="F8:G8"/>
    <mergeCell ref="F9:G9"/>
    <mergeCell ref="F10:G10"/>
    <mergeCell ref="F11:G11"/>
    <mergeCell ref="B25:E25"/>
    <mergeCell ref="B12:E12"/>
    <mergeCell ref="B13:E13"/>
    <mergeCell ref="B14:E14"/>
    <mergeCell ref="F16:G16"/>
    <mergeCell ref="F17:G17"/>
    <mergeCell ref="F18:G18"/>
    <mergeCell ref="F19:G19"/>
    <mergeCell ref="F21:G21"/>
    <mergeCell ref="F22:G22"/>
    <mergeCell ref="F23:G23"/>
    <mergeCell ref="F40:G40"/>
    <mergeCell ref="A21:E21"/>
    <mergeCell ref="F34:G34"/>
    <mergeCell ref="F35:G35"/>
    <mergeCell ref="F37:G37"/>
    <mergeCell ref="F38:G38"/>
    <mergeCell ref="F39:G39"/>
    <mergeCell ref="F29:G29"/>
    <mergeCell ref="B26:E26"/>
    <mergeCell ref="F26:G26"/>
    <mergeCell ref="A39:E39"/>
    <mergeCell ref="B34:E34"/>
    <mergeCell ref="B35:E35"/>
    <mergeCell ref="A38:E38"/>
    <mergeCell ref="B32:E32"/>
    <mergeCell ref="F30:G30"/>
    <mergeCell ref="F31:G31"/>
    <mergeCell ref="F32:G32"/>
    <mergeCell ref="F33:G33"/>
    <mergeCell ref="F24:G24"/>
    <mergeCell ref="F25:G25"/>
    <mergeCell ref="F27:G27"/>
  </mergeCells>
  <phoneticPr fontId="2" type="noConversion"/>
  <printOptions horizontalCentered="1"/>
  <pageMargins left="0.5" right="0.5" top="0.97" bottom="0.75" header="0.5" footer="0.5"/>
  <pageSetup scale="99"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zoomScaleNormal="100" workbookViewId="0">
      <selection activeCell="A7" sqref="A7:E7"/>
    </sheetView>
  </sheetViews>
  <sheetFormatPr defaultColWidth="0" defaultRowHeight="12.75" zeroHeight="1" x14ac:dyDescent="0.2"/>
  <cols>
    <col min="1" max="2" width="3.7109375" customWidth="1"/>
    <col min="3" max="3" width="3" customWidth="1"/>
    <col min="4" max="4" width="3.7109375" customWidth="1"/>
    <col min="5" max="5" width="25.28515625" customWidth="1"/>
    <col min="6" max="6" width="7.85546875" customWidth="1"/>
    <col min="7" max="7" width="30.42578125" customWidth="1"/>
    <col min="8" max="10" width="12.7109375" hidden="1" customWidth="1"/>
    <col min="11" max="16384" width="9.140625" hidden="1"/>
  </cols>
  <sheetData>
    <row r="1" spans="1:10" ht="57.75" customHeight="1" x14ac:dyDescent="0.2">
      <c r="A1" s="104" t="s">
        <v>49</v>
      </c>
      <c r="B1" s="104"/>
      <c r="C1" s="104"/>
      <c r="D1" s="104"/>
      <c r="E1" s="104"/>
      <c r="F1" s="104"/>
      <c r="G1" s="104"/>
    </row>
    <row r="2" spans="1:10" ht="20.100000000000001" customHeight="1" x14ac:dyDescent="0.25">
      <c r="A2" s="14" t="s">
        <v>8</v>
      </c>
      <c r="B2" s="14"/>
      <c r="C2" s="14"/>
      <c r="D2" s="132" t="s">
        <v>121</v>
      </c>
      <c r="E2" s="132"/>
      <c r="F2" s="28" t="s">
        <v>9</v>
      </c>
      <c r="G2" s="27">
        <v>41576</v>
      </c>
    </row>
    <row r="3" spans="1:10" ht="15" customHeight="1" x14ac:dyDescent="0.25">
      <c r="A3" s="22"/>
      <c r="B3" s="22"/>
      <c r="C3" s="22"/>
      <c r="D3" s="114"/>
      <c r="E3" s="114"/>
      <c r="F3" s="29"/>
      <c r="G3" s="23"/>
    </row>
    <row r="4" spans="1:10" ht="15" x14ac:dyDescent="0.2">
      <c r="A4" s="23"/>
      <c r="B4" s="23"/>
      <c r="C4" s="23"/>
      <c r="D4" s="23"/>
      <c r="E4" s="23"/>
      <c r="F4" s="23"/>
      <c r="G4" s="23"/>
    </row>
    <row r="5" spans="1:10" s="3" customFormat="1" ht="21" customHeight="1" x14ac:dyDescent="0.2">
      <c r="A5" s="176"/>
      <c r="B5" s="114"/>
      <c r="C5" s="114"/>
      <c r="D5" s="114"/>
      <c r="E5" s="177"/>
      <c r="F5" s="105" t="s">
        <v>0</v>
      </c>
      <c r="G5" s="107"/>
    </row>
    <row r="6" spans="1:10" s="1" customFormat="1" ht="42" customHeight="1" x14ac:dyDescent="0.2">
      <c r="A6" s="178"/>
      <c r="B6" s="179"/>
      <c r="C6" s="179"/>
      <c r="D6" s="179"/>
      <c r="E6" s="180"/>
      <c r="F6" s="122" t="s">
        <v>100</v>
      </c>
      <c r="G6" s="123"/>
      <c r="H6" s="2"/>
      <c r="I6" s="2"/>
      <c r="J6" s="2"/>
    </row>
    <row r="7" spans="1:10" ht="35.25" customHeight="1" x14ac:dyDescent="0.2">
      <c r="A7" s="165" t="s">
        <v>99</v>
      </c>
      <c r="B7" s="166"/>
      <c r="C7" s="166"/>
      <c r="D7" s="166"/>
      <c r="E7" s="167"/>
      <c r="F7" s="168">
        <v>2400</v>
      </c>
      <c r="G7" s="169"/>
    </row>
    <row r="8" spans="1:10" ht="15" customHeight="1" x14ac:dyDescent="0.2">
      <c r="A8" s="170"/>
      <c r="B8" s="171"/>
      <c r="C8" s="171"/>
      <c r="D8" s="171"/>
      <c r="E8" s="171"/>
      <c r="F8" s="171"/>
      <c r="G8" s="172"/>
    </row>
    <row r="9" spans="1:10" ht="15" customHeight="1" x14ac:dyDescent="0.2">
      <c r="A9" s="173"/>
      <c r="B9" s="174"/>
      <c r="C9" s="174"/>
      <c r="D9" s="174"/>
      <c r="E9" s="174"/>
      <c r="F9" s="174"/>
      <c r="G9" s="175"/>
    </row>
    <row r="10" spans="1:10" ht="25.5" customHeight="1" x14ac:dyDescent="0.25">
      <c r="A10" s="184" t="s">
        <v>35</v>
      </c>
      <c r="B10" s="185"/>
      <c r="C10" s="185"/>
      <c r="D10" s="185"/>
      <c r="E10" s="186"/>
      <c r="F10" s="168">
        <v>0</v>
      </c>
      <c r="G10" s="169"/>
    </row>
    <row r="11" spans="1:10" ht="15" customHeight="1" x14ac:dyDescent="0.2">
      <c r="A11" s="187"/>
      <c r="B11" s="188"/>
      <c r="C11" s="188"/>
      <c r="D11" s="188"/>
      <c r="E11" s="188"/>
      <c r="F11" s="188"/>
      <c r="G11" s="189"/>
    </row>
    <row r="12" spans="1:10" ht="15" customHeight="1" x14ac:dyDescent="0.2">
      <c r="A12" s="190"/>
      <c r="B12" s="191"/>
      <c r="C12" s="191"/>
      <c r="D12" s="191"/>
      <c r="E12" s="191"/>
      <c r="F12" s="191"/>
      <c r="G12" s="192"/>
    </row>
    <row r="13" spans="1:10" ht="25.5" customHeight="1" x14ac:dyDescent="0.25">
      <c r="A13" s="184" t="s">
        <v>101</v>
      </c>
      <c r="B13" s="185"/>
      <c r="C13" s="185"/>
      <c r="D13" s="185"/>
      <c r="E13" s="186"/>
      <c r="F13" s="168">
        <v>11359</v>
      </c>
      <c r="G13" s="169"/>
    </row>
    <row r="14" spans="1:10" ht="15" customHeight="1" x14ac:dyDescent="0.2">
      <c r="A14" s="181"/>
      <c r="B14" s="182"/>
      <c r="C14" s="182"/>
      <c r="D14" s="182"/>
      <c r="E14" s="182"/>
      <c r="F14" s="182"/>
      <c r="G14" s="183"/>
    </row>
  </sheetData>
  <sheetProtection sheet="1" objects="1" scenarios="1" selectLockedCells="1"/>
  <mergeCells count="15">
    <mergeCell ref="A14:G14"/>
    <mergeCell ref="A10:E10"/>
    <mergeCell ref="A13:E13"/>
    <mergeCell ref="F13:G13"/>
    <mergeCell ref="F10:G10"/>
    <mergeCell ref="A11:G12"/>
    <mergeCell ref="A7:E7"/>
    <mergeCell ref="F7:G7"/>
    <mergeCell ref="A8:G9"/>
    <mergeCell ref="A1:G1"/>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2"/>
  <sheetViews>
    <sheetView topLeftCell="A17" zoomScale="70" zoomScaleNormal="70" zoomScaleSheetLayoutView="70" zoomScalePageLayoutView="80" workbookViewId="0">
      <selection activeCell="A45" sqref="A45"/>
    </sheetView>
  </sheetViews>
  <sheetFormatPr defaultColWidth="0" defaultRowHeight="15" zeroHeight="1" x14ac:dyDescent="0.2"/>
  <cols>
    <col min="1" max="1" width="3.42578125" style="15" customWidth="1"/>
    <col min="2" max="5" width="3.7109375" style="15" customWidth="1"/>
    <col min="6" max="6" width="50.42578125" style="15" customWidth="1"/>
    <col min="7" max="7" width="18.42578125" style="15" customWidth="1"/>
    <col min="8" max="8" width="17.5703125" style="15" customWidth="1"/>
    <col min="9" max="9" width="14.7109375" style="15" customWidth="1"/>
    <col min="10" max="10" width="17" style="15" customWidth="1"/>
    <col min="11" max="11" width="17.42578125" style="15" customWidth="1"/>
    <col min="12" max="12" width="14.7109375" style="15" customWidth="1"/>
    <col min="13" max="13" width="17.42578125" style="15" customWidth="1"/>
    <col min="14" max="14" width="16.5703125" style="15" customWidth="1"/>
    <col min="15" max="15" width="14.7109375" style="15" customWidth="1"/>
    <col min="16" max="16" width="18.5703125" style="15" customWidth="1"/>
    <col min="17" max="17" width="9.140625" hidden="1" customWidth="1"/>
    <col min="18" max="18" width="14.7109375" hidden="1" customWidth="1"/>
    <col min="19" max="20" width="0" hidden="1" customWidth="1"/>
    <col min="21" max="16384" width="9.140625" hidden="1"/>
  </cols>
  <sheetData>
    <row r="1" spans="1:19" ht="32.1" customHeight="1" x14ac:dyDescent="0.25">
      <c r="A1" s="23"/>
      <c r="B1" s="207" t="s">
        <v>104</v>
      </c>
      <c r="C1" s="207"/>
      <c r="D1" s="207"/>
      <c r="E1" s="207"/>
      <c r="F1" s="207"/>
      <c r="G1" s="207"/>
      <c r="H1" s="207"/>
      <c r="I1" s="207"/>
      <c r="J1" s="207"/>
      <c r="K1" s="207"/>
      <c r="L1" s="207"/>
      <c r="M1" s="207"/>
      <c r="N1" s="207"/>
      <c r="O1" s="207"/>
      <c r="P1" s="207"/>
      <c r="Q1" t="s">
        <v>90</v>
      </c>
    </row>
    <row r="2" spans="1:19" ht="20.100000000000001" customHeight="1" x14ac:dyDescent="0.25">
      <c r="A2" s="23"/>
      <c r="B2" s="14" t="s">
        <v>8</v>
      </c>
      <c r="C2" s="14"/>
      <c r="D2" s="14"/>
      <c r="E2" s="132" t="s">
        <v>121</v>
      </c>
      <c r="F2" s="132"/>
      <c r="G2" s="23"/>
      <c r="H2" s="23"/>
      <c r="I2" s="23"/>
      <c r="J2" s="23"/>
      <c r="K2" s="23"/>
      <c r="L2" s="23"/>
      <c r="M2" s="23"/>
      <c r="N2" s="42" t="s">
        <v>9</v>
      </c>
      <c r="O2" s="205">
        <v>41576</v>
      </c>
      <c r="P2" s="206"/>
      <c r="Q2" t="s">
        <v>89</v>
      </c>
    </row>
    <row r="3" spans="1:19" ht="20.100000000000001" customHeight="1" x14ac:dyDescent="0.25">
      <c r="A3" s="23"/>
      <c r="B3" s="22"/>
      <c r="C3" s="22"/>
      <c r="D3" s="22"/>
      <c r="E3" s="75"/>
      <c r="F3" s="75"/>
      <c r="G3" s="23"/>
      <c r="H3" s="23"/>
      <c r="I3" s="23"/>
      <c r="J3" s="23"/>
      <c r="K3" s="23"/>
      <c r="L3" s="23"/>
      <c r="M3" s="23"/>
      <c r="N3" s="76"/>
      <c r="O3" s="76"/>
      <c r="P3" s="77"/>
    </row>
    <row r="4" spans="1:19" ht="32.25" customHeight="1" x14ac:dyDescent="0.25">
      <c r="A4" s="23"/>
      <c r="B4" s="204" t="s">
        <v>91</v>
      </c>
      <c r="C4" s="204"/>
      <c r="D4" s="204"/>
      <c r="E4" s="204"/>
      <c r="F4" s="204"/>
      <c r="G4" s="37" t="s">
        <v>90</v>
      </c>
      <c r="H4" s="23"/>
      <c r="I4" s="23"/>
      <c r="J4" s="23"/>
      <c r="K4" s="23"/>
      <c r="L4" s="23"/>
      <c r="M4" s="23"/>
      <c r="N4" s="23"/>
      <c r="O4" s="23"/>
      <c r="P4" s="23"/>
    </row>
    <row r="5" spans="1:19" ht="15" customHeight="1" x14ac:dyDescent="0.25">
      <c r="A5" s="23"/>
      <c r="B5" s="76"/>
      <c r="C5" s="76"/>
      <c r="D5" s="76"/>
      <c r="E5" s="76"/>
      <c r="F5" s="76"/>
      <c r="G5" s="23"/>
      <c r="H5" s="23"/>
      <c r="I5" s="23"/>
      <c r="J5" s="23"/>
      <c r="K5" s="23"/>
      <c r="L5" s="23"/>
      <c r="M5" s="23"/>
      <c r="N5" s="23"/>
      <c r="O5" s="23"/>
      <c r="P5" s="23"/>
    </row>
    <row r="6" spans="1:19" ht="15" customHeight="1" x14ac:dyDescent="0.25">
      <c r="A6" s="23"/>
      <c r="B6" s="76"/>
      <c r="C6" s="76"/>
      <c r="D6" s="76"/>
      <c r="E6" s="76"/>
      <c r="F6" s="76"/>
      <c r="G6" s="23"/>
      <c r="H6" s="23"/>
      <c r="I6" s="23"/>
      <c r="J6" s="23"/>
      <c r="K6" s="23"/>
      <c r="L6" s="23"/>
      <c r="M6" s="23"/>
      <c r="N6" s="23"/>
      <c r="O6" s="23"/>
      <c r="P6" s="23"/>
    </row>
    <row r="7" spans="1:19" x14ac:dyDescent="0.2">
      <c r="A7" s="23"/>
      <c r="B7" s="23"/>
      <c r="C7" s="23"/>
      <c r="D7" s="23"/>
      <c r="E7" s="23"/>
      <c r="F7" s="23"/>
      <c r="G7" s="23"/>
      <c r="H7" s="23"/>
      <c r="I7" s="23"/>
      <c r="J7" s="23"/>
      <c r="K7" s="23"/>
      <c r="L7" s="23"/>
      <c r="M7" s="23"/>
      <c r="N7" s="23"/>
      <c r="O7" s="23"/>
      <c r="P7" s="23"/>
    </row>
    <row r="8" spans="1:19" s="3" customFormat="1" ht="15" customHeight="1" x14ac:dyDescent="0.25">
      <c r="A8" s="226"/>
      <c r="B8" s="195" t="s">
        <v>105</v>
      </c>
      <c r="C8" s="196"/>
      <c r="D8" s="196"/>
      <c r="E8" s="196"/>
      <c r="F8" s="197"/>
      <c r="G8" s="44" t="s">
        <v>0</v>
      </c>
      <c r="H8" s="44" t="s">
        <v>1</v>
      </c>
      <c r="I8" s="44" t="s">
        <v>7</v>
      </c>
      <c r="J8" s="44" t="s">
        <v>2</v>
      </c>
      <c r="K8" s="44" t="s">
        <v>3</v>
      </c>
      <c r="L8" s="44" t="s">
        <v>4</v>
      </c>
      <c r="M8" s="44" t="s">
        <v>5</v>
      </c>
      <c r="N8" s="44" t="s">
        <v>6</v>
      </c>
      <c r="O8" s="44" t="s">
        <v>45</v>
      </c>
      <c r="P8" s="44" t="s">
        <v>79</v>
      </c>
    </row>
    <row r="9" spans="1:19" s="3" customFormat="1" ht="15" customHeight="1" x14ac:dyDescent="0.2">
      <c r="A9" s="227"/>
      <c r="B9" s="198"/>
      <c r="C9" s="199"/>
      <c r="D9" s="199"/>
      <c r="E9" s="199"/>
      <c r="F9" s="200"/>
      <c r="G9" s="193" t="s">
        <v>15</v>
      </c>
      <c r="H9" s="193" t="s">
        <v>17</v>
      </c>
      <c r="I9" s="193" t="s">
        <v>42</v>
      </c>
      <c r="J9" s="193" t="s">
        <v>16</v>
      </c>
      <c r="K9" s="193" t="s">
        <v>18</v>
      </c>
      <c r="L9" s="193" t="s">
        <v>34</v>
      </c>
      <c r="M9" s="193" t="s">
        <v>35</v>
      </c>
      <c r="N9" s="193" t="s">
        <v>102</v>
      </c>
      <c r="O9" s="193" t="s">
        <v>67</v>
      </c>
      <c r="P9" s="193" t="s">
        <v>19</v>
      </c>
    </row>
    <row r="10" spans="1:19" s="1" customFormat="1" ht="48.75" customHeight="1" x14ac:dyDescent="0.2">
      <c r="A10" s="227"/>
      <c r="B10" s="201"/>
      <c r="C10" s="202"/>
      <c r="D10" s="202"/>
      <c r="E10" s="202"/>
      <c r="F10" s="203"/>
      <c r="G10" s="194"/>
      <c r="H10" s="194"/>
      <c r="I10" s="194"/>
      <c r="J10" s="194"/>
      <c r="K10" s="194"/>
      <c r="L10" s="194"/>
      <c r="M10" s="194"/>
      <c r="N10" s="194"/>
      <c r="O10" s="194"/>
      <c r="P10" s="194"/>
      <c r="Q10" s="2"/>
      <c r="R10" s="7"/>
      <c r="S10" s="2"/>
    </row>
    <row r="11" spans="1:19" ht="24.95" customHeight="1" x14ac:dyDescent="0.25">
      <c r="A11" s="45">
        <v>1</v>
      </c>
      <c r="B11" s="228" t="s">
        <v>21</v>
      </c>
      <c r="C11" s="116"/>
      <c r="D11" s="116"/>
      <c r="E11" s="116"/>
      <c r="F11" s="117"/>
      <c r="G11" s="66"/>
      <c r="H11" s="66"/>
      <c r="I11" s="66"/>
      <c r="J11" s="66"/>
      <c r="K11" s="66"/>
      <c r="L11" s="66"/>
      <c r="M11" s="66"/>
      <c r="N11" s="66"/>
      <c r="O11" s="66"/>
      <c r="P11" s="66"/>
      <c r="R11" s="8"/>
    </row>
    <row r="12" spans="1:19" ht="24.95" customHeight="1" x14ac:dyDescent="0.25">
      <c r="A12" s="46"/>
      <c r="B12" s="47"/>
      <c r="C12" s="48" t="s">
        <v>55</v>
      </c>
      <c r="D12" s="78" t="s">
        <v>106</v>
      </c>
      <c r="E12" s="78"/>
      <c r="F12" s="79"/>
      <c r="G12" s="67"/>
      <c r="H12" s="67"/>
      <c r="I12" s="67"/>
      <c r="J12" s="38">
        <v>118266</v>
      </c>
      <c r="K12" s="67"/>
      <c r="L12" s="67"/>
      <c r="M12" s="67"/>
      <c r="N12" s="67"/>
      <c r="O12" s="69"/>
      <c r="P12" s="38">
        <f>SUM(J12)</f>
        <v>118266</v>
      </c>
      <c r="R12" s="8"/>
    </row>
    <row r="13" spans="1:19" ht="24.95" customHeight="1" x14ac:dyDescent="0.25">
      <c r="A13" s="46"/>
      <c r="B13" s="47"/>
      <c r="C13" s="48" t="s">
        <v>56</v>
      </c>
      <c r="D13" s="78" t="s">
        <v>107</v>
      </c>
      <c r="E13" s="78"/>
      <c r="F13" s="79"/>
      <c r="G13" s="67"/>
      <c r="H13" s="67"/>
      <c r="I13" s="67"/>
      <c r="J13" s="38">
        <f>343266-J12</f>
        <v>225000</v>
      </c>
      <c r="K13" s="38">
        <v>600000</v>
      </c>
      <c r="L13" s="67"/>
      <c r="M13" s="67"/>
      <c r="N13" s="67"/>
      <c r="O13" s="69"/>
      <c r="P13" s="38">
        <f>SUM(J13:K13)</f>
        <v>825000</v>
      </c>
      <c r="R13" s="8"/>
    </row>
    <row r="14" spans="1:19" ht="24.95" customHeight="1" x14ac:dyDescent="0.2">
      <c r="A14" s="46"/>
      <c r="B14" s="16"/>
      <c r="C14" s="48" t="s">
        <v>57</v>
      </c>
      <c r="D14" s="78" t="s">
        <v>108</v>
      </c>
      <c r="E14" s="78"/>
      <c r="F14" s="79"/>
      <c r="G14" s="68"/>
      <c r="H14" s="68"/>
      <c r="I14" s="39">
        <v>68000</v>
      </c>
      <c r="J14" s="39">
        <v>0</v>
      </c>
      <c r="K14" s="39">
        <f>788982-K13</f>
        <v>188982</v>
      </c>
      <c r="L14" s="39">
        <v>1200</v>
      </c>
      <c r="M14" s="39">
        <v>0</v>
      </c>
      <c r="N14" s="39">
        <f>25000-1266</f>
        <v>23734</v>
      </c>
      <c r="O14" s="70"/>
      <c r="P14" s="39">
        <f>SUM(I14:N14)</f>
        <v>281916</v>
      </c>
      <c r="R14" s="8"/>
    </row>
    <row r="15" spans="1:19" ht="24.95" customHeight="1" x14ac:dyDescent="0.2">
      <c r="A15" s="46"/>
      <c r="B15" s="16"/>
      <c r="C15" s="48" t="s">
        <v>58</v>
      </c>
      <c r="D15" s="85" t="s">
        <v>109</v>
      </c>
      <c r="E15" s="85"/>
      <c r="F15" s="86"/>
      <c r="G15" s="39">
        <v>0</v>
      </c>
      <c r="H15" s="39">
        <v>105799</v>
      </c>
      <c r="I15" s="39">
        <v>68000</v>
      </c>
      <c r="J15" s="39">
        <v>0</v>
      </c>
      <c r="K15" s="39"/>
      <c r="L15" s="39">
        <v>1200</v>
      </c>
      <c r="M15" s="39">
        <v>0</v>
      </c>
      <c r="N15" s="39">
        <v>25000</v>
      </c>
      <c r="O15" s="70"/>
      <c r="P15" s="39">
        <f>SUM(G15:N15)</f>
        <v>199999</v>
      </c>
      <c r="R15" s="8"/>
    </row>
    <row r="16" spans="1:19" ht="24.95" customHeight="1" x14ac:dyDescent="0.2">
      <c r="A16" s="46"/>
      <c r="B16" s="16"/>
      <c r="C16" s="48" t="s">
        <v>59</v>
      </c>
      <c r="D16" s="85" t="s">
        <v>110</v>
      </c>
      <c r="E16" s="85"/>
      <c r="F16" s="86"/>
      <c r="G16" s="39">
        <v>-76132</v>
      </c>
      <c r="H16" s="39">
        <v>225000</v>
      </c>
      <c r="I16" s="39">
        <f>246353-I14-I15</f>
        <v>110353</v>
      </c>
      <c r="J16" s="39">
        <v>0</v>
      </c>
      <c r="K16" s="39"/>
      <c r="L16" s="39">
        <v>1205</v>
      </c>
      <c r="M16" s="39">
        <v>0</v>
      </c>
      <c r="N16" s="39">
        <v>25000</v>
      </c>
      <c r="O16" s="70"/>
      <c r="P16" s="39">
        <f>SUM(G16:N16)</f>
        <v>285426</v>
      </c>
      <c r="R16" s="8"/>
    </row>
    <row r="17" spans="1:20" ht="24.95" customHeight="1" x14ac:dyDescent="0.2">
      <c r="A17" s="46"/>
      <c r="B17" s="16" t="s">
        <v>60</v>
      </c>
      <c r="C17" s="48" t="s">
        <v>20</v>
      </c>
      <c r="D17" s="48"/>
      <c r="E17" s="48"/>
      <c r="F17" s="49"/>
      <c r="G17" s="39">
        <f>G15+G16</f>
        <v>-76132</v>
      </c>
      <c r="H17" s="39">
        <f>SUM(H15:H16)</f>
        <v>330799</v>
      </c>
      <c r="I17" s="39">
        <f>SUM(I14:I16)</f>
        <v>246353</v>
      </c>
      <c r="J17" s="39">
        <f>SUM(J12:J16)</f>
        <v>343266</v>
      </c>
      <c r="K17" s="39">
        <f>SUM(K13:K16)</f>
        <v>788982</v>
      </c>
      <c r="L17" s="39">
        <f>SUM(L14:L16)</f>
        <v>3605</v>
      </c>
      <c r="M17" s="39">
        <f>SUM(M14:M16)</f>
        <v>0</v>
      </c>
      <c r="N17" s="39">
        <f>SUM(N14:N16)</f>
        <v>73734</v>
      </c>
      <c r="O17" s="70"/>
      <c r="P17" s="39">
        <f>SUM(P12:P16)</f>
        <v>1710607</v>
      </c>
      <c r="R17" s="9"/>
    </row>
    <row r="18" spans="1:20" ht="24.95" customHeight="1" x14ac:dyDescent="0.25">
      <c r="A18" s="46">
        <v>2</v>
      </c>
      <c r="B18" s="215" t="s">
        <v>92</v>
      </c>
      <c r="C18" s="216"/>
      <c r="D18" s="216"/>
      <c r="E18" s="216"/>
      <c r="F18" s="217"/>
      <c r="G18" s="70"/>
      <c r="H18" s="70"/>
      <c r="I18" s="70"/>
      <c r="J18" s="70"/>
      <c r="K18" s="70"/>
      <c r="L18" s="70"/>
      <c r="M18" s="70"/>
      <c r="N18" s="70"/>
      <c r="O18" s="70"/>
      <c r="P18" s="70"/>
      <c r="R18" s="9"/>
    </row>
    <row r="19" spans="1:20" ht="24.95" customHeight="1" x14ac:dyDescent="0.2">
      <c r="A19" s="46"/>
      <c r="B19" s="50" t="s">
        <v>55</v>
      </c>
      <c r="C19" s="218" t="s">
        <v>93</v>
      </c>
      <c r="D19" s="218"/>
      <c r="E19" s="218"/>
      <c r="F19" s="219"/>
      <c r="G19" s="70"/>
      <c r="H19" s="70"/>
      <c r="I19" s="70"/>
      <c r="J19" s="70"/>
      <c r="K19" s="70"/>
      <c r="L19" s="70"/>
      <c r="M19" s="70"/>
      <c r="N19" s="70"/>
      <c r="O19" s="39">
        <v>392275</v>
      </c>
      <c r="P19" s="39">
        <f>O19</f>
        <v>392275</v>
      </c>
      <c r="R19" s="9"/>
    </row>
    <row r="20" spans="1:20" ht="24.95" customHeight="1" x14ac:dyDescent="0.25">
      <c r="A20" s="46">
        <v>3</v>
      </c>
      <c r="B20" s="208" t="s">
        <v>128</v>
      </c>
      <c r="C20" s="209"/>
      <c r="D20" s="209"/>
      <c r="E20" s="209"/>
      <c r="F20" s="210"/>
      <c r="G20" s="70"/>
      <c r="H20" s="70"/>
      <c r="I20" s="70"/>
      <c r="J20" s="70"/>
      <c r="K20" s="70"/>
      <c r="L20" s="70"/>
      <c r="M20" s="70"/>
      <c r="N20" s="70"/>
      <c r="O20" s="70"/>
      <c r="P20" s="70"/>
      <c r="Q20" s="8"/>
      <c r="R20" s="8"/>
    </row>
    <row r="21" spans="1:20" ht="24.95" customHeight="1" x14ac:dyDescent="0.2">
      <c r="A21" s="46"/>
      <c r="B21" s="16" t="s">
        <v>55</v>
      </c>
      <c r="C21" s="85" t="s">
        <v>50</v>
      </c>
      <c r="D21" s="85"/>
      <c r="E21" s="85"/>
      <c r="F21" s="86"/>
      <c r="G21" s="39">
        <v>0</v>
      </c>
      <c r="H21" s="39">
        <v>0</v>
      </c>
      <c r="I21" s="70"/>
      <c r="J21" s="70"/>
      <c r="K21" s="70"/>
      <c r="L21" s="70"/>
      <c r="M21" s="70"/>
      <c r="N21" s="70"/>
      <c r="O21" s="40">
        <v>0</v>
      </c>
      <c r="P21" s="39">
        <f>G21+H21+O21</f>
        <v>0</v>
      </c>
    </row>
    <row r="22" spans="1:20" ht="24.95" customHeight="1" x14ac:dyDescent="0.2">
      <c r="A22" s="46"/>
      <c r="B22" s="16" t="s">
        <v>56</v>
      </c>
      <c r="C22" s="85" t="s">
        <v>129</v>
      </c>
      <c r="D22" s="85"/>
      <c r="E22" s="85"/>
      <c r="F22" s="86"/>
      <c r="G22" s="70"/>
      <c r="H22" s="70"/>
      <c r="I22" s="70"/>
      <c r="J22" s="70"/>
      <c r="K22" s="70"/>
      <c r="L22" s="70"/>
      <c r="M22" s="70"/>
      <c r="N22" s="70"/>
      <c r="O22" s="70"/>
      <c r="P22" s="70"/>
    </row>
    <row r="23" spans="1:20" ht="24.95" customHeight="1" x14ac:dyDescent="0.2">
      <c r="A23" s="46"/>
      <c r="B23" s="16"/>
      <c r="C23" s="48">
        <v>1</v>
      </c>
      <c r="D23" s="78" t="s">
        <v>106</v>
      </c>
      <c r="E23" s="78"/>
      <c r="F23" s="79"/>
      <c r="G23" s="70"/>
      <c r="H23" s="70"/>
      <c r="I23" s="70"/>
      <c r="J23" s="39">
        <v>0</v>
      </c>
      <c r="K23" s="70"/>
      <c r="L23" s="70"/>
      <c r="M23" s="70"/>
      <c r="N23" s="70"/>
      <c r="O23" s="70"/>
      <c r="P23" s="39">
        <f>J23</f>
        <v>0</v>
      </c>
    </row>
    <row r="24" spans="1:20" ht="24.95" customHeight="1" x14ac:dyDescent="0.2">
      <c r="A24" s="46"/>
      <c r="B24" s="16"/>
      <c r="C24" s="48">
        <v>2</v>
      </c>
      <c r="D24" s="78" t="s">
        <v>107</v>
      </c>
      <c r="E24" s="78"/>
      <c r="F24" s="79"/>
      <c r="G24" s="70"/>
      <c r="H24" s="70"/>
      <c r="I24" s="70"/>
      <c r="J24" s="39">
        <v>0</v>
      </c>
      <c r="K24" s="39">
        <v>0</v>
      </c>
      <c r="L24" s="70"/>
      <c r="M24" s="70"/>
      <c r="N24" s="70"/>
      <c r="O24" s="70"/>
      <c r="P24" s="39">
        <f>J24+K24</f>
        <v>0</v>
      </c>
    </row>
    <row r="25" spans="1:20" ht="24.95" customHeight="1" x14ac:dyDescent="0.2">
      <c r="A25" s="46"/>
      <c r="B25" s="16"/>
      <c r="C25" s="48">
        <v>3</v>
      </c>
      <c r="D25" s="78" t="s">
        <v>108</v>
      </c>
      <c r="E25" s="78"/>
      <c r="F25" s="79"/>
      <c r="G25" s="70"/>
      <c r="H25" s="70"/>
      <c r="I25" s="39">
        <v>0</v>
      </c>
      <c r="J25" s="70"/>
      <c r="K25" s="39">
        <v>0</v>
      </c>
      <c r="L25" s="39">
        <v>0</v>
      </c>
      <c r="M25" s="39">
        <v>0</v>
      </c>
      <c r="N25" s="39">
        <v>0</v>
      </c>
      <c r="O25" s="70"/>
      <c r="P25" s="39">
        <f>I25+K25+L25+M25+N25</f>
        <v>0</v>
      </c>
    </row>
    <row r="26" spans="1:20" ht="24.95" customHeight="1" x14ac:dyDescent="0.2">
      <c r="A26" s="46"/>
      <c r="B26" s="16"/>
      <c r="C26" s="48">
        <v>4</v>
      </c>
      <c r="D26" s="78" t="s">
        <v>109</v>
      </c>
      <c r="E26" s="78"/>
      <c r="F26" s="79"/>
      <c r="G26" s="39">
        <v>0</v>
      </c>
      <c r="H26" s="39">
        <v>0</v>
      </c>
      <c r="I26" s="39">
        <v>0</v>
      </c>
      <c r="J26" s="70"/>
      <c r="K26" s="70"/>
      <c r="L26" s="39">
        <v>0</v>
      </c>
      <c r="M26" s="39">
        <v>0</v>
      </c>
      <c r="N26" s="39">
        <v>0</v>
      </c>
      <c r="O26" s="70"/>
      <c r="P26" s="39">
        <f>SUM(G26:I26,L26:N26)</f>
        <v>0</v>
      </c>
    </row>
    <row r="27" spans="1:20" ht="24.95" customHeight="1" x14ac:dyDescent="0.2">
      <c r="A27" s="46"/>
      <c r="B27" s="16"/>
      <c r="C27" s="48">
        <v>5</v>
      </c>
      <c r="D27" s="78" t="s">
        <v>110</v>
      </c>
      <c r="E27" s="78"/>
      <c r="F27" s="79"/>
      <c r="G27" s="39">
        <v>0</v>
      </c>
      <c r="H27" s="39">
        <v>0</v>
      </c>
      <c r="I27" s="39">
        <v>0</v>
      </c>
      <c r="J27" s="70"/>
      <c r="K27" s="70"/>
      <c r="L27" s="39">
        <v>0</v>
      </c>
      <c r="M27" s="39">
        <v>0</v>
      </c>
      <c r="N27" s="39">
        <v>0</v>
      </c>
      <c r="O27" s="70"/>
      <c r="P27" s="39">
        <f>SUM(G27:I27,L27:N27)</f>
        <v>0</v>
      </c>
    </row>
    <row r="28" spans="1:20" ht="24.95" customHeight="1" x14ac:dyDescent="0.2">
      <c r="A28" s="46"/>
      <c r="B28" s="16"/>
      <c r="C28" s="48">
        <v>6</v>
      </c>
      <c r="D28" s="78" t="s">
        <v>111</v>
      </c>
      <c r="E28" s="78"/>
      <c r="F28" s="79"/>
      <c r="G28" s="39">
        <v>792100</v>
      </c>
      <c r="H28" s="39">
        <v>126300</v>
      </c>
      <c r="I28" s="39">
        <v>48300</v>
      </c>
      <c r="J28" s="70"/>
      <c r="K28" s="70"/>
      <c r="L28" s="39">
        <v>1200</v>
      </c>
      <c r="M28" s="39">
        <v>0</v>
      </c>
      <c r="N28" s="39">
        <v>25000</v>
      </c>
      <c r="O28" s="70"/>
      <c r="P28" s="39">
        <f>SUM(G28:I28,L28:N28)</f>
        <v>992900</v>
      </c>
    </row>
    <row r="29" spans="1:20" ht="24.95" customHeight="1" x14ac:dyDescent="0.2">
      <c r="A29" s="46"/>
      <c r="B29" s="16" t="s">
        <v>57</v>
      </c>
      <c r="C29" s="48" t="s">
        <v>52</v>
      </c>
      <c r="D29" s="48"/>
      <c r="E29" s="48"/>
      <c r="F29" s="49"/>
      <c r="G29" s="39">
        <f>3243+1634</f>
        <v>4877</v>
      </c>
      <c r="H29" s="39">
        <f>1122*0.75</f>
        <v>841.5</v>
      </c>
      <c r="I29" s="39">
        <f>1122*0.25</f>
        <v>280.5</v>
      </c>
      <c r="J29" s="39">
        <v>0</v>
      </c>
      <c r="K29" s="39">
        <v>0</v>
      </c>
      <c r="L29" s="39">
        <v>0</v>
      </c>
      <c r="M29" s="39">
        <v>0</v>
      </c>
      <c r="N29" s="39">
        <v>120</v>
      </c>
      <c r="O29" s="70"/>
      <c r="P29" s="39">
        <f>SUM(G29:N29)</f>
        <v>6119</v>
      </c>
    </row>
    <row r="30" spans="1:20" ht="24.95" customHeight="1" x14ac:dyDescent="0.2">
      <c r="A30" s="46"/>
      <c r="B30" s="51" t="s">
        <v>58</v>
      </c>
      <c r="C30" s="52" t="s">
        <v>51</v>
      </c>
      <c r="D30" s="52"/>
      <c r="E30" s="53"/>
      <c r="F30" s="54"/>
      <c r="G30" s="39">
        <f>SUM(G21:G29)</f>
        <v>796977</v>
      </c>
      <c r="H30" s="39">
        <f>SUM(H21:H29)</f>
        <v>127141.5</v>
      </c>
      <c r="I30" s="39">
        <f t="shared" ref="I30:N30" si="0">SUM(I22:I29)</f>
        <v>48580.5</v>
      </c>
      <c r="J30" s="39">
        <f t="shared" si="0"/>
        <v>0</v>
      </c>
      <c r="K30" s="39">
        <f t="shared" si="0"/>
        <v>0</v>
      </c>
      <c r="L30" s="39">
        <f t="shared" si="0"/>
        <v>1200</v>
      </c>
      <c r="M30" s="39">
        <f t="shared" si="0"/>
        <v>0</v>
      </c>
      <c r="N30" s="39">
        <f t="shared" si="0"/>
        <v>25120</v>
      </c>
      <c r="O30" s="39">
        <f>O21</f>
        <v>0</v>
      </c>
      <c r="P30" s="39">
        <f>SUM(G30:O30)</f>
        <v>999019</v>
      </c>
      <c r="T30" s="11"/>
    </row>
    <row r="31" spans="1:20" ht="24.95" customHeight="1" x14ac:dyDescent="0.25">
      <c r="A31" s="46">
        <v>4</v>
      </c>
      <c r="B31" s="208" t="s">
        <v>130</v>
      </c>
      <c r="C31" s="209"/>
      <c r="D31" s="209"/>
      <c r="E31" s="209"/>
      <c r="F31" s="210"/>
      <c r="G31" s="70"/>
      <c r="H31" s="70"/>
      <c r="I31" s="70"/>
      <c r="J31" s="70"/>
      <c r="K31" s="70"/>
      <c r="L31" s="70"/>
      <c r="M31" s="70"/>
      <c r="N31" s="70"/>
      <c r="O31" s="70"/>
      <c r="P31" s="70"/>
    </row>
    <row r="32" spans="1:20" ht="24.95" customHeight="1" x14ac:dyDescent="0.25">
      <c r="A32" s="46"/>
      <c r="B32" s="55"/>
      <c r="C32" s="33" t="s">
        <v>55</v>
      </c>
      <c r="D32" s="78" t="s">
        <v>112</v>
      </c>
      <c r="E32" s="78"/>
      <c r="F32" s="79"/>
      <c r="G32" s="70"/>
      <c r="H32" s="70"/>
      <c r="I32" s="70"/>
      <c r="J32" s="41">
        <f>14143</f>
        <v>14143</v>
      </c>
      <c r="K32" s="70"/>
      <c r="L32" s="70"/>
      <c r="M32" s="70"/>
      <c r="N32" s="70"/>
      <c r="O32" s="70"/>
      <c r="P32" s="39">
        <f>SUM(G32:N32)</f>
        <v>14143</v>
      </c>
    </row>
    <row r="33" spans="1:18" ht="24.95" customHeight="1" x14ac:dyDescent="0.25">
      <c r="A33" s="46"/>
      <c r="B33" s="55"/>
      <c r="C33" s="56" t="s">
        <v>56</v>
      </c>
      <c r="D33" s="213" t="s">
        <v>113</v>
      </c>
      <c r="E33" s="213"/>
      <c r="F33" s="214"/>
      <c r="G33" s="70"/>
      <c r="H33" s="70"/>
      <c r="I33" s="70"/>
      <c r="J33" s="41">
        <v>0</v>
      </c>
      <c r="K33" s="39">
        <v>185707</v>
      </c>
      <c r="L33" s="70"/>
      <c r="M33" s="70"/>
      <c r="N33" s="70"/>
      <c r="O33" s="70"/>
      <c r="P33" s="39">
        <f>SUM(G33:N33)</f>
        <v>185707</v>
      </c>
    </row>
    <row r="34" spans="1:18" ht="24.95" customHeight="1" x14ac:dyDescent="0.25">
      <c r="A34" s="46"/>
      <c r="B34" s="55"/>
      <c r="C34" s="56" t="s">
        <v>57</v>
      </c>
      <c r="D34" s="78" t="s">
        <v>114</v>
      </c>
      <c r="E34" s="78"/>
      <c r="F34" s="79"/>
      <c r="G34" s="70"/>
      <c r="H34" s="70"/>
      <c r="I34" s="39">
        <v>68000</v>
      </c>
      <c r="J34" s="41">
        <v>0</v>
      </c>
      <c r="K34" s="39">
        <v>0</v>
      </c>
      <c r="L34" s="39">
        <v>1200</v>
      </c>
      <c r="M34" s="39">
        <v>0</v>
      </c>
      <c r="N34" s="39">
        <v>11359</v>
      </c>
      <c r="O34" s="70"/>
      <c r="P34" s="39">
        <f>SUM(G34:N34)</f>
        <v>80559</v>
      </c>
    </row>
    <row r="35" spans="1:18" ht="24.95" customHeight="1" x14ac:dyDescent="0.25">
      <c r="A35" s="46"/>
      <c r="B35" s="55"/>
      <c r="C35" s="56" t="s">
        <v>58</v>
      </c>
      <c r="D35" s="78" t="s">
        <v>115</v>
      </c>
      <c r="E35" s="78"/>
      <c r="F35" s="79"/>
      <c r="G35" s="39">
        <v>0</v>
      </c>
      <c r="H35" s="39">
        <v>105799</v>
      </c>
      <c r="I35" s="39">
        <f>93483-I34</f>
        <v>25483</v>
      </c>
      <c r="J35" s="41">
        <v>0</v>
      </c>
      <c r="K35" s="39">
        <v>0</v>
      </c>
      <c r="L35" s="39">
        <v>1200</v>
      </c>
      <c r="M35" s="39">
        <v>0</v>
      </c>
      <c r="N35" s="39">
        <v>0</v>
      </c>
      <c r="O35" s="70"/>
      <c r="P35" s="39">
        <f>SUM(G35:N35)</f>
        <v>132482</v>
      </c>
    </row>
    <row r="36" spans="1:18" ht="24.95" customHeight="1" x14ac:dyDescent="0.25">
      <c r="A36" s="46"/>
      <c r="B36" s="55"/>
      <c r="C36" s="56" t="s">
        <v>59</v>
      </c>
      <c r="D36" s="78" t="s">
        <v>116</v>
      </c>
      <c r="E36" s="78"/>
      <c r="F36" s="79"/>
      <c r="G36" s="39">
        <v>76132</v>
      </c>
      <c r="H36" s="39">
        <f>227134-H35</f>
        <v>121335</v>
      </c>
      <c r="I36" s="39">
        <v>0</v>
      </c>
      <c r="J36" s="41">
        <v>0</v>
      </c>
      <c r="K36" s="39">
        <v>0</v>
      </c>
      <c r="L36" s="39">
        <v>0</v>
      </c>
      <c r="M36" s="39">
        <v>0</v>
      </c>
      <c r="N36" s="39">
        <v>0</v>
      </c>
      <c r="O36" s="70"/>
      <c r="P36" s="39">
        <f t="shared" ref="P36:P42" si="1">SUM(G36:N36)</f>
        <v>197467</v>
      </c>
    </row>
    <row r="37" spans="1:18" ht="24.95" customHeight="1" x14ac:dyDescent="0.25">
      <c r="A37" s="46"/>
      <c r="B37" s="55"/>
      <c r="C37" s="56" t="s">
        <v>60</v>
      </c>
      <c r="D37" s="78" t="s">
        <v>117</v>
      </c>
      <c r="E37" s="78"/>
      <c r="F37" s="79"/>
      <c r="G37" s="39">
        <f>837721-G36</f>
        <v>761589</v>
      </c>
      <c r="H37" s="39">
        <v>0</v>
      </c>
      <c r="I37" s="39">
        <v>0</v>
      </c>
      <c r="J37" s="41">
        <v>0</v>
      </c>
      <c r="K37" s="39">
        <v>0</v>
      </c>
      <c r="L37" s="39">
        <v>0</v>
      </c>
      <c r="M37" s="39">
        <v>0</v>
      </c>
      <c r="N37" s="39">
        <v>0</v>
      </c>
      <c r="O37" s="70"/>
      <c r="P37" s="39">
        <f t="shared" si="1"/>
        <v>761589</v>
      </c>
    </row>
    <row r="38" spans="1:18" ht="24.95" customHeight="1" x14ac:dyDescent="0.25">
      <c r="A38" s="46"/>
      <c r="B38" s="55"/>
      <c r="C38" s="56" t="s">
        <v>61</v>
      </c>
      <c r="D38" s="78" t="s">
        <v>97</v>
      </c>
      <c r="E38" s="78"/>
      <c r="F38" s="79"/>
      <c r="G38" s="39">
        <f>485383+2451</f>
        <v>487834</v>
      </c>
      <c r="H38" s="39">
        <v>0</v>
      </c>
      <c r="I38" s="39">
        <v>0</v>
      </c>
      <c r="J38" s="41">
        <v>0</v>
      </c>
      <c r="K38" s="39">
        <v>0</v>
      </c>
      <c r="L38" s="39">
        <v>0</v>
      </c>
      <c r="M38" s="39">
        <v>0</v>
      </c>
      <c r="N38" s="39">
        <v>0</v>
      </c>
      <c r="O38" s="70"/>
      <c r="P38" s="39">
        <f t="shared" si="1"/>
        <v>487834</v>
      </c>
      <c r="R38" s="11"/>
    </row>
    <row r="39" spans="1:18" ht="24.95" customHeight="1" x14ac:dyDescent="0.25">
      <c r="A39" s="46"/>
      <c r="B39" s="55"/>
      <c r="C39" s="56" t="s">
        <v>64</v>
      </c>
      <c r="D39" s="78" t="s">
        <v>63</v>
      </c>
      <c r="E39" s="78"/>
      <c r="F39" s="79"/>
      <c r="G39" s="39">
        <v>5958</v>
      </c>
      <c r="H39" s="39">
        <v>0</v>
      </c>
      <c r="I39" s="39">
        <v>0</v>
      </c>
      <c r="J39" s="41">
        <v>0</v>
      </c>
      <c r="K39" s="39">
        <v>0</v>
      </c>
      <c r="L39" s="39">
        <v>0</v>
      </c>
      <c r="M39" s="39">
        <v>0</v>
      </c>
      <c r="N39" s="39">
        <v>0</v>
      </c>
      <c r="O39" s="70"/>
      <c r="P39" s="39">
        <f t="shared" si="1"/>
        <v>5958</v>
      </c>
    </row>
    <row r="40" spans="1:18" ht="24.95" customHeight="1" x14ac:dyDescent="0.25">
      <c r="A40" s="46"/>
      <c r="B40" s="55"/>
      <c r="C40" s="56" t="s">
        <v>65</v>
      </c>
      <c r="D40" s="78" t="s">
        <v>98</v>
      </c>
      <c r="E40" s="78"/>
      <c r="F40" s="79"/>
      <c r="G40" s="39">
        <f>61702+159228+17400</f>
        <v>238330</v>
      </c>
      <c r="H40" s="39">
        <v>0</v>
      </c>
      <c r="I40" s="39">
        <v>0</v>
      </c>
      <c r="J40" s="41">
        <v>0</v>
      </c>
      <c r="K40" s="39">
        <v>0</v>
      </c>
      <c r="L40" s="39">
        <v>0</v>
      </c>
      <c r="M40" s="39">
        <v>0</v>
      </c>
      <c r="N40" s="39">
        <v>0</v>
      </c>
      <c r="O40" s="70"/>
      <c r="P40" s="39">
        <f t="shared" si="1"/>
        <v>238330</v>
      </c>
    </row>
    <row r="41" spans="1:18" ht="24.95" customHeight="1" x14ac:dyDescent="0.25">
      <c r="A41" s="46"/>
      <c r="B41" s="55"/>
      <c r="C41" s="56" t="s">
        <v>66</v>
      </c>
      <c r="D41" s="78" t="s">
        <v>62</v>
      </c>
      <c r="E41" s="78"/>
      <c r="F41" s="79"/>
      <c r="G41" s="39">
        <f>8776+200+48251+163246+38133-2</f>
        <v>258604</v>
      </c>
      <c r="H41" s="39">
        <v>0</v>
      </c>
      <c r="I41" s="39">
        <v>0</v>
      </c>
      <c r="J41" s="41">
        <v>0</v>
      </c>
      <c r="K41" s="39">
        <v>0</v>
      </c>
      <c r="L41" s="39">
        <v>0</v>
      </c>
      <c r="M41" s="39">
        <v>0</v>
      </c>
      <c r="N41" s="39">
        <v>0</v>
      </c>
      <c r="O41" s="70"/>
      <c r="P41" s="39">
        <f t="shared" si="1"/>
        <v>258604</v>
      </c>
    </row>
    <row r="42" spans="1:18" ht="24.95" customHeight="1" x14ac:dyDescent="0.2">
      <c r="A42" s="46"/>
      <c r="B42" s="51" t="s">
        <v>80</v>
      </c>
      <c r="C42" s="100" t="s">
        <v>94</v>
      </c>
      <c r="D42" s="100"/>
      <c r="E42" s="100"/>
      <c r="F42" s="101"/>
      <c r="G42" s="39">
        <f t="shared" ref="G42:N42" si="2">SUM(G32:G41)</f>
        <v>1828447</v>
      </c>
      <c r="H42" s="39">
        <f t="shared" si="2"/>
        <v>227134</v>
      </c>
      <c r="I42" s="39">
        <f t="shared" si="2"/>
        <v>93483</v>
      </c>
      <c r="J42" s="39">
        <f t="shared" si="2"/>
        <v>14143</v>
      </c>
      <c r="K42" s="39">
        <f t="shared" si="2"/>
        <v>185707</v>
      </c>
      <c r="L42" s="39">
        <f t="shared" si="2"/>
        <v>2400</v>
      </c>
      <c r="M42" s="39">
        <f t="shared" si="2"/>
        <v>0</v>
      </c>
      <c r="N42" s="39">
        <f t="shared" si="2"/>
        <v>11359</v>
      </c>
      <c r="O42" s="70"/>
      <c r="P42" s="39">
        <f t="shared" si="1"/>
        <v>2362673</v>
      </c>
    </row>
    <row r="43" spans="1:18" ht="24.95" customHeight="1" x14ac:dyDescent="0.2">
      <c r="A43" s="46"/>
      <c r="B43" s="16" t="s">
        <v>96</v>
      </c>
      <c r="C43" s="211" t="s">
        <v>95</v>
      </c>
      <c r="D43" s="211"/>
      <c r="E43" s="211"/>
      <c r="F43" s="212"/>
      <c r="G43" s="39">
        <f>CSS!F49</f>
        <v>1828447</v>
      </c>
      <c r="H43" s="39">
        <f>PEI!F36</f>
        <v>227134</v>
      </c>
      <c r="I43" s="39">
        <f>INN!F36</f>
        <v>93483</v>
      </c>
      <c r="J43" s="39">
        <f>WET!F15</f>
        <v>14143</v>
      </c>
      <c r="K43" s="39">
        <f>CFTN!F40</f>
        <v>185707</v>
      </c>
      <c r="L43" s="39">
        <f>'TTTACB_WET RP_PEI SWP'!F7:F7</f>
        <v>2400</v>
      </c>
      <c r="M43" s="39">
        <f>'TTTACB_WET RP_PEI SWP'!F10:F10</f>
        <v>0</v>
      </c>
      <c r="N43" s="39">
        <f>'TTTACB_WET RP_PEI SWP'!F13:F13</f>
        <v>11359</v>
      </c>
      <c r="O43" s="70"/>
      <c r="P43" s="39">
        <f>SUM(G43:O43)</f>
        <v>2362673</v>
      </c>
    </row>
    <row r="44" spans="1:18" ht="24.95" customHeight="1" x14ac:dyDescent="0.25">
      <c r="A44" s="46">
        <v>5</v>
      </c>
      <c r="B44" s="208" t="s">
        <v>131</v>
      </c>
      <c r="C44" s="209"/>
      <c r="D44" s="209"/>
      <c r="E44" s="209"/>
      <c r="F44" s="210"/>
      <c r="G44" s="70"/>
      <c r="H44" s="70"/>
      <c r="I44" s="70"/>
      <c r="J44" s="70"/>
      <c r="K44" s="70"/>
      <c r="L44" s="70"/>
      <c r="M44" s="70"/>
      <c r="N44" s="70"/>
      <c r="O44" s="70"/>
      <c r="P44" s="70"/>
    </row>
    <row r="45" spans="1:18" ht="24.95" customHeight="1" x14ac:dyDescent="0.25">
      <c r="A45" s="46"/>
      <c r="B45" s="57"/>
      <c r="C45" s="58" t="s">
        <v>55</v>
      </c>
      <c r="D45" s="78" t="s">
        <v>118</v>
      </c>
      <c r="E45" s="78"/>
      <c r="F45" s="79"/>
      <c r="G45" s="40">
        <v>0</v>
      </c>
      <c r="H45" s="70"/>
      <c r="I45" s="70"/>
      <c r="J45" s="39">
        <v>0</v>
      </c>
      <c r="K45" s="39">
        <v>0</v>
      </c>
      <c r="L45" s="70"/>
      <c r="M45" s="70"/>
      <c r="N45" s="70"/>
      <c r="O45" s="39">
        <v>0</v>
      </c>
      <c r="P45" s="39">
        <f>G45+J45+K45+O45</f>
        <v>0</v>
      </c>
    </row>
    <row r="46" spans="1:18" ht="24.95" customHeight="1" x14ac:dyDescent="0.25">
      <c r="A46" s="46"/>
      <c r="B46" s="57"/>
      <c r="C46" s="58" t="s">
        <v>56</v>
      </c>
      <c r="D46" s="78" t="s">
        <v>119</v>
      </c>
      <c r="E46" s="78"/>
      <c r="F46" s="79"/>
      <c r="G46" s="40">
        <v>0</v>
      </c>
      <c r="H46" s="70"/>
      <c r="I46" s="70"/>
      <c r="J46" s="39">
        <v>0</v>
      </c>
      <c r="K46" s="39">
        <v>0</v>
      </c>
      <c r="L46" s="70"/>
      <c r="M46" s="70"/>
      <c r="N46" s="70"/>
      <c r="O46" s="39">
        <v>0</v>
      </c>
      <c r="P46" s="39">
        <f>G46+J46+K46+O46</f>
        <v>0</v>
      </c>
    </row>
    <row r="47" spans="1:18" ht="24.95" customHeight="1" x14ac:dyDescent="0.25">
      <c r="A47" s="46"/>
      <c r="B47" s="57"/>
      <c r="C47" s="58" t="s">
        <v>57</v>
      </c>
      <c r="D47" s="78" t="s">
        <v>120</v>
      </c>
      <c r="E47" s="78"/>
      <c r="F47" s="79"/>
      <c r="G47" s="40">
        <v>0</v>
      </c>
      <c r="H47" s="70"/>
      <c r="I47" s="70"/>
      <c r="J47" s="39">
        <v>0</v>
      </c>
      <c r="K47" s="39">
        <v>0</v>
      </c>
      <c r="L47" s="70"/>
      <c r="M47" s="70"/>
      <c r="N47" s="70"/>
      <c r="O47" s="39">
        <v>0</v>
      </c>
      <c r="P47" s="39">
        <f>G47+J47+K47+O47</f>
        <v>0</v>
      </c>
    </row>
    <row r="48" spans="1:18" ht="24.95" customHeight="1" x14ac:dyDescent="0.25">
      <c r="A48" s="46">
        <v>6</v>
      </c>
      <c r="B48" s="208" t="s">
        <v>132</v>
      </c>
      <c r="C48" s="209"/>
      <c r="D48" s="209"/>
      <c r="E48" s="209"/>
      <c r="F48" s="209"/>
      <c r="G48" s="70"/>
      <c r="H48" s="70"/>
      <c r="I48" s="70"/>
      <c r="J48" s="70"/>
      <c r="K48" s="70"/>
      <c r="L48" s="70"/>
      <c r="M48" s="70"/>
      <c r="N48" s="70"/>
      <c r="O48" s="70"/>
      <c r="P48" s="70"/>
    </row>
    <row r="49" spans="1:18" ht="24.95" customHeight="1" x14ac:dyDescent="0.25">
      <c r="A49" s="46"/>
      <c r="B49" s="47"/>
      <c r="C49" s="59" t="s">
        <v>55</v>
      </c>
      <c r="D49" s="78" t="s">
        <v>133</v>
      </c>
      <c r="E49" s="78"/>
      <c r="F49" s="78"/>
      <c r="G49" s="70"/>
      <c r="H49" s="70"/>
      <c r="I49" s="39">
        <f>I14+I25-I34</f>
        <v>0</v>
      </c>
      <c r="J49" s="70"/>
      <c r="K49" s="70"/>
      <c r="L49" s="39">
        <f>SUM(L14+L25-L34)</f>
        <v>0</v>
      </c>
      <c r="M49" s="70"/>
      <c r="N49" s="39">
        <f>IF(G4="YES",0,N14+N25-N34)</f>
        <v>0</v>
      </c>
      <c r="O49" s="70"/>
      <c r="P49" s="39">
        <f>SUM(I49+L49+N49)</f>
        <v>0</v>
      </c>
    </row>
    <row r="50" spans="1:18" ht="24.95" customHeight="1" x14ac:dyDescent="0.25">
      <c r="A50" s="46"/>
      <c r="B50" s="47"/>
      <c r="C50" s="59" t="s">
        <v>56</v>
      </c>
      <c r="D50" s="78" t="s">
        <v>109</v>
      </c>
      <c r="E50" s="78"/>
      <c r="F50" s="78"/>
      <c r="G50" s="39">
        <f>G15+G26-G35+G45</f>
        <v>0</v>
      </c>
      <c r="H50" s="39">
        <f>H15+H26-H35</f>
        <v>0</v>
      </c>
      <c r="I50" s="39">
        <f>I15+I26-I35</f>
        <v>42517</v>
      </c>
      <c r="J50" s="70"/>
      <c r="K50" s="70"/>
      <c r="L50" s="39">
        <f>SUM(L15+L26-L35)</f>
        <v>0</v>
      </c>
      <c r="M50" s="70"/>
      <c r="N50" s="39">
        <f>IF(G4="YES",0,N15+N26-N35)</f>
        <v>0</v>
      </c>
      <c r="O50" s="70"/>
      <c r="P50" s="39">
        <f>SUM(G50:I50,L50,N50)</f>
        <v>42517</v>
      </c>
    </row>
    <row r="51" spans="1:18" ht="24.95" customHeight="1" x14ac:dyDescent="0.2">
      <c r="A51" s="46"/>
      <c r="B51" s="51" t="s">
        <v>57</v>
      </c>
      <c r="C51" s="100" t="s">
        <v>53</v>
      </c>
      <c r="D51" s="100"/>
      <c r="E51" s="100"/>
      <c r="F51" s="101"/>
      <c r="G51" s="39">
        <f>G50</f>
        <v>0</v>
      </c>
      <c r="H51" s="39">
        <f>H50</f>
        <v>0</v>
      </c>
      <c r="I51" s="39">
        <f>I49+I50</f>
        <v>42517</v>
      </c>
      <c r="J51" s="70"/>
      <c r="K51" s="70"/>
      <c r="L51" s="39">
        <f>SUM(L49:L50)</f>
        <v>0</v>
      </c>
      <c r="M51" s="70"/>
      <c r="N51" s="39">
        <f>N49+N50</f>
        <v>0</v>
      </c>
      <c r="O51" s="70"/>
      <c r="P51" s="39">
        <f>SUM(P49:P50)</f>
        <v>42517</v>
      </c>
    </row>
    <row r="52" spans="1:18" ht="24.95" customHeight="1" x14ac:dyDescent="0.25">
      <c r="A52" s="46">
        <v>7</v>
      </c>
      <c r="B52" s="208" t="s">
        <v>134</v>
      </c>
      <c r="C52" s="209"/>
      <c r="D52" s="209"/>
      <c r="E52" s="209"/>
      <c r="F52" s="210"/>
      <c r="G52" s="68"/>
      <c r="H52" s="68"/>
      <c r="I52" s="68"/>
      <c r="J52" s="68"/>
      <c r="K52" s="68"/>
      <c r="L52" s="68"/>
      <c r="M52" s="68"/>
      <c r="N52" s="68"/>
      <c r="O52" s="70"/>
      <c r="P52" s="70"/>
    </row>
    <row r="53" spans="1:18" ht="24.95" customHeight="1" x14ac:dyDescent="0.25">
      <c r="A53" s="46"/>
      <c r="B53" s="47"/>
      <c r="C53" s="48" t="s">
        <v>55</v>
      </c>
      <c r="D53" s="78" t="s">
        <v>106</v>
      </c>
      <c r="E53" s="78"/>
      <c r="F53" s="79"/>
      <c r="G53" s="68"/>
      <c r="H53" s="68"/>
      <c r="I53" s="68"/>
      <c r="J53" s="39">
        <f>SUM(J12+J23-J32)</f>
        <v>104123</v>
      </c>
      <c r="K53" s="70"/>
      <c r="L53" s="68"/>
      <c r="M53" s="68"/>
      <c r="N53" s="68"/>
      <c r="O53" s="70"/>
      <c r="P53" s="39">
        <f t="shared" ref="P53:P59" si="3">SUM(G53:O53)</f>
        <v>104123</v>
      </c>
    </row>
    <row r="54" spans="1:18" ht="24.95" customHeight="1" x14ac:dyDescent="0.25">
      <c r="A54" s="46"/>
      <c r="B54" s="47"/>
      <c r="C54" s="59" t="s">
        <v>56</v>
      </c>
      <c r="D54" s="78" t="s">
        <v>107</v>
      </c>
      <c r="E54" s="78"/>
      <c r="F54" s="79"/>
      <c r="G54" s="68"/>
      <c r="H54" s="68"/>
      <c r="I54" s="68"/>
      <c r="J54" s="39">
        <f>J13-J33+J24</f>
        <v>225000</v>
      </c>
      <c r="K54" s="39">
        <f>K13-K33+K24</f>
        <v>414293</v>
      </c>
      <c r="L54" s="68"/>
      <c r="M54" s="68"/>
      <c r="N54" s="68"/>
      <c r="O54" s="70"/>
      <c r="P54" s="39">
        <f t="shared" si="3"/>
        <v>639293</v>
      </c>
    </row>
    <row r="55" spans="1:18" ht="24.95" customHeight="1" x14ac:dyDescent="0.25">
      <c r="A55" s="46"/>
      <c r="B55" s="47"/>
      <c r="C55" s="59" t="s">
        <v>57</v>
      </c>
      <c r="D55" s="78" t="s">
        <v>108</v>
      </c>
      <c r="E55" s="78"/>
      <c r="F55" s="79"/>
      <c r="G55" s="70"/>
      <c r="H55" s="70"/>
      <c r="I55" s="70"/>
      <c r="J55" s="39">
        <f>J14-J34</f>
        <v>0</v>
      </c>
      <c r="K55" s="39">
        <f>K14-K34+K25</f>
        <v>188982</v>
      </c>
      <c r="L55" s="70"/>
      <c r="M55" s="39">
        <f t="shared" ref="M55:N57" si="4">M14+M25-M34</f>
        <v>0</v>
      </c>
      <c r="N55" s="39">
        <f t="shared" si="4"/>
        <v>12375</v>
      </c>
      <c r="O55" s="70"/>
      <c r="P55" s="39">
        <f t="shared" si="3"/>
        <v>201357</v>
      </c>
      <c r="R55" s="11"/>
    </row>
    <row r="56" spans="1:18" ht="24.95" customHeight="1" x14ac:dyDescent="0.25">
      <c r="A56" s="46"/>
      <c r="B56" s="47"/>
      <c r="C56" s="59" t="s">
        <v>58</v>
      </c>
      <c r="D56" s="78" t="s">
        <v>109</v>
      </c>
      <c r="E56" s="78"/>
      <c r="F56" s="79"/>
      <c r="G56" s="70"/>
      <c r="H56" s="70"/>
      <c r="I56" s="70"/>
      <c r="J56" s="39">
        <f>J15-J35+J45</f>
        <v>0</v>
      </c>
      <c r="K56" s="39">
        <f>K15-K35+K45</f>
        <v>0</v>
      </c>
      <c r="L56" s="70"/>
      <c r="M56" s="39">
        <f t="shared" si="4"/>
        <v>0</v>
      </c>
      <c r="N56" s="39">
        <f t="shared" si="4"/>
        <v>25000</v>
      </c>
      <c r="O56" s="70"/>
      <c r="P56" s="39">
        <f t="shared" si="3"/>
        <v>25000</v>
      </c>
    </row>
    <row r="57" spans="1:18" ht="24.95" customHeight="1" x14ac:dyDescent="0.25">
      <c r="A57" s="46"/>
      <c r="B57" s="47"/>
      <c r="C57" s="15" t="s">
        <v>59</v>
      </c>
      <c r="D57" s="85" t="s">
        <v>110</v>
      </c>
      <c r="E57" s="85"/>
      <c r="F57" s="86"/>
      <c r="G57" s="39">
        <f>SUM(G16+G27-G36+G46)</f>
        <v>-152264</v>
      </c>
      <c r="H57" s="39">
        <f>H16+H27-H36</f>
        <v>103665</v>
      </c>
      <c r="I57" s="39">
        <f>I16+I27-I36</f>
        <v>110353</v>
      </c>
      <c r="J57" s="39">
        <f>J16-J36+J46</f>
        <v>0</v>
      </c>
      <c r="K57" s="39">
        <f>K16-K36+K46</f>
        <v>0</v>
      </c>
      <c r="L57" s="39">
        <f>L16-L36+L27</f>
        <v>1205</v>
      </c>
      <c r="M57" s="39">
        <f t="shared" si="4"/>
        <v>0</v>
      </c>
      <c r="N57" s="39">
        <f t="shared" si="4"/>
        <v>25000</v>
      </c>
      <c r="O57" s="70"/>
      <c r="P57" s="39">
        <f t="shared" si="3"/>
        <v>87959</v>
      </c>
      <c r="R57" s="10"/>
    </row>
    <row r="58" spans="1:18" s="6" customFormat="1" ht="24.95" customHeight="1" x14ac:dyDescent="0.25">
      <c r="A58" s="46"/>
      <c r="B58" s="47"/>
      <c r="C58" s="48" t="s">
        <v>60</v>
      </c>
      <c r="D58" s="224" t="s">
        <v>111</v>
      </c>
      <c r="E58" s="224"/>
      <c r="F58" s="225"/>
      <c r="G58" s="60">
        <f>SUM(G21+G28+G29-G37+G47)</f>
        <v>35388</v>
      </c>
      <c r="H58" s="60">
        <f>SUM(H21+H28+H29-H37)</f>
        <v>127141.5</v>
      </c>
      <c r="I58" s="60">
        <f>SUM(I28+I29-I37)</f>
        <v>48580.5</v>
      </c>
      <c r="J58" s="60">
        <f>SUM(J29-J37+J47)</f>
        <v>0</v>
      </c>
      <c r="K58" s="60">
        <f>SUM(K29-K37+K47)</f>
        <v>0</v>
      </c>
      <c r="L58" s="60">
        <f>SUM(L28+L29-L37)</f>
        <v>1200</v>
      </c>
      <c r="M58" s="60">
        <f>SUM(M28+M29-M37)</f>
        <v>0</v>
      </c>
      <c r="N58" s="60">
        <f>SUM(N28+N29-N37)</f>
        <v>25120</v>
      </c>
      <c r="O58" s="71"/>
      <c r="P58" s="39">
        <f t="shared" si="3"/>
        <v>237430</v>
      </c>
    </row>
    <row r="59" spans="1:18" ht="24.95" customHeight="1" x14ac:dyDescent="0.2">
      <c r="A59" s="46"/>
      <c r="B59" s="16" t="s">
        <v>61</v>
      </c>
      <c r="C59" s="59" t="s">
        <v>54</v>
      </c>
      <c r="D59" s="49"/>
      <c r="E59" s="46"/>
      <c r="F59" s="46"/>
      <c r="G59" s="60">
        <f>SUM(G57:G58)</f>
        <v>-116876</v>
      </c>
      <c r="H59" s="60">
        <f>SUM(H57:H58)</f>
        <v>230806.5</v>
      </c>
      <c r="I59" s="60">
        <f>SUM(I57:I58)</f>
        <v>158933.5</v>
      </c>
      <c r="J59" s="60">
        <f>SUM(J53:J58)</f>
        <v>329123</v>
      </c>
      <c r="K59" s="60">
        <f>SUM(K54:K58)</f>
        <v>603275</v>
      </c>
      <c r="L59" s="60">
        <f>SUM(L57:L58)</f>
        <v>2405</v>
      </c>
      <c r="M59" s="60">
        <f>SUM(M55:M58)</f>
        <v>0</v>
      </c>
      <c r="N59" s="60">
        <f>SUM(N55:N58)</f>
        <v>87495</v>
      </c>
      <c r="O59" s="72"/>
      <c r="P59" s="60">
        <f t="shared" si="3"/>
        <v>1295162</v>
      </c>
    </row>
    <row r="60" spans="1:18" ht="24" customHeight="1" x14ac:dyDescent="0.25">
      <c r="A60" s="61">
        <v>8</v>
      </c>
      <c r="B60" s="223" t="s">
        <v>68</v>
      </c>
      <c r="C60" s="223"/>
      <c r="D60" s="223"/>
      <c r="E60" s="223"/>
      <c r="F60" s="223"/>
      <c r="G60" s="74"/>
      <c r="H60" s="74"/>
      <c r="I60" s="74"/>
      <c r="J60" s="74"/>
      <c r="K60" s="74"/>
      <c r="L60" s="74"/>
      <c r="M60" s="74"/>
      <c r="N60" s="74"/>
      <c r="O60" s="62">
        <f>SUM(O19+O30+O45+O46+O47)</f>
        <v>392275</v>
      </c>
      <c r="P60" s="73"/>
    </row>
    <row r="61" spans="1:18" ht="24" hidden="1" customHeight="1" x14ac:dyDescent="0.25">
      <c r="B61" s="43"/>
      <c r="C61" s="43"/>
      <c r="D61" s="43"/>
      <c r="E61" s="43"/>
      <c r="F61" s="43"/>
      <c r="G61" s="63"/>
      <c r="H61" s="63"/>
      <c r="I61" s="63"/>
      <c r="J61" s="63"/>
      <c r="K61" s="63"/>
      <c r="L61" s="63"/>
      <c r="M61" s="63"/>
      <c r="N61" s="63"/>
      <c r="O61" s="64"/>
      <c r="P61" s="64"/>
    </row>
    <row r="62" spans="1:18" ht="18.75" hidden="1" customHeight="1" x14ac:dyDescent="0.2">
      <c r="G62" s="48"/>
      <c r="H62" s="48"/>
      <c r="I62" s="48"/>
      <c r="J62" s="48"/>
      <c r="K62" s="48"/>
      <c r="L62" s="48"/>
      <c r="M62" s="48"/>
      <c r="N62" s="48"/>
      <c r="O62" s="48"/>
      <c r="P62" s="48"/>
    </row>
    <row r="63" spans="1:18" ht="16.5" hidden="1" customHeight="1" x14ac:dyDescent="0.2"/>
    <row r="64" spans="1:18" ht="24.75" hidden="1" customHeight="1" x14ac:dyDescent="0.2"/>
    <row r="65" spans="1:17" ht="27.75" hidden="1" customHeight="1" x14ac:dyDescent="0.2"/>
    <row r="66" spans="1:17" ht="50.25" hidden="1" customHeight="1" x14ac:dyDescent="0.2"/>
    <row r="67" spans="1:17" ht="22.5" hidden="1" customHeight="1" x14ac:dyDescent="0.2"/>
    <row r="68" spans="1:17" ht="37.5" hidden="1" customHeight="1" x14ac:dyDescent="0.2"/>
    <row r="69" spans="1:17" ht="24.75" hidden="1" customHeight="1" x14ac:dyDescent="0.2"/>
    <row r="70" spans="1:17" ht="41.25" hidden="1" customHeight="1" x14ac:dyDescent="0.2">
      <c r="A70" s="65"/>
      <c r="B70" s="221"/>
      <c r="C70" s="221"/>
      <c r="D70" s="221"/>
      <c r="E70" s="221"/>
      <c r="F70" s="221"/>
      <c r="G70" s="221"/>
      <c r="H70" s="221"/>
      <c r="I70" s="221"/>
      <c r="J70" s="221"/>
      <c r="K70" s="221"/>
      <c r="L70" s="221"/>
      <c r="M70" s="221"/>
      <c r="N70" s="221"/>
      <c r="O70" s="221"/>
      <c r="P70" s="221"/>
    </row>
    <row r="71" spans="1:17" ht="29.25" hidden="1" customHeight="1" x14ac:dyDescent="0.25">
      <c r="B71" s="222"/>
      <c r="C71" s="220"/>
      <c r="D71" s="220"/>
      <c r="E71" s="220"/>
      <c r="F71" s="220"/>
      <c r="G71" s="220"/>
      <c r="H71" s="220"/>
      <c r="I71" s="220"/>
      <c r="J71" s="220"/>
      <c r="K71" s="220"/>
      <c r="L71" s="220"/>
      <c r="M71" s="220"/>
      <c r="N71" s="220"/>
      <c r="O71" s="220"/>
      <c r="P71" s="220"/>
      <c r="Q71" s="5"/>
    </row>
    <row r="72" spans="1:17" ht="15.75" hidden="1" x14ac:dyDescent="0.25">
      <c r="B72" s="220"/>
      <c r="C72" s="220"/>
      <c r="D72" s="220"/>
      <c r="E72" s="220"/>
      <c r="F72" s="220"/>
      <c r="G72" s="220"/>
      <c r="H72" s="220"/>
      <c r="I72" s="220"/>
      <c r="J72" s="220"/>
      <c r="K72" s="220"/>
    </row>
  </sheetData>
  <sheetProtection sheet="1" objects="1" scenarios="1" selectLockedCells="1"/>
  <mergeCells count="65">
    <mergeCell ref="A8:A10"/>
    <mergeCell ref="D14:F14"/>
    <mergeCell ref="D15:F15"/>
    <mergeCell ref="D16:F16"/>
    <mergeCell ref="D12:F12"/>
    <mergeCell ref="B11:F11"/>
    <mergeCell ref="D13:F13"/>
    <mergeCell ref="B18:F18"/>
    <mergeCell ref="C19:F19"/>
    <mergeCell ref="C21:F21"/>
    <mergeCell ref="C22:F22"/>
    <mergeCell ref="B72:K72"/>
    <mergeCell ref="B70:P70"/>
    <mergeCell ref="D56:F56"/>
    <mergeCell ref="B71:P71"/>
    <mergeCell ref="B60:F60"/>
    <mergeCell ref="D58:F58"/>
    <mergeCell ref="D57:F57"/>
    <mergeCell ref="D33:F33"/>
    <mergeCell ref="D26:F26"/>
    <mergeCell ref="D27:F27"/>
    <mergeCell ref="D28:F28"/>
    <mergeCell ref="D39:F39"/>
    <mergeCell ref="D38:F38"/>
    <mergeCell ref="B44:F44"/>
    <mergeCell ref="D35:F35"/>
    <mergeCell ref="D37:F37"/>
    <mergeCell ref="D46:F46"/>
    <mergeCell ref="D40:F40"/>
    <mergeCell ref="C43:F43"/>
    <mergeCell ref="B20:F20"/>
    <mergeCell ref="B31:F31"/>
    <mergeCell ref="D23:F23"/>
    <mergeCell ref="D24:F24"/>
    <mergeCell ref="D25:F25"/>
    <mergeCell ref="D34:F34"/>
    <mergeCell ref="D55:F55"/>
    <mergeCell ref="B48:F48"/>
    <mergeCell ref="D49:F49"/>
    <mergeCell ref="C51:F51"/>
    <mergeCell ref="D50:F50"/>
    <mergeCell ref="D54:F54"/>
    <mergeCell ref="B52:F52"/>
    <mergeCell ref="D53:F53"/>
    <mergeCell ref="O9:O10"/>
    <mergeCell ref="B4:F4"/>
    <mergeCell ref="O2:P2"/>
    <mergeCell ref="D47:F47"/>
    <mergeCell ref="B1:P1"/>
    <mergeCell ref="K9:K10"/>
    <mergeCell ref="H9:H10"/>
    <mergeCell ref="P9:P10"/>
    <mergeCell ref="J9:J10"/>
    <mergeCell ref="E2:F2"/>
    <mergeCell ref="G9:G10"/>
    <mergeCell ref="D36:F36"/>
    <mergeCell ref="D32:F32"/>
    <mergeCell ref="C42:F42"/>
    <mergeCell ref="D41:F41"/>
    <mergeCell ref="D45:F45"/>
    <mergeCell ref="N9:N10"/>
    <mergeCell ref="I9:I10"/>
    <mergeCell ref="M9:M10"/>
    <mergeCell ref="L9:L10"/>
    <mergeCell ref="B8:F10"/>
  </mergeCells>
  <phoneticPr fontId="2" type="noConversion"/>
  <dataValidations count="1">
    <dataValidation type="list" allowBlank="1" showInputMessage="1" showErrorMessage="1" sqref="G4" xr:uid="{00000000-0002-0000-0600-000000000000}">
      <formula1>$Q$1:$Q$2</formula1>
    </dataValidation>
  </dataValidations>
  <printOptions horizontalCentered="1"/>
  <pageMargins left="0.5" right="0.5" top="0.82" bottom="0.62" header="0.5" footer="0.24"/>
  <pageSetup scale="45" fitToHeight="2"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20E7B1D-5887-41C3-8BA3-1ABB9657C61F}"/>
</file>

<file path=customXml/itemProps2.xml><?xml version="1.0" encoding="utf-8"?>
<ds:datastoreItem xmlns:ds="http://schemas.openxmlformats.org/officeDocument/2006/customXml" ds:itemID="{A59F8826-F190-4594-9DF9-1BF659EFCE04}">
  <ds:schemaRefs>
    <ds:schemaRef ds:uri="http://schemas.microsoft.com/sharepoint/v3/contenttype/forms"/>
  </ds:schemaRefs>
</ds:datastoreItem>
</file>

<file path=customXml/itemProps3.xml><?xml version="1.0" encoding="utf-8"?>
<ds:datastoreItem xmlns:ds="http://schemas.openxmlformats.org/officeDocument/2006/customXml" ds:itemID="{2FBC3F15-2B61-47C0-A738-411BFDC18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9370E0-6AA3-4AFD-BE53-AFAF144E5B4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F25B8C9F-29AF-4C16-8A84-F95C541AFF1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CSS</vt:lpstr>
      <vt:lpstr>PEI</vt:lpstr>
      <vt:lpstr>INN</vt:lpstr>
      <vt:lpstr>WET</vt:lpstr>
      <vt:lpstr>CFTN</vt:lpstr>
      <vt:lpstr>TTTACB_WET RP_PEI SWP</vt:lpstr>
      <vt:lpstr>Unspent</vt:lpstr>
      <vt:lpstr>Unspent!Print_Area</vt:lpstr>
      <vt:lpstr>Unspent!Print_Titles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Modoc_FY11-12_RER_ADA</dc:title>
  <dc:creator>Mike Geiss</dc:creator>
  <cp:keywords>Modoc_FY11-12_RER_ADA</cp:keywords>
  <cp:lastModifiedBy>westj</cp:lastModifiedBy>
  <cp:lastPrinted>2014-01-13T19:21:44Z</cp:lastPrinted>
  <dcterms:created xsi:type="dcterms:W3CDTF">2007-09-20T19:02:25Z</dcterms:created>
  <dcterms:modified xsi:type="dcterms:W3CDTF">2020-11-04T03:42:23Z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DHCSDOC-1363137784-1454</vt:lpwstr>
  </property>
  <property fmtid="{D5CDD505-2E9C-101B-9397-08002B2CF9AE}" pid="13" name="_dlc_DocIdItemGuid">
    <vt:lpwstr>22454e3a-2209-49b9-adba-05097bef4323</vt:lpwstr>
  </property>
  <property fmtid="{D5CDD505-2E9C-101B-9397-08002B2CF9AE}" pid="14" name="_dlc_DocIdUrl">
    <vt:lpwstr>http://dhcs2016prod:88/services/MH/_layouts/15/DocIdRedir.aspx?ID=DHCSDOC-1363137784-1454, DHCSDOC-1363137784-1454</vt:lpwstr>
  </property>
  <property fmtid="{D5CDD505-2E9C-101B-9397-08002B2CF9AE}" pid="15" name="ContentTypeId">
    <vt:lpwstr>0x0101000DD778A44A894D44A57135C48A267F0A</vt:lpwstr>
  </property>
</Properties>
</file>