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874066BE-0B17-4FE2-9093-D8AA8AC286FC}" xr6:coauthVersionLast="45" xr6:coauthVersionMax="45" xr10:uidLastSave="{00000000-0000-0000-0000-000000000000}"/>
  <bookViews>
    <workbookView xWindow="-120" yWindow="-120" windowWidth="20730" windowHeight="11160"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joseph kim - Personal View" guid="{908EB6A4-476B-4014-BC23-F10C868B38EC}" mergeInterval="0" personalView="1" xWindow="1" windowWidth="1679" windowHeight="994" activeSheetId="1"/>
    <customWorkbookView name="Windows User - Personal View" guid="{0229D892-1524-422F-8F2B-B4F1058839AF}" mergeInterval="0" personalView="1" maximized="1" xWindow="-8" yWindow="-8" windowWidth="1696" windowHeight="1026" activeSheetId="11"/>
    <customWorkbookView name="Christensen, Theresa (MHSD)@DHCS - Personal View" guid="{EEC0F9C3-4901-428B-A60E-73DD0E5E6250}" mergeInterval="0" personalView="1" maximized="1" xWindow="-8" yWindow="-8" windowWidth="1616" windowHeight="876" activeSheetId="2"/>
  </customWorkbookViews>
</workbook>
</file>

<file path=xl/calcChain.xml><?xml version="1.0" encoding="utf-8"?>
<calcChain xmlns="http://schemas.openxmlformats.org/spreadsheetml/2006/main">
  <c r="Q42" i="11" l="1"/>
  <c r="R42" i="11"/>
  <c r="D19" i="8"/>
  <c r="D22" i="8"/>
  <c r="D41" i="8" s="1"/>
  <c r="D37" i="8"/>
  <c r="D40" i="8"/>
  <c r="B4" i="8"/>
  <c r="B4" i="2"/>
  <c r="G49" i="1"/>
  <c r="N70" i="11"/>
  <c r="L70" i="11"/>
  <c r="K70" i="11"/>
  <c r="J70" i="11"/>
  <c r="R69" i="11"/>
  <c r="R54" i="11"/>
  <c r="R55" i="11"/>
  <c r="R53" i="11"/>
  <c r="R44" i="11"/>
  <c r="R45" i="11"/>
  <c r="I23" i="11"/>
  <c r="J23" i="11"/>
  <c r="K23" i="11"/>
  <c r="R40" i="11"/>
  <c r="R39" i="11"/>
  <c r="R38" i="11"/>
  <c r="R37" i="11"/>
  <c r="R21" i="11"/>
  <c r="R20" i="11"/>
  <c r="R19" i="11"/>
  <c r="R68" i="11"/>
  <c r="R67" i="11"/>
  <c r="K79" i="11"/>
  <c r="K80" i="11"/>
  <c r="K81" i="11"/>
  <c r="K82" i="11"/>
  <c r="J79" i="11"/>
  <c r="J80" i="11"/>
  <c r="J81" i="11"/>
  <c r="J82" i="11"/>
  <c r="R66" i="11"/>
  <c r="R65" i="11"/>
  <c r="P56" i="11"/>
  <c r="D4" i="8"/>
  <c r="Q5" i="11"/>
  <c r="D4" i="10"/>
  <c r="D5" i="11"/>
  <c r="B4" i="12"/>
  <c r="B4" i="5"/>
  <c r="C4" i="7"/>
  <c r="E4" i="7"/>
  <c r="G4" i="5"/>
  <c r="G4" i="2"/>
  <c r="M23" i="11"/>
  <c r="D4" i="9"/>
  <c r="H56" i="11"/>
  <c r="I56" i="11"/>
  <c r="J56" i="11"/>
  <c r="K56" i="11"/>
  <c r="G56" i="11"/>
  <c r="R56" i="11"/>
  <c r="E12" i="7"/>
  <c r="G32" i="5"/>
  <c r="G35" i="5" s="1"/>
  <c r="E4" i="12"/>
  <c r="G46" i="2"/>
  <c r="H42" i="2"/>
  <c r="G39" i="2"/>
  <c r="H24" i="2"/>
  <c r="G22" i="2"/>
  <c r="G47" i="2" s="1"/>
  <c r="G51" i="2" s="1"/>
  <c r="M70" i="11"/>
  <c r="P70" i="11"/>
  <c r="Q70" i="11"/>
  <c r="Q28" i="11"/>
  <c r="Q23" i="11"/>
  <c r="O82" i="11"/>
  <c r="O81" i="11"/>
  <c r="O84" i="11" s="1"/>
  <c r="O28" i="11"/>
  <c r="O23" i="11"/>
  <c r="N78" i="11"/>
  <c r="N77" i="11"/>
  <c r="N76" i="11"/>
  <c r="N75" i="11"/>
  <c r="M81" i="11"/>
  <c r="M80" i="11"/>
  <c r="M79" i="11"/>
  <c r="M82" i="11"/>
  <c r="R82" i="11" s="1"/>
  <c r="M78" i="11"/>
  <c r="M77" i="11"/>
  <c r="M76" i="11"/>
  <c r="M75" i="11"/>
  <c r="L78" i="11"/>
  <c r="L77" i="11"/>
  <c r="L76" i="11"/>
  <c r="L75" i="11"/>
  <c r="K78" i="11"/>
  <c r="K77" i="11"/>
  <c r="K76" i="11"/>
  <c r="K75" i="11"/>
  <c r="K74" i="11"/>
  <c r="J78" i="11"/>
  <c r="J77" i="11"/>
  <c r="J76" i="11"/>
  <c r="J75" i="11"/>
  <c r="J74" i="11"/>
  <c r="R74" i="11" s="1"/>
  <c r="J73" i="11"/>
  <c r="R73" i="11" s="1"/>
  <c r="I82" i="11"/>
  <c r="I81" i="11"/>
  <c r="I80" i="11"/>
  <c r="I79" i="11"/>
  <c r="I78" i="11"/>
  <c r="I84" i="11" s="1"/>
  <c r="I77" i="11"/>
  <c r="I76" i="11"/>
  <c r="I75" i="11"/>
  <c r="H82" i="11"/>
  <c r="H81" i="11"/>
  <c r="H80" i="11"/>
  <c r="H79" i="11"/>
  <c r="H78" i="11"/>
  <c r="G81" i="11"/>
  <c r="H77" i="11"/>
  <c r="H76" i="11"/>
  <c r="H84" i="11" s="1"/>
  <c r="H75" i="11"/>
  <c r="G82" i="11"/>
  <c r="G80" i="11"/>
  <c r="G79" i="11"/>
  <c r="G78" i="11"/>
  <c r="R78" i="11" s="1"/>
  <c r="G77" i="11"/>
  <c r="G76" i="11"/>
  <c r="G75" i="11"/>
  <c r="R75" i="11" s="1"/>
  <c r="G70" i="11"/>
  <c r="O70" i="11"/>
  <c r="I70" i="11"/>
  <c r="H70" i="11"/>
  <c r="R64" i="11"/>
  <c r="R63" i="11"/>
  <c r="R62" i="11"/>
  <c r="R61" i="11"/>
  <c r="R60" i="11"/>
  <c r="R59" i="11"/>
  <c r="R58" i="11"/>
  <c r="R46" i="11"/>
  <c r="R36" i="11"/>
  <c r="R35" i="11"/>
  <c r="R34" i="11"/>
  <c r="R33" i="11"/>
  <c r="R32" i="11"/>
  <c r="R31" i="11"/>
  <c r="O41" i="11"/>
  <c r="O47" i="11"/>
  <c r="O48" i="11" s="1"/>
  <c r="N41" i="11"/>
  <c r="N47" i="11"/>
  <c r="N48" i="11" s="1"/>
  <c r="M41" i="11"/>
  <c r="M47" i="11" s="1"/>
  <c r="M48" i="11" s="1"/>
  <c r="L41" i="11"/>
  <c r="L47" i="11" s="1"/>
  <c r="L48" i="11" s="1"/>
  <c r="K41" i="11"/>
  <c r="K47" i="11" s="1"/>
  <c r="J41" i="11"/>
  <c r="J47" i="11" s="1"/>
  <c r="J48" i="11" s="1"/>
  <c r="I41" i="11"/>
  <c r="I47" i="11" s="1"/>
  <c r="H41" i="11"/>
  <c r="H47" i="11"/>
  <c r="G41" i="11"/>
  <c r="G47" i="11" s="1"/>
  <c r="P28" i="11"/>
  <c r="M28" i="11"/>
  <c r="I28" i="11"/>
  <c r="H28" i="11"/>
  <c r="G28" i="11"/>
  <c r="R27" i="11"/>
  <c r="R26" i="11"/>
  <c r="R28" i="11" s="1"/>
  <c r="R25" i="11"/>
  <c r="R22" i="11"/>
  <c r="R18" i="11"/>
  <c r="R17" i="11"/>
  <c r="R16" i="11"/>
  <c r="R15" i="11"/>
  <c r="R14" i="11"/>
  <c r="R13" i="11"/>
  <c r="R12" i="11"/>
  <c r="P23" i="11"/>
  <c r="P72" i="11" s="1"/>
  <c r="P84" i="11" s="1"/>
  <c r="N23" i="11"/>
  <c r="L23" i="11"/>
  <c r="H23" i="11"/>
  <c r="G23" i="11"/>
  <c r="D17" i="12"/>
  <c r="Q48" i="11"/>
  <c r="G32" i="1"/>
  <c r="G50" i="1" s="1"/>
  <c r="G54" i="1" s="1"/>
  <c r="J18" i="6"/>
  <c r="J42" i="6"/>
  <c r="J43" i="6" s="1"/>
  <c r="J30" i="6"/>
  <c r="K18" i="6"/>
  <c r="K42" i="6" s="1"/>
  <c r="K30" i="6"/>
  <c r="I18" i="6"/>
  <c r="I42" i="6" s="1"/>
  <c r="I43" i="6" s="1"/>
  <c r="I30" i="6"/>
  <c r="H18" i="6"/>
  <c r="H42" i="6"/>
  <c r="H30" i="6"/>
  <c r="G18" i="6"/>
  <c r="G30" i="6"/>
  <c r="F18" i="6"/>
  <c r="F30" i="6"/>
  <c r="J2" i="6"/>
  <c r="D2" i="6"/>
  <c r="G41" i="4"/>
  <c r="H41" i="4"/>
  <c r="I41" i="4"/>
  <c r="J41" i="4"/>
  <c r="K41" i="4"/>
  <c r="L41" i="4"/>
  <c r="G30" i="4"/>
  <c r="H30" i="4"/>
  <c r="I30" i="4"/>
  <c r="I42" i="4" s="1"/>
  <c r="J30" i="4"/>
  <c r="K30" i="4"/>
  <c r="L30" i="4"/>
  <c r="G18" i="4"/>
  <c r="G42" i="4" s="1"/>
  <c r="H18" i="4"/>
  <c r="H42" i="4"/>
  <c r="I18" i="4"/>
  <c r="J18" i="4"/>
  <c r="J42" i="4" s="1"/>
  <c r="K18" i="4"/>
  <c r="K42" i="4" s="1"/>
  <c r="K45" i="4" s="1"/>
  <c r="L18" i="4"/>
  <c r="L42" i="4" s="1"/>
  <c r="F41" i="4"/>
  <c r="F30" i="4"/>
  <c r="F18" i="4"/>
  <c r="F42" i="4" s="1"/>
  <c r="K2" i="4"/>
  <c r="D2" i="4"/>
  <c r="F41" i="3"/>
  <c r="F30" i="3"/>
  <c r="F18" i="3"/>
  <c r="G2" i="3"/>
  <c r="D2" i="3"/>
  <c r="B4" i="10"/>
  <c r="B4" i="9"/>
  <c r="E15" i="7"/>
  <c r="H45" i="2"/>
  <c r="H44" i="2"/>
  <c r="H41" i="2"/>
  <c r="H43" i="2"/>
  <c r="H38" i="2"/>
  <c r="H37" i="2"/>
  <c r="H36" i="2"/>
  <c r="H35" i="2"/>
  <c r="H34" i="2"/>
  <c r="H33" i="2"/>
  <c r="H32" i="2"/>
  <c r="H31" i="2"/>
  <c r="H30" i="2"/>
  <c r="H29" i="2"/>
  <c r="H28" i="2"/>
  <c r="H27" i="2"/>
  <c r="H26" i="2"/>
  <c r="H25" i="2"/>
  <c r="H21" i="2"/>
  <c r="H20" i="2"/>
  <c r="H19" i="2"/>
  <c r="H18" i="2"/>
  <c r="H17" i="2"/>
  <c r="H16" i="2"/>
  <c r="H15" i="2"/>
  <c r="H14" i="2"/>
  <c r="H13" i="2"/>
  <c r="H12" i="2"/>
  <c r="H11" i="2"/>
  <c r="H10" i="2"/>
  <c r="H9" i="2"/>
  <c r="H7" i="2"/>
  <c r="J45" i="4" l="1"/>
  <c r="M84" i="11"/>
  <c r="K48" i="11"/>
  <c r="G42" i="6"/>
  <c r="G43" i="6" s="1"/>
  <c r="R23" i="11"/>
  <c r="R70" i="11"/>
  <c r="R77" i="11"/>
  <c r="K84" i="11"/>
  <c r="G45" i="4"/>
  <c r="R80" i="11"/>
  <c r="H43" i="6"/>
  <c r="I48" i="11"/>
  <c r="L84" i="11"/>
  <c r="N84" i="11"/>
  <c r="Q83" i="11"/>
  <c r="Q84" i="11" s="1"/>
  <c r="H46" i="2"/>
  <c r="H39" i="2"/>
  <c r="F42" i="3"/>
  <c r="F45" i="3" s="1"/>
  <c r="F42" i="6"/>
  <c r="F43" i="6" s="1"/>
  <c r="R76" i="11"/>
  <c r="J84" i="11"/>
  <c r="R79" i="11"/>
  <c r="H48" i="11"/>
  <c r="I45" i="4"/>
  <c r="H45" i="4"/>
  <c r="R83" i="11"/>
  <c r="F45" i="4"/>
  <c r="R47" i="11"/>
  <c r="G48" i="11"/>
  <c r="G84" i="11"/>
  <c r="R72" i="11"/>
  <c r="R81" i="11"/>
  <c r="R41" i="11"/>
  <c r="H8" i="2"/>
  <c r="H22" i="2" s="1"/>
  <c r="R48" i="11" l="1"/>
  <c r="R84" i="11"/>
</calcChain>
</file>

<file path=xl/sharedStrings.xml><?xml version="1.0" encoding="utf-8"?>
<sst xmlns="http://schemas.openxmlformats.org/spreadsheetml/2006/main" count="435" uniqueCount="251">
  <si>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</si>
  <si>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</si>
  <si>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</si>
  <si>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</si>
  <si>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</si>
  <si>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</si>
  <si>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</si>
  <si>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</si>
  <si>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</si>
  <si>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</si>
  <si>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</si>
  <si>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</si>
  <si>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</si>
  <si>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</si>
  <si>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</si>
  <si>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</si>
  <si>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</si>
  <si>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</si>
  <si>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</si>
  <si>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</si>
  <si>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</si>
  <si>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</si>
  <si>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</si>
  <si>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</si>
  <si>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</si>
  <si>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</si>
  <si>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</si>
  <si>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</si>
  <si>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</si>
  <si>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</si>
  <si>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</si>
  <si>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</si>
  <si>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</si>
  <si>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</si>
  <si>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</si>
  <si>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</si>
  <si>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</si>
  <si>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</si>
  <si>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</si>
  <si>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</si>
  <si>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</si>
  <si>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</si>
  <si>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</si>
  <si>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</si>
  <si>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</si>
  <si>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</si>
  <si>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</si>
  <si>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</si>
  <si>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</si>
  <si>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</si>
  <si>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</si>
  <si>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</si>
  <si>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</si>
  <si>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</si>
  <si>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</si>
  <si>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</si>
  <si>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</si>
  <si>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</si>
  <si>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</si>
  <si>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</si>
  <si>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</si>
  <si>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</si>
  <si>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</si>
  <si>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</si>
  <si>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</si>
  <si>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</si>
  <si>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</si>
  <si>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</si>
  <si>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</si>
  <si>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</si>
  <si>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</si>
  <si>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</si>
  <si>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</si>
  <si>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</si>
  <si>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</si>
  <si>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</si>
  <si>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</si>
  <si>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</si>
  <si>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</si>
  <si>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</si>
  <si>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</si>
  <si>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</si>
  <si>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</si>
  <si>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</si>
  <si>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</si>
  <si>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</si>
  <si>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</si>
  <si>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</si>
  <si>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</si>
  <si>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</si>
  <si>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</si>
  <si>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</si>
  <si>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</si>
  <si>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</si>
  <si>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</si>
  <si>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</si>
  <si>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</si>
  <si>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</si>
  <si>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</si>
  <si>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</si>
  <si>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</si>
  <si>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</si>
  <si>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</si>
  <si>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</si>
  <si>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</si>
  <si>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</si>
  <si>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</si>
  <si>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</si>
  <si>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</si>
  <si>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</si>
  <si>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</si>
  <si>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</si>
  <si>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</si>
  <si>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</si>
  <si>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</si>
  <si>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</si>
  <si>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</si>
  <si>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</si>
  <si>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</si>
  <si>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</si>
  <si>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</si>
  <si>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</si>
  <si>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</si>
  <si>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</si>
  <si>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</si>
  <si>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</si>
  <si>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</si>
  <si>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</si>
  <si>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</si>
  <si>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</si>
  <si>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</si>
  <si>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</si>
  <si>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</si>
  <si>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</si>
  <si>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</si>
  <si>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</si>
  <si>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</si>
  <si>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</si>
  <si>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</si>
  <si>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</si>
  <si>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</si>
  <si>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</si>
  <si>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</si>
  <si>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</si>
  <si>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</si>
  <si>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</si>
  <si>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</si>
  <si>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</si>
  <si>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</si>
  <si>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</si>
  <si>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</si>
  <si>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</si>
  <si>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</si>
  <si>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</si>
  <si>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</si>
  <si>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</si>
  <si>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</si>
  <si>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</si>
  <si>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</si>
  <si>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</si>
  <si>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</si>
  <si>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</si>
  <si>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</si>
  <si>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</si>
  <si>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</si>
  <si>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</si>
  <si>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</si>
  <si>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</si>
  <si>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</si>
  <si>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</si>
  <si>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</si>
  <si>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</si>
  <si>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</si>
  <si>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</si>
  <si>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</si>
  <si>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</si>
  <si>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</si>
  <si>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</si>
  <si>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</si>
  <si>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</si>
  <si>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</si>
  <si>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</si>
  <si>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</si>
  <si>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</si>
  <si>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</si>
  <si>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</si>
  <si>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</si>
  <si>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</si>
  <si>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</si>
  <si>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</si>
  <si>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</si>
  <si>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</si>
  <si>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</si>
  <si>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</si>
  <si>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</si>
  <si>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</si>
  <si>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</si>
  <si>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</si>
  <si>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</si>
  <si>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</si>
  <si>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</si>
  <si>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</si>
  <si>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</si>
  <si>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</si>
  <si>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</si>
  <si>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</si>
  <si>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</si>
  <si>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</si>
  <si>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</si>
  <si>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</si>
  <si>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</si>
  <si>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</si>
  <si>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</si>
  <si>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</si>
  <si>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</si>
  <si>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</si>
  <si>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</si>
  <si>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</si>
  <si>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</si>
  <si>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</si>
  <si>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</si>
  <si>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</si>
  <si>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</si>
  <si>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</si>
  <si>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</si>
  <si>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</si>
  <si>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</si>
  <si>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</si>
  <si>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Mendocino</t>
  </si>
  <si>
    <t>Mary Alice Willeford</t>
  </si>
  <si>
    <t>Administrative Services Manager</t>
  </si>
  <si>
    <t>(707) 472-2374</t>
  </si>
  <si>
    <t>willefom@mendocinocounty.org</t>
  </si>
  <si>
    <t>Children and Families</t>
  </si>
  <si>
    <t>Transition Age Youth</t>
  </si>
  <si>
    <t>Adults</t>
  </si>
  <si>
    <t>Older Adults</t>
  </si>
  <si>
    <t>Programs that Cross the Lifespan</t>
  </si>
  <si>
    <t>x</t>
  </si>
  <si>
    <t>Prevention: Collaboration: Children &amp; Youth</t>
  </si>
  <si>
    <t>Education, De-Stigmatization &amp; Peer Support</t>
  </si>
  <si>
    <t>Early Onset, Early Intervention TAY</t>
  </si>
  <si>
    <t>Data System</t>
  </si>
  <si>
    <t>Prevention</t>
  </si>
  <si>
    <t>( Yes )</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</si>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</sst>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8"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sz val="9"/>
      <name val="Arial"/>
      <family val="2"/>
    </font>
    <font>
      <b/>
      <vertAlign val="superscript"/>
      <sz val="12"/>
      <name val="Arial"/>
      <family val="2"/>
    </font>
    <font>
      <sz val="11"/>
      <color theme="1"/>
      <name val="Calibri"/>
      <family val="2"/>
      <scheme val="minor"/>
    </font>
    <font>
      <sz val="11"/>
      <color rgb="FFFF0000"/>
      <name val="Arial"/>
      <family val="2"/>
    </font>
    <font>
      <sz val="12"/>
      <color rgb="FFFF0000"/>
      <name val="Arial"/>
      <family val="2"/>
    </font>
    <font>
      <sz val="12"/>
      <color theme="0"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93">
    <xf numFmtId="0" fontId="0" fillId="0" borderId="0"/>
    <xf numFmtId="166" fontId="7" fillId="0" borderId="0" applyFill="0" applyBorder="0" applyAlignmen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7"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52">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24" applyNumberFormat="1" applyFont="1" applyBorder="1" applyAlignment="1" applyProtection="1"/>
    <xf numFmtId="164" fontId="0" fillId="0" borderId="16" xfId="23" applyNumberFormat="1" applyFont="1" applyBorder="1" applyAlignment="1" applyProtection="1">
      <protection hidden="1"/>
    </xf>
    <xf numFmtId="164" fontId="4" fillId="0" borderId="17" xfId="24" applyNumberFormat="1" applyFont="1" applyBorder="1" applyAlignment="1" applyProtection="1">
      <protection locked="0"/>
    </xf>
    <xf numFmtId="164" fontId="4" fillId="0" borderId="18" xfId="24" applyNumberFormat="1" applyFont="1" applyBorder="1" applyAlignment="1" applyProtection="1">
      <protection locked="0"/>
    </xf>
    <xf numFmtId="164" fontId="4" fillId="0" borderId="19" xfId="24" applyNumberFormat="1" applyFont="1" applyBorder="1" applyAlignment="1" applyProtection="1">
      <protection locked="0"/>
    </xf>
    <xf numFmtId="164" fontId="4" fillId="0" borderId="17" xfId="24" applyNumberFormat="1" applyFont="1" applyBorder="1" applyAlignment="1" applyProtection="1"/>
    <xf numFmtId="164" fontId="4" fillId="0" borderId="18" xfId="24" applyNumberFormat="1" applyFont="1" applyBorder="1" applyAlignment="1" applyProtection="1"/>
    <xf numFmtId="164" fontId="4" fillId="0" borderId="19" xfId="24" applyNumberFormat="1" applyFont="1" applyBorder="1" applyAlignment="1" applyProtection="1"/>
    <xf numFmtId="0" fontId="0" fillId="0" borderId="20" xfId="0" applyBorder="1"/>
    <xf numFmtId="0" fontId="0" fillId="0" borderId="21" xfId="0" applyBorder="1"/>
    <xf numFmtId="164" fontId="4" fillId="0" borderId="22" xfId="24" applyNumberFormat="1" applyFont="1" applyBorder="1" applyAlignment="1" applyProtection="1">
      <protection locked="0"/>
    </xf>
    <xf numFmtId="164" fontId="4" fillId="0" borderId="23" xfId="24" applyNumberFormat="1" applyFont="1" applyBorder="1" applyAlignment="1" applyProtection="1">
      <protection locked="0"/>
    </xf>
    <xf numFmtId="164" fontId="4" fillId="0" borderId="24" xfId="24" applyNumberFormat="1" applyFont="1" applyBorder="1" applyAlignment="1" applyProtection="1">
      <protection locked="0"/>
    </xf>
    <xf numFmtId="0" fontId="0" fillId="0" borderId="25" xfId="0" applyBorder="1"/>
    <xf numFmtId="164" fontId="4" fillId="0" borderId="26" xfId="24" applyNumberFormat="1" applyFont="1" applyBorder="1" applyAlignment="1" applyProtection="1">
      <protection hidden="1"/>
    </xf>
    <xf numFmtId="164" fontId="4" fillId="0" borderId="27" xfId="24" applyNumberFormat="1" applyFont="1" applyBorder="1" applyAlignment="1" applyProtection="1">
      <protection hidden="1"/>
    </xf>
    <xf numFmtId="164" fontId="4" fillId="0" borderId="28" xfId="24" applyNumberFormat="1" applyFont="1" applyBorder="1" applyAlignment="1" applyProtection="1">
      <protection hidden="1"/>
    </xf>
    <xf numFmtId="0" fontId="0" fillId="0" borderId="29" xfId="0" applyBorder="1"/>
    <xf numFmtId="164" fontId="0" fillId="0" borderId="30" xfId="24" applyNumberFormat="1" applyFont="1" applyBorder="1" applyAlignment="1" applyProtection="1">
      <protection hidden="1"/>
    </xf>
    <xf numFmtId="164" fontId="4" fillId="0" borderId="26" xfId="24" applyNumberFormat="1" applyFont="1" applyBorder="1" applyAlignment="1" applyProtection="1"/>
    <xf numFmtId="164" fontId="4" fillId="0" borderId="27" xfId="24" applyNumberFormat="1" applyFont="1" applyBorder="1" applyAlignment="1" applyProtection="1"/>
    <xf numFmtId="164" fontId="4" fillId="0" borderId="28" xfId="24" applyNumberFormat="1" applyFont="1" applyBorder="1" applyAlignment="1" applyProtection="1"/>
    <xf numFmtId="164" fontId="0" fillId="0" borderId="30" xfId="24" applyNumberFormat="1" applyFont="1" applyBorder="1" applyAlignment="1" applyProtection="1"/>
    <xf numFmtId="164" fontId="4" fillId="0" borderId="22" xfId="24" applyNumberFormat="1" applyFont="1" applyBorder="1" applyAlignment="1" applyProtection="1"/>
    <xf numFmtId="164" fontId="4" fillId="0" borderId="23" xfId="24" applyNumberFormat="1" applyFont="1" applyBorder="1" applyAlignment="1" applyProtection="1"/>
    <xf numFmtId="164" fontId="4" fillId="0" borderId="24" xfId="24" applyNumberFormat="1" applyFont="1" applyBorder="1" applyAlignment="1" applyProtection="1"/>
    <xf numFmtId="164" fontId="4" fillId="0" borderId="26" xfId="24" applyNumberFormat="1" applyFont="1" applyBorder="1" applyAlignment="1" applyProtection="1">
      <protection locked="0"/>
    </xf>
    <xf numFmtId="164" fontId="4" fillId="0" borderId="27" xfId="24" applyNumberFormat="1" applyFont="1" applyBorder="1" applyAlignment="1" applyProtection="1">
      <protection locked="0"/>
    </xf>
    <xf numFmtId="164" fontId="4" fillId="0" borderId="28" xfId="24" applyNumberFormat="1" applyFont="1" applyBorder="1" applyAlignment="1" applyProtection="1">
      <protection locked="0"/>
    </xf>
    <xf numFmtId="0" fontId="4" fillId="0" borderId="31" xfId="0" applyFont="1" applyBorder="1"/>
    <xf numFmtId="0" fontId="12" fillId="0" borderId="32" xfId="0" applyFont="1" applyBorder="1" applyAlignment="1">
      <alignment horizontal="center" wrapText="1"/>
    </xf>
    <xf numFmtId="164" fontId="0" fillId="0" borderId="33" xfId="24" applyNumberFormat="1" applyFont="1" applyBorder="1" applyAlignment="1" applyProtection="1">
      <protection hidden="1"/>
    </xf>
    <xf numFmtId="164" fontId="0" fillId="0" borderId="33" xfId="24" applyNumberFormat="1" applyFont="1" applyBorder="1" applyAlignment="1" applyProtection="1"/>
    <xf numFmtId="164" fontId="0" fillId="0" borderId="33" xfId="23" applyNumberFormat="1" applyFont="1" applyBorder="1" applyAlignment="1" applyProtection="1">
      <protection hidden="1"/>
    </xf>
    <xf numFmtId="164" fontId="0" fillId="0" borderId="34" xfId="23" applyNumberFormat="1" applyFont="1" applyBorder="1" applyAlignment="1" applyProtection="1">
      <protection hidden="1"/>
    </xf>
    <xf numFmtId="164" fontId="0" fillId="0" borderId="35" xfId="23"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24" applyNumberFormat="1" applyFont="1" applyBorder="1" applyAlignment="1" applyProtection="1"/>
    <xf numFmtId="164" fontId="4" fillId="0" borderId="40" xfId="24" applyNumberFormat="1" applyFont="1" applyBorder="1" applyAlignment="1" applyProtection="1"/>
    <xf numFmtId="164" fontId="4" fillId="0" borderId="41" xfId="24" applyNumberFormat="1" applyFont="1" applyBorder="1" applyAlignment="1" applyProtection="1"/>
    <xf numFmtId="164" fontId="4" fillId="0" borderId="42" xfId="24" applyNumberFormat="1" applyFont="1" applyBorder="1" applyAlignment="1" applyProtection="1"/>
    <xf numFmtId="164" fontId="4" fillId="0" borderId="43" xfId="24" applyNumberFormat="1" applyFont="1" applyBorder="1" applyAlignment="1" applyProtection="1"/>
    <xf numFmtId="164" fontId="4" fillId="0" borderId="44" xfId="24" applyNumberFormat="1" applyFont="1" applyBorder="1" applyAlignment="1" applyProtection="1"/>
    <xf numFmtId="0" fontId="0" fillId="0" borderId="45" xfId="0" applyBorder="1"/>
    <xf numFmtId="0" fontId="12" fillId="0" borderId="46" xfId="0" applyFont="1" applyBorder="1" applyAlignment="1">
      <alignment horizontal="center" wrapText="1"/>
    </xf>
    <xf numFmtId="0" fontId="3" fillId="0" borderId="0" xfId="0" applyFont="1" applyAlignment="1" applyProtection="1">
      <protection hidden="1"/>
    </xf>
    <xf numFmtId="0" fontId="9" fillId="0" borderId="0" xfId="0" applyFo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0" xfId="0" applyFont="1" applyAlignment="1" applyProtection="1">
      <alignment horizontal="center"/>
      <protection hidden="1"/>
    </xf>
    <xf numFmtId="0" fontId="9" fillId="0" borderId="0" xfId="0" applyFont="1" applyBorder="1" applyProtection="1">
      <protection hidden="1"/>
    </xf>
    <xf numFmtId="0" fontId="9" fillId="0" borderId="0" xfId="0" applyFont="1" applyFill="1" applyBorder="1" applyProtection="1">
      <protection hidden="1"/>
    </xf>
    <xf numFmtId="0" fontId="9" fillId="0" borderId="3" xfId="0" applyFont="1" applyBorder="1" applyProtection="1">
      <protection hidden="1"/>
    </xf>
    <xf numFmtId="164" fontId="9" fillId="0" borderId="0" xfId="0" applyNumberFormat="1" applyFont="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protection hidden="1"/>
    </xf>
    <xf numFmtId="0" fontId="9" fillId="0" borderId="0" xfId="0" applyFont="1" applyAlignment="1" applyProtection="1">
      <alignment horizontal="left"/>
      <protection hidden="1"/>
    </xf>
    <xf numFmtId="0" fontId="15" fillId="0" borderId="0" xfId="0" applyFont="1" applyAlignment="1" applyProtection="1">
      <alignment horizontal="left"/>
      <protection hidden="1"/>
    </xf>
    <xf numFmtId="0" fontId="11"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24" applyNumberFormat="1" applyFont="1" applyFill="1" applyBorder="1" applyAlignment="1" applyProtection="1">
      <protection hidden="1"/>
    </xf>
    <xf numFmtId="0" fontId="1" fillId="0" borderId="0" xfId="0" applyFont="1" applyAlignment="1" applyProtection="1">
      <alignment horizontal="center"/>
      <protection hidden="1"/>
    </xf>
    <xf numFmtId="0" fontId="4" fillId="0" borderId="0" xfId="0" applyFont="1" applyBorder="1" applyProtection="1">
      <protection hidden="1"/>
    </xf>
    <xf numFmtId="0" fontId="3" fillId="0" borderId="0" xfId="0" applyFont="1" applyBorder="1" applyAlignment="1" applyProtection="1">
      <protection hidden="1"/>
    </xf>
    <xf numFmtId="0" fontId="3" fillId="0" borderId="0" xfId="0" applyFont="1" applyAlignment="1" applyProtection="1">
      <alignment wrapText="1"/>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1" fillId="0" borderId="0" xfId="0" applyFont="1" applyAlignment="1" applyProtection="1">
      <protection hidden="1"/>
    </xf>
    <xf numFmtId="0" fontId="11" fillId="0" borderId="0" xfId="0" applyFont="1" applyBorder="1" applyProtection="1">
      <protection hidden="1"/>
    </xf>
    <xf numFmtId="0" fontId="3" fillId="0" borderId="1" xfId="0" applyFont="1" applyBorder="1" applyAlignment="1" applyProtection="1">
      <alignment horizontal="center" vertical="center"/>
      <protection locked="0"/>
    </xf>
    <xf numFmtId="14" fontId="3" fillId="0" borderId="36" xfId="0" applyNumberFormat="1" applyFont="1" applyBorder="1" applyAlignment="1" applyProtection="1">
      <alignment horizontal="center" vertical="center"/>
      <protection locked="0"/>
    </xf>
    <xf numFmtId="0" fontId="11" fillId="0" borderId="47" xfId="152" applyFont="1" applyBorder="1" applyAlignment="1" applyProtection="1">
      <alignment horizontal="left"/>
      <protection locked="0"/>
    </xf>
    <xf numFmtId="0" fontId="11" fillId="0" borderId="48" xfId="0" applyFont="1" applyBorder="1" applyAlignment="1" applyProtection="1">
      <alignment horizontal="center"/>
      <protection locked="0"/>
    </xf>
    <xf numFmtId="164" fontId="11" fillId="0" borderId="15" xfId="23" applyNumberFormat="1" applyFont="1" applyBorder="1" applyProtection="1">
      <protection locked="0"/>
    </xf>
    <xf numFmtId="0" fontId="11" fillId="0" borderId="16" xfId="0" applyFont="1" applyBorder="1" applyAlignment="1" applyProtection="1">
      <alignment horizontal="center"/>
      <protection locked="0"/>
    </xf>
    <xf numFmtId="0" fontId="11" fillId="0" borderId="47" xfId="0" applyFont="1" applyBorder="1" applyAlignment="1" applyProtection="1">
      <alignment horizontal="left"/>
      <protection locked="0"/>
    </xf>
    <xf numFmtId="0" fontId="11" fillId="0" borderId="47" xfId="0" quotePrefix="1" applyFont="1" applyBorder="1" applyAlignment="1" applyProtection="1">
      <alignment horizontal="left"/>
      <protection locked="0"/>
    </xf>
    <xf numFmtId="0" fontId="11" fillId="0" borderId="49" xfId="0" applyFont="1" applyBorder="1" applyAlignment="1" applyProtection="1">
      <alignment horizontal="left"/>
      <protection locked="0"/>
    </xf>
    <xf numFmtId="0" fontId="11" fillId="0" borderId="50" xfId="152" applyFont="1" applyBorder="1" applyAlignment="1" applyProtection="1">
      <alignment horizontal="left"/>
      <protection locked="0"/>
    </xf>
    <xf numFmtId="164" fontId="11" fillId="0" borderId="15" xfId="23" applyNumberFormat="1" applyFont="1" applyBorder="1" applyAlignment="1" applyProtection="1">
      <alignment horizontal="right" indent="1"/>
      <protection locked="0"/>
    </xf>
    <xf numFmtId="0" fontId="11" fillId="0" borderId="47" xfId="152" applyFont="1" applyBorder="1" applyAlignment="1" applyProtection="1">
      <alignment horizontal="center"/>
      <protection locked="0"/>
    </xf>
    <xf numFmtId="0" fontId="11" fillId="0" borderId="51" xfId="0" applyFont="1" applyBorder="1" applyAlignment="1" applyProtection="1">
      <alignment horizontal="left"/>
      <protection locked="0"/>
    </xf>
    <xf numFmtId="0" fontId="11" fillId="0" borderId="52" xfId="0" applyFont="1" applyBorder="1" applyAlignment="1" applyProtection="1">
      <alignment horizontal="center"/>
      <protection locked="0"/>
    </xf>
    <xf numFmtId="164" fontId="11" fillId="0" borderId="53" xfId="0" applyNumberFormat="1" applyFont="1" applyBorder="1" applyAlignment="1" applyProtection="1">
      <alignment horizontal="right"/>
      <protection locked="0"/>
    </xf>
    <xf numFmtId="164" fontId="11" fillId="0" borderId="54" xfId="0" applyNumberFormat="1" applyFont="1" applyBorder="1" applyAlignment="1" applyProtection="1">
      <alignment horizontal="right"/>
      <protection locked="0"/>
    </xf>
    <xf numFmtId="0" fontId="11" fillId="0" borderId="0" xfId="0" applyFont="1" applyAlignment="1" applyProtection="1">
      <protection hidden="1"/>
    </xf>
    <xf numFmtId="0" fontId="3" fillId="0" borderId="0" xfId="0" applyFont="1" applyAlignment="1" applyProtection="1">
      <protection locked="0"/>
    </xf>
    <xf numFmtId="0" fontId="0" fillId="0" borderId="0" xfId="0" applyProtection="1">
      <protection locked="0"/>
    </xf>
    <xf numFmtId="0" fontId="11" fillId="0" borderId="55" xfId="0" applyFont="1" applyBorder="1" applyProtection="1">
      <protection locked="0"/>
    </xf>
    <xf numFmtId="0" fontId="3" fillId="0" borderId="56" xfId="0" applyFont="1" applyBorder="1" applyProtection="1">
      <protection locked="0"/>
    </xf>
    <xf numFmtId="0" fontId="11" fillId="0" borderId="56" xfId="0" applyFont="1" applyBorder="1" applyProtection="1">
      <protection locked="0"/>
    </xf>
    <xf numFmtId="0" fontId="11" fillId="0" borderId="57" xfId="0" applyFont="1" applyBorder="1" applyProtection="1">
      <protection locked="0"/>
    </xf>
    <xf numFmtId="0" fontId="11" fillId="0" borderId="6" xfId="0" applyFont="1" applyBorder="1" applyProtection="1">
      <protection locked="0"/>
    </xf>
    <xf numFmtId="0" fontId="3" fillId="0" borderId="0" xfId="0" applyFont="1" applyBorder="1" applyProtection="1">
      <protection locked="0"/>
    </xf>
    <xf numFmtId="0" fontId="11" fillId="0" borderId="0" xfId="0" applyFont="1" applyBorder="1" applyProtection="1">
      <protection locked="0"/>
    </xf>
    <xf numFmtId="0" fontId="11" fillId="0" borderId="15" xfId="0" applyFont="1" applyBorder="1" applyProtection="1">
      <protection locked="0"/>
    </xf>
    <xf numFmtId="0" fontId="3" fillId="0" borderId="58" xfId="0" applyFont="1" applyBorder="1" applyAlignment="1" applyProtection="1">
      <alignment vertical="center" wrapText="1"/>
      <protection locked="0"/>
    </xf>
    <xf numFmtId="0" fontId="3" fillId="0" borderId="59" xfId="0" applyFont="1" applyBorder="1" applyAlignment="1" applyProtection="1">
      <alignment vertical="center"/>
      <protection locked="0"/>
    </xf>
    <xf numFmtId="0" fontId="3" fillId="0" borderId="59" xfId="0" applyFont="1" applyBorder="1" applyAlignment="1" applyProtection="1">
      <alignment vertical="center" wrapText="1"/>
      <protection locked="0"/>
    </xf>
    <xf numFmtId="0" fontId="3" fillId="0" borderId="60" xfId="0" applyFont="1" applyBorder="1" applyAlignment="1" applyProtection="1">
      <alignment vertical="center" wrapText="1"/>
      <protection locked="0"/>
    </xf>
    <xf numFmtId="0" fontId="3" fillId="0" borderId="61" xfId="0" applyFont="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right" vertical="center"/>
      <protection locked="0"/>
    </xf>
    <xf numFmtId="0" fontId="3" fillId="0" borderId="62"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3" fillId="2" borderId="48" xfId="0" applyFont="1" applyFill="1" applyBorder="1" applyAlignment="1" applyProtection="1">
      <alignment vertical="center"/>
      <protection locked="0"/>
    </xf>
    <xf numFmtId="0" fontId="3" fillId="2" borderId="63" xfId="0" applyFont="1" applyFill="1" applyBorder="1" applyAlignment="1" applyProtection="1">
      <alignment vertical="center"/>
      <protection locked="0"/>
    </xf>
    <xf numFmtId="0" fontId="3" fillId="2" borderId="64" xfId="0" applyFont="1" applyFill="1" applyBorder="1" applyAlignment="1" applyProtection="1">
      <alignment vertical="center"/>
      <protection locked="0"/>
    </xf>
    <xf numFmtId="0" fontId="3" fillId="0" borderId="65" xfId="0" applyFont="1" applyBorder="1" applyAlignment="1" applyProtection="1">
      <alignment horizontal="left" vertical="center"/>
      <protection locked="0"/>
    </xf>
    <xf numFmtId="0" fontId="3" fillId="3" borderId="7" xfId="0" applyFont="1" applyFill="1" applyBorder="1" applyAlignment="1" applyProtection="1">
      <protection locked="0"/>
    </xf>
    <xf numFmtId="0" fontId="3" fillId="3" borderId="66" xfId="0" applyFont="1" applyFill="1" applyBorder="1" applyAlignment="1" applyProtection="1">
      <protection locked="0"/>
    </xf>
    <xf numFmtId="0" fontId="3" fillId="4" borderId="66"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11" fillId="3" borderId="53" xfId="0" applyFont="1" applyFill="1" applyBorder="1" applyProtection="1">
      <protection locked="0"/>
    </xf>
    <xf numFmtId="0" fontId="11" fillId="0" borderId="7" xfId="0" applyFont="1" applyBorder="1" applyAlignment="1" applyProtection="1">
      <protection locked="0"/>
    </xf>
    <xf numFmtId="0" fontId="11" fillId="0" borderId="2" xfId="0" applyFont="1" applyBorder="1" applyAlignment="1" applyProtection="1">
      <protection locked="0"/>
    </xf>
    <xf numFmtId="0" fontId="11" fillId="0" borderId="66" xfId="0" applyFont="1" applyBorder="1" applyAlignment="1" applyProtection="1">
      <protection locked="0"/>
    </xf>
    <xf numFmtId="164" fontId="11" fillId="0" borderId="53" xfId="23" applyNumberFormat="1" applyFont="1" applyBorder="1" applyAlignment="1" applyProtection="1">
      <alignment horizontal="right"/>
      <protection locked="0"/>
    </xf>
    <xf numFmtId="0" fontId="3" fillId="3" borderId="9" xfId="0" applyFont="1" applyFill="1" applyBorder="1" applyAlignment="1" applyProtection="1">
      <protection locked="0"/>
    </xf>
    <xf numFmtId="0" fontId="3" fillId="3" borderId="5" xfId="0" applyFont="1" applyFill="1" applyBorder="1" applyAlignment="1" applyProtection="1">
      <protection locked="0"/>
    </xf>
    <xf numFmtId="0" fontId="11" fillId="3" borderId="67" xfId="0" applyFont="1" applyFill="1" applyBorder="1" applyAlignment="1" applyProtection="1">
      <alignment horizontal="center"/>
      <protection locked="0"/>
    </xf>
    <xf numFmtId="0" fontId="11" fillId="0" borderId="61" xfId="0" applyFont="1" applyBorder="1" applyAlignment="1" applyProtection="1">
      <protection locked="0"/>
    </xf>
    <xf numFmtId="0" fontId="11" fillId="0" borderId="1" xfId="0" applyFont="1" applyBorder="1" applyAlignment="1" applyProtection="1">
      <protection locked="0"/>
    </xf>
    <xf numFmtId="0" fontId="11" fillId="0" borderId="1" xfId="0" applyFont="1" applyFill="1" applyBorder="1" applyAlignment="1" applyProtection="1">
      <protection locked="0"/>
    </xf>
    <xf numFmtId="0" fontId="11" fillId="0" borderId="68" xfId="0" applyFont="1" applyFill="1" applyBorder="1" applyAlignment="1" applyProtection="1">
      <protection locked="0"/>
    </xf>
    <xf numFmtId="164" fontId="11" fillId="0" borderId="36" xfId="23" applyNumberFormat="1" applyFont="1" applyBorder="1" applyAlignment="1" applyProtection="1">
      <alignment horizontal="right" indent="1"/>
      <protection locked="0"/>
    </xf>
    <xf numFmtId="0" fontId="3" fillId="0" borderId="62" xfId="0" applyFont="1" applyBorder="1" applyAlignment="1" applyProtection="1">
      <protection locked="0"/>
    </xf>
    <xf numFmtId="0" fontId="3" fillId="0" borderId="69" xfId="0" applyFont="1" applyBorder="1" applyAlignment="1" applyProtection="1">
      <protection locked="0"/>
    </xf>
    <xf numFmtId="0" fontId="11" fillId="0" borderId="70" xfId="0" applyFont="1" applyFill="1" applyBorder="1" applyAlignment="1" applyProtection="1">
      <protection locked="0"/>
    </xf>
    <xf numFmtId="0" fontId="11" fillId="0" borderId="64" xfId="0" applyFont="1" applyFill="1" applyBorder="1" applyAlignment="1" applyProtection="1">
      <protection locked="0"/>
    </xf>
    <xf numFmtId="164" fontId="11" fillId="0" borderId="67" xfId="0" applyNumberFormat="1" applyFont="1" applyBorder="1" applyAlignment="1" applyProtection="1">
      <alignment horizontal="right"/>
      <protection locked="0"/>
    </xf>
    <xf numFmtId="0" fontId="3" fillId="0" borderId="71" xfId="0" applyFont="1" applyBorder="1" applyAlignment="1" applyProtection="1">
      <protection locked="0"/>
    </xf>
    <xf numFmtId="0" fontId="3" fillId="0" borderId="72" xfId="0" applyFont="1" applyBorder="1" applyAlignment="1" applyProtection="1">
      <protection locked="0"/>
    </xf>
    <xf numFmtId="0" fontId="11" fillId="0" borderId="2" xfId="0" applyFont="1" applyFill="1" applyBorder="1" applyAlignment="1" applyProtection="1">
      <protection locked="0"/>
    </xf>
    <xf numFmtId="0" fontId="11" fillId="0" borderId="66" xfId="0" applyFont="1" applyFill="1" applyBorder="1" applyAlignment="1" applyProtection="1">
      <protection locked="0"/>
    </xf>
    <xf numFmtId="0" fontId="3" fillId="0" borderId="73" xfId="0" applyFont="1" applyBorder="1" applyAlignment="1" applyProtection="1">
      <protection locked="0"/>
    </xf>
    <xf numFmtId="0" fontId="3" fillId="0" borderId="74" xfId="0" applyFont="1" applyBorder="1" applyAlignment="1" applyProtection="1">
      <protection locked="0"/>
    </xf>
    <xf numFmtId="0" fontId="11" fillId="0" borderId="75" xfId="0" applyFont="1" applyFill="1" applyBorder="1" applyAlignment="1" applyProtection="1">
      <protection locked="0"/>
    </xf>
    <xf numFmtId="0" fontId="11" fillId="0" borderId="76" xfId="0" applyFont="1" applyFill="1" applyBorder="1" applyAlignment="1" applyProtection="1">
      <protection locked="0"/>
    </xf>
    <xf numFmtId="0" fontId="3" fillId="0" borderId="1" xfId="0" applyFont="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68" xfId="0" applyFont="1" applyFill="1" applyBorder="1" applyAlignment="1" applyProtection="1">
      <alignment vertical="center"/>
      <protection locked="0"/>
    </xf>
    <xf numFmtId="164" fontId="11" fillId="0" borderId="36" xfId="0" applyNumberFormat="1" applyFont="1" applyBorder="1" applyAlignment="1" applyProtection="1">
      <alignment horizontal="right" vertical="center"/>
      <protection locked="0"/>
    </xf>
    <xf numFmtId="0" fontId="3" fillId="5" borderId="7" xfId="0" applyFont="1" applyFill="1" applyBorder="1" applyAlignment="1" applyProtection="1">
      <protection hidden="1"/>
    </xf>
    <xf numFmtId="0" fontId="11" fillId="0" borderId="0" xfId="152" applyFont="1" applyBorder="1" applyProtection="1">
      <protection locked="0"/>
    </xf>
    <xf numFmtId="165" fontId="11" fillId="0" borderId="47" xfId="23" applyNumberFormat="1" applyFont="1" applyBorder="1" applyAlignment="1" applyProtection="1">
      <protection locked="0"/>
    </xf>
    <xf numFmtId="0" fontId="11" fillId="0" borderId="5" xfId="0" applyFont="1" applyBorder="1" applyProtection="1">
      <protection locked="0"/>
    </xf>
    <xf numFmtId="0" fontId="3" fillId="5" borderId="2" xfId="0" applyFont="1" applyFill="1" applyBorder="1" applyAlignment="1" applyProtection="1">
      <protection hidden="1"/>
    </xf>
    <xf numFmtId="0" fontId="11" fillId="0" borderId="0" xfId="152" applyFont="1" applyBorder="1" applyAlignment="1" applyProtection="1">
      <alignment horizontal="left"/>
      <protection locked="0"/>
    </xf>
    <xf numFmtId="164" fontId="11" fillId="0" borderId="47" xfId="24" applyNumberFormat="1" applyFont="1" applyBorder="1" applyAlignment="1" applyProtection="1">
      <protection locked="0"/>
    </xf>
    <xf numFmtId="0" fontId="11" fillId="0" borderId="0" xfId="0" applyFont="1" applyBorder="1" applyAlignment="1" applyProtection="1">
      <alignment horizontal="left"/>
      <protection locked="0"/>
    </xf>
    <xf numFmtId="164" fontId="11" fillId="0" borderId="49" xfId="24" applyNumberFormat="1" applyFont="1" applyBorder="1" applyAlignment="1" applyProtection="1">
      <protection locked="0"/>
    </xf>
    <xf numFmtId="9" fontId="11" fillId="5" borderId="67" xfId="220" applyFont="1" applyFill="1" applyBorder="1" applyProtection="1">
      <protection hidden="1"/>
    </xf>
    <xf numFmtId="164" fontId="11" fillId="0" borderId="66" xfId="24" applyNumberFormat="1" applyFont="1" applyBorder="1" applyAlignment="1" applyProtection="1">
      <protection locked="0"/>
    </xf>
    <xf numFmtId="9" fontId="11" fillId="5" borderId="54" xfId="220" applyFont="1" applyFill="1" applyBorder="1" applyProtection="1">
      <protection hidden="1"/>
    </xf>
    <xf numFmtId="164" fontId="11" fillId="0" borderId="76" xfId="24" applyNumberFormat="1" applyFont="1" applyBorder="1" applyAlignment="1" applyProtection="1">
      <protection locked="0"/>
    </xf>
    <xf numFmtId="9" fontId="11" fillId="5" borderId="36" xfId="220" applyFont="1" applyFill="1" applyBorder="1" applyProtection="1">
      <protection hidden="1"/>
    </xf>
    <xf numFmtId="0" fontId="3" fillId="0" borderId="0" xfId="0" applyFont="1" applyProtection="1">
      <protection hidden="1"/>
    </xf>
    <xf numFmtId="0" fontId="3" fillId="0" borderId="55"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11" fillId="0" borderId="57" xfId="0" applyFont="1" applyBorder="1" applyAlignment="1" applyProtection="1">
      <alignment wrapText="1"/>
      <protection locked="0"/>
    </xf>
    <xf numFmtId="0" fontId="3" fillId="0" borderId="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11" fillId="0" borderId="15" xfId="0" applyFont="1" applyBorder="1" applyAlignment="1" applyProtection="1">
      <alignment wrapText="1"/>
      <protection locked="0"/>
    </xf>
    <xf numFmtId="0" fontId="3" fillId="0" borderId="61" xfId="0" applyFont="1" applyBorder="1" applyAlignment="1" applyProtection="1">
      <alignment horizontal="left"/>
      <protection locked="0"/>
    </xf>
    <xf numFmtId="0" fontId="11" fillId="0" borderId="1" xfId="0" quotePrefix="1" applyFont="1" applyBorder="1" applyAlignment="1" applyProtection="1">
      <alignment horizontal="center"/>
      <protection locked="0"/>
    </xf>
    <xf numFmtId="0" fontId="11"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14" fontId="11" fillId="0" borderId="1" xfId="0" applyNumberFormat="1" applyFont="1" applyBorder="1" applyAlignment="1" applyProtection="1">
      <alignment horizontal="center"/>
      <protection locked="0"/>
    </xf>
    <xf numFmtId="0" fontId="11" fillId="0" borderId="36" xfId="0" applyFont="1" applyBorder="1" applyProtection="1">
      <protection locked="0"/>
    </xf>
    <xf numFmtId="0" fontId="3" fillId="0" borderId="77" xfId="0" applyFont="1" applyBorder="1" applyAlignment="1" applyProtection="1">
      <alignment vertical="center"/>
      <protection locked="0"/>
    </xf>
    <xf numFmtId="0" fontId="3" fillId="2" borderId="78" xfId="0" applyFont="1" applyFill="1" applyBorder="1" applyAlignment="1" applyProtection="1">
      <alignment horizontal="left" vertical="center"/>
      <protection locked="0"/>
    </xf>
    <xf numFmtId="0" fontId="3" fillId="2" borderId="56" xfId="0" applyFont="1" applyFill="1" applyBorder="1" applyAlignment="1" applyProtection="1">
      <alignment horizontal="left"/>
      <protection locked="0"/>
    </xf>
    <xf numFmtId="0" fontId="3" fillId="2" borderId="77" xfId="0" applyFont="1" applyFill="1" applyBorder="1" applyAlignment="1" applyProtection="1">
      <alignment horizontal="left"/>
      <protection locked="0"/>
    </xf>
    <xf numFmtId="0" fontId="3" fillId="0" borderId="77" xfId="0" applyFont="1" applyBorder="1" applyAlignment="1" applyProtection="1">
      <alignment vertical="center" wrapText="1"/>
      <protection locked="0"/>
    </xf>
    <xf numFmtId="9" fontId="3" fillId="0" borderId="57" xfId="220" applyFont="1" applyBorder="1" applyAlignment="1" applyProtection="1">
      <alignment vertical="center"/>
      <protection locked="0"/>
    </xf>
    <xf numFmtId="0" fontId="3" fillId="5" borderId="7" xfId="0" applyFont="1" applyFill="1" applyBorder="1" applyAlignment="1" applyProtection="1">
      <protection locked="0"/>
    </xf>
    <xf numFmtId="0" fontId="3" fillId="5" borderId="66" xfId="0" applyFont="1" applyFill="1" applyBorder="1" applyAlignment="1" applyProtection="1">
      <protection locked="0"/>
    </xf>
    <xf numFmtId="0" fontId="3" fillId="5" borderId="16" xfId="0" applyFont="1" applyFill="1" applyBorder="1" applyAlignment="1" applyProtection="1">
      <alignment horizontal="center" vertical="center"/>
      <protection locked="0"/>
    </xf>
    <xf numFmtId="9" fontId="11" fillId="5" borderId="53" xfId="220" applyFont="1" applyFill="1" applyBorder="1" applyProtection="1">
      <protection locked="0"/>
    </xf>
    <xf numFmtId="9" fontId="11" fillId="0" borderId="31" xfId="220" applyFont="1" applyBorder="1" applyAlignment="1" applyProtection="1">
      <alignment horizontal="right"/>
      <protection locked="0"/>
    </xf>
    <xf numFmtId="0" fontId="11" fillId="0" borderId="7" xfId="0" applyFont="1" applyBorder="1" applyAlignment="1" applyProtection="1">
      <alignment horizontal="right"/>
      <protection locked="0"/>
    </xf>
    <xf numFmtId="0" fontId="11" fillId="0" borderId="2" xfId="0" applyFont="1" applyBorder="1" applyAlignment="1" applyProtection="1">
      <alignment horizontal="left"/>
      <protection locked="0"/>
    </xf>
    <xf numFmtId="9" fontId="11" fillId="0" borderId="53" xfId="0" applyNumberFormat="1" applyFont="1" applyBorder="1" applyAlignment="1" applyProtection="1">
      <alignment horizontal="right"/>
      <protection locked="0"/>
    </xf>
    <xf numFmtId="0" fontId="3" fillId="5" borderId="2" xfId="0" applyFont="1" applyFill="1" applyBorder="1" applyAlignment="1" applyProtection="1">
      <protection locked="0"/>
    </xf>
    <xf numFmtId="164" fontId="11" fillId="5" borderId="66" xfId="24" applyNumberFormat="1" applyFont="1" applyFill="1" applyBorder="1" applyAlignment="1" applyProtection="1">
      <protection locked="0"/>
    </xf>
    <xf numFmtId="0" fontId="11" fillId="5" borderId="53" xfId="0" applyFont="1" applyFill="1" applyBorder="1" applyProtection="1">
      <protection locked="0"/>
    </xf>
    <xf numFmtId="9" fontId="11" fillId="0" borderId="15" xfId="220" applyFont="1" applyBorder="1" applyAlignment="1" applyProtection="1">
      <alignment horizontal="right"/>
      <protection locked="0"/>
    </xf>
    <xf numFmtId="9" fontId="11" fillId="0" borderId="53" xfId="220" applyFont="1" applyBorder="1" applyAlignment="1" applyProtection="1">
      <alignment horizontal="right"/>
      <protection locked="0"/>
    </xf>
    <xf numFmtId="0" fontId="3" fillId="0" borderId="7" xfId="0" applyFont="1" applyBorder="1" applyAlignment="1" applyProtection="1">
      <protection locked="0"/>
    </xf>
    <xf numFmtId="164" fontId="11" fillId="0" borderId="66" xfId="23" applyNumberFormat="1" applyFont="1" applyBorder="1" applyAlignment="1" applyProtection="1">
      <protection locked="0"/>
    </xf>
    <xf numFmtId="0" fontId="3" fillId="0" borderId="2" xfId="0" applyFont="1" applyBorder="1" applyAlignment="1" applyProtection="1">
      <protection locked="0"/>
    </xf>
    <xf numFmtId="0" fontId="3" fillId="0" borderId="2" xfId="0" applyFont="1" applyFill="1" applyBorder="1" applyAlignment="1" applyProtection="1">
      <protection locked="0"/>
    </xf>
    <xf numFmtId="0" fontId="3" fillId="0" borderId="66" xfId="0" applyFont="1" applyFill="1" applyBorder="1" applyAlignment="1" applyProtection="1">
      <protection locked="0"/>
    </xf>
    <xf numFmtId="0" fontId="3" fillId="2" borderId="58" xfId="0" applyFont="1" applyFill="1" applyBorder="1" applyAlignment="1" applyProtection="1">
      <protection locked="0"/>
    </xf>
    <xf numFmtId="0" fontId="3" fillId="2" borderId="59" xfId="0" applyFont="1" applyFill="1" applyBorder="1" applyAlignment="1" applyProtection="1">
      <protection locked="0"/>
    </xf>
    <xf numFmtId="0" fontId="3" fillId="0" borderId="75" xfId="0" applyFont="1" applyFill="1" applyBorder="1" applyAlignment="1" applyProtection="1">
      <protection locked="0"/>
    </xf>
    <xf numFmtId="0" fontId="3" fillId="0" borderId="76" xfId="0" applyFont="1" applyFill="1" applyBorder="1" applyAlignment="1" applyProtection="1">
      <protection locked="0"/>
    </xf>
    <xf numFmtId="0" fontId="3" fillId="0" borderId="61" xfId="0" applyFont="1" applyBorder="1" applyAlignment="1" applyProtection="1">
      <protection locked="0"/>
    </xf>
    <xf numFmtId="0" fontId="3" fillId="0" borderId="1" xfId="0" applyFont="1" applyBorder="1" applyAlignment="1" applyProtection="1">
      <protection locked="0"/>
    </xf>
    <xf numFmtId="0" fontId="3" fillId="0" borderId="59" xfId="0" applyFont="1" applyFill="1" applyBorder="1" applyAlignment="1" applyProtection="1">
      <protection locked="0"/>
    </xf>
    <xf numFmtId="0" fontId="3" fillId="0" borderId="51" xfId="0" applyFont="1" applyFill="1" applyBorder="1" applyAlignment="1" applyProtection="1">
      <protection locked="0"/>
    </xf>
    <xf numFmtId="164" fontId="11" fillId="0" borderId="68" xfId="23" applyNumberFormat="1" applyFont="1" applyBorder="1" applyAlignment="1" applyProtection="1">
      <protection locked="0"/>
    </xf>
    <xf numFmtId="0" fontId="11" fillId="0" borderId="0" xfId="0" applyFont="1" applyProtection="1">
      <protection locked="0"/>
    </xf>
    <xf numFmtId="0" fontId="3" fillId="0" borderId="0" xfId="0" applyFont="1" applyBorder="1" applyAlignment="1" applyProtection="1">
      <alignment horizontal="center"/>
      <protection hidden="1"/>
    </xf>
    <xf numFmtId="164" fontId="11" fillId="0" borderId="0" xfId="0" applyNumberFormat="1" applyFont="1" applyBorder="1" applyProtection="1">
      <protection hidden="1"/>
    </xf>
    <xf numFmtId="0" fontId="3" fillId="0" borderId="79" xfId="0" applyFont="1" applyBorder="1" applyAlignment="1" applyProtection="1">
      <protection locked="0"/>
    </xf>
    <xf numFmtId="0" fontId="3" fillId="0" borderId="8" xfId="0" applyFont="1" applyBorder="1" applyAlignment="1" applyProtection="1">
      <protection locked="0"/>
    </xf>
    <xf numFmtId="0" fontId="3" fillId="0" borderId="54" xfId="0" applyFont="1" applyBorder="1" applyAlignment="1" applyProtection="1">
      <protection locked="0"/>
    </xf>
    <xf numFmtId="0" fontId="3" fillId="0" borderId="6" xfId="0" applyFont="1" applyBorder="1" applyAlignment="1" applyProtection="1">
      <protection locked="0"/>
    </xf>
    <xf numFmtId="0" fontId="3" fillId="0" borderId="0" xfId="0" applyFont="1" applyBorder="1" applyAlignment="1" applyProtection="1">
      <protection locked="0"/>
    </xf>
    <xf numFmtId="0" fontId="3" fillId="0" borderId="15" xfId="0" applyFont="1" applyBorder="1" applyAlignment="1" applyProtection="1">
      <protection locked="0"/>
    </xf>
    <xf numFmtId="0" fontId="11" fillId="0" borderId="1" xfId="0" applyFont="1" applyBorder="1" applyAlignment="1" applyProtection="1">
      <alignment horizontal="center"/>
      <protection locked="0"/>
    </xf>
    <xf numFmtId="0" fontId="3" fillId="0" borderId="1" xfId="0" applyFont="1" applyBorder="1" applyAlignment="1" applyProtection="1">
      <alignment horizontal="right"/>
      <protection locked="0"/>
    </xf>
    <xf numFmtId="14" fontId="11" fillId="0" borderId="36" xfId="0" applyNumberFormat="1" applyFont="1" applyBorder="1" applyAlignment="1" applyProtection="1">
      <alignment horizontal="center"/>
      <protection locked="0"/>
    </xf>
    <xf numFmtId="0" fontId="3" fillId="0" borderId="61" xfId="0" applyFont="1" applyBorder="1" applyAlignment="1" applyProtection="1">
      <alignment horizontal="left" vertical="center"/>
      <protection locked="0"/>
    </xf>
    <xf numFmtId="0" fontId="3" fillId="0" borderId="68" xfId="0" applyFont="1" applyBorder="1" applyAlignment="1" applyProtection="1">
      <alignment vertical="center"/>
      <protection locked="0"/>
    </xf>
    <xf numFmtId="0" fontId="3" fillId="2" borderId="80" xfId="0" applyFont="1" applyFill="1" applyBorder="1" applyAlignment="1" applyProtection="1">
      <alignment horizontal="left" vertical="center"/>
      <protection locked="0"/>
    </xf>
    <xf numFmtId="0" fontId="3" fillId="2" borderId="68" xfId="0" applyFont="1" applyFill="1" applyBorder="1" applyAlignment="1" applyProtection="1">
      <alignment vertical="center"/>
      <protection locked="0"/>
    </xf>
    <xf numFmtId="0" fontId="3" fillId="0" borderId="36" xfId="0" applyFont="1" applyBorder="1" applyAlignment="1" applyProtection="1">
      <alignment vertical="center"/>
      <protection locked="0"/>
    </xf>
    <xf numFmtId="0" fontId="3" fillId="4" borderId="81" xfId="0" applyFont="1" applyFill="1" applyBorder="1" applyAlignment="1" applyProtection="1">
      <alignment horizontal="center" vertical="center"/>
      <protection locked="0"/>
    </xf>
    <xf numFmtId="164" fontId="11" fillId="3" borderId="67" xfId="0" applyNumberFormat="1" applyFont="1" applyFill="1" applyBorder="1" applyAlignment="1" applyProtection="1">
      <protection locked="0"/>
    </xf>
    <xf numFmtId="0" fontId="11" fillId="0" borderId="82" xfId="0" applyFont="1" applyBorder="1" applyAlignment="1" applyProtection="1">
      <alignment horizontal="center"/>
      <protection locked="0"/>
    </xf>
    <xf numFmtId="164" fontId="11" fillId="0" borderId="15" xfId="0" applyNumberFormat="1" applyFont="1" applyBorder="1" applyAlignment="1" applyProtection="1">
      <protection locked="0"/>
    </xf>
    <xf numFmtId="0" fontId="3" fillId="0" borderId="2" xfId="0" applyFont="1" applyFill="1" applyBorder="1" applyProtection="1">
      <protection locked="0"/>
    </xf>
    <xf numFmtId="0" fontId="3" fillId="0" borderId="66" xfId="0" applyFont="1" applyFill="1" applyBorder="1" applyProtection="1">
      <protection locked="0"/>
    </xf>
    <xf numFmtId="164" fontId="11" fillId="0" borderId="53" xfId="0" applyNumberFormat="1" applyFont="1" applyBorder="1" applyAlignment="1" applyProtection="1">
      <protection locked="0"/>
    </xf>
    <xf numFmtId="0" fontId="3" fillId="0" borderId="83" xfId="0" applyFont="1" applyBorder="1" applyAlignment="1" applyProtection="1">
      <protection locked="0"/>
    </xf>
    <xf numFmtId="0" fontId="3" fillId="0" borderId="75" xfId="0" applyFont="1" applyBorder="1" applyAlignment="1" applyProtection="1">
      <protection locked="0"/>
    </xf>
    <xf numFmtId="0" fontId="3" fillId="0" borderId="0" xfId="0" applyFont="1" applyFill="1" applyBorder="1" applyProtection="1">
      <protection locked="0"/>
    </xf>
    <xf numFmtId="0" fontId="3" fillId="0" borderId="47" xfId="0" applyFont="1" applyFill="1" applyBorder="1" applyProtection="1">
      <protection locked="0"/>
    </xf>
    <xf numFmtId="164" fontId="11" fillId="0" borderId="84" xfId="0" applyNumberFormat="1" applyFont="1" applyBorder="1" applyAlignment="1" applyProtection="1">
      <protection locked="0"/>
    </xf>
    <xf numFmtId="0" fontId="3" fillId="0" borderId="1" xfId="0" applyFont="1" applyFill="1" applyBorder="1" applyProtection="1">
      <protection locked="0"/>
    </xf>
    <xf numFmtId="0" fontId="3" fillId="0" borderId="68" xfId="0" applyFont="1" applyFill="1" applyBorder="1" applyProtection="1">
      <protection locked="0"/>
    </xf>
    <xf numFmtId="164" fontId="11" fillId="0" borderId="36" xfId="0" applyNumberFormat="1" applyFont="1" applyBorder="1" applyAlignment="1" applyProtection="1">
      <protection locked="0"/>
    </xf>
    <xf numFmtId="0" fontId="11" fillId="0" borderId="0" xfId="0" applyFont="1" applyBorder="1" applyAlignment="1" applyProtection="1">
      <protection hidden="1"/>
    </xf>
    <xf numFmtId="164" fontId="11" fillId="0" borderId="54" xfId="0" applyNumberFormat="1" applyFont="1" applyBorder="1" applyAlignment="1" applyProtection="1">
      <protection locked="0"/>
    </xf>
    <xf numFmtId="164" fontId="11" fillId="0" borderId="60" xfId="0" applyNumberFormat="1" applyFont="1" applyBorder="1" applyAlignment="1" applyProtection="1">
      <protection locked="0"/>
    </xf>
    <xf numFmtId="164" fontId="11" fillId="0" borderId="67" xfId="0" applyNumberFormat="1" applyFont="1" applyBorder="1" applyAlignment="1" applyProtection="1">
      <protection locked="0"/>
    </xf>
    <xf numFmtId="0" fontId="3" fillId="0" borderId="55" xfId="0" applyFont="1" applyBorder="1" applyAlignment="1" applyProtection="1">
      <protection locked="0"/>
    </xf>
    <xf numFmtId="0" fontId="3" fillId="0" borderId="56" xfId="0" applyFont="1" applyBorder="1" applyAlignment="1" applyProtection="1">
      <protection locked="0"/>
    </xf>
    <xf numFmtId="0" fontId="3" fillId="0" borderId="57" xfId="0" applyFont="1" applyBorder="1" applyAlignment="1" applyProtection="1">
      <protection locked="0"/>
    </xf>
    <xf numFmtId="0" fontId="3" fillId="0" borderId="57" xfId="0" applyFont="1" applyBorder="1" applyAlignment="1" applyProtection="1">
      <alignment vertical="center"/>
      <protection locked="0"/>
    </xf>
    <xf numFmtId="0" fontId="3" fillId="0" borderId="85" xfId="0" applyFont="1" applyBorder="1" applyAlignment="1" applyProtection="1">
      <protection locked="0"/>
    </xf>
    <xf numFmtId="0" fontId="11" fillId="0" borderId="70" xfId="0" applyFont="1" applyBorder="1" applyAlignment="1" applyProtection="1">
      <protection locked="0"/>
    </xf>
    <xf numFmtId="0" fontId="11" fillId="0" borderId="64" xfId="0" applyFont="1" applyBorder="1" applyAlignment="1" applyProtection="1">
      <protection locked="0"/>
    </xf>
    <xf numFmtId="164" fontId="11" fillId="0" borderId="86" xfId="0" applyNumberFormat="1" applyFont="1" applyBorder="1" applyAlignment="1" applyProtection="1">
      <protection locked="0"/>
    </xf>
    <xf numFmtId="0" fontId="11" fillId="0" borderId="0" xfId="0" applyFont="1" applyBorder="1" applyAlignment="1" applyProtection="1">
      <protection locked="0"/>
    </xf>
    <xf numFmtId="0" fontId="11" fillId="0" borderId="47" xfId="0" applyFont="1" applyBorder="1" applyAlignment="1" applyProtection="1">
      <protection locked="0"/>
    </xf>
    <xf numFmtId="0" fontId="11" fillId="0" borderId="58" xfId="0" applyFont="1" applyBorder="1" applyProtection="1">
      <protection locked="0"/>
    </xf>
    <xf numFmtId="0" fontId="11" fillId="0" borderId="59" xfId="0" applyFont="1" applyBorder="1" applyAlignment="1" applyProtection="1">
      <protection locked="0"/>
    </xf>
    <xf numFmtId="0" fontId="11" fillId="0" borderId="51" xfId="0" applyFont="1" applyBorder="1" applyAlignment="1" applyProtection="1">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49" xfId="0" applyFont="1" applyBorder="1" applyAlignment="1" applyProtection="1">
      <alignment vertical="center"/>
      <protection locked="0"/>
    </xf>
    <xf numFmtId="0" fontId="3" fillId="2" borderId="83" xfId="0" applyFont="1" applyFill="1" applyBorder="1" applyAlignment="1" applyProtection="1">
      <alignment vertical="center"/>
      <protection locked="0"/>
    </xf>
    <xf numFmtId="0" fontId="3" fillId="2" borderId="75" xfId="0" applyFont="1" applyFill="1" applyBorder="1" applyAlignment="1" applyProtection="1">
      <alignment vertical="center"/>
      <protection locked="0"/>
    </xf>
    <xf numFmtId="0" fontId="3" fillId="2" borderId="76" xfId="0" applyFont="1" applyFill="1" applyBorder="1" applyAlignment="1" applyProtection="1">
      <alignment vertical="center"/>
      <protection locked="0"/>
    </xf>
    <xf numFmtId="0" fontId="11" fillId="0" borderId="47" xfId="152" applyFont="1" applyBorder="1" applyAlignment="1" applyProtection="1">
      <protection locked="0"/>
    </xf>
    <xf numFmtId="164" fontId="11" fillId="0" borderId="15" xfId="152" applyNumberFormat="1" applyFont="1" applyBorder="1" applyAlignment="1" applyProtection="1">
      <protection locked="0"/>
    </xf>
    <xf numFmtId="0" fontId="3" fillId="0" borderId="55"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15" xfId="0" applyFont="1" applyBorder="1" applyAlignment="1" applyProtection="1">
      <alignment horizontal="center"/>
      <protection locked="0"/>
    </xf>
    <xf numFmtId="0" fontId="3" fillId="0" borderId="79" xfId="0" applyFont="1" applyBorder="1" applyAlignment="1" applyProtection="1">
      <alignment vertical="center"/>
      <protection locked="0"/>
    </xf>
    <xf numFmtId="0" fontId="3" fillId="0" borderId="5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4" xfId="0" applyFont="1" applyBorder="1" applyAlignment="1" applyProtection="1">
      <alignment vertical="center"/>
      <protection locked="0"/>
    </xf>
    <xf numFmtId="164" fontId="3" fillId="0" borderId="53" xfId="0" applyNumberFormat="1" applyFont="1" applyBorder="1" applyAlignment="1" applyProtection="1">
      <protection locked="0"/>
    </xf>
    <xf numFmtId="0" fontId="3" fillId="0" borderId="66" xfId="0" applyFont="1" applyBorder="1" applyAlignment="1" applyProtection="1">
      <protection locked="0"/>
    </xf>
    <xf numFmtId="0" fontId="3" fillId="2" borderId="7" xfId="0" applyFont="1" applyFill="1" applyBorder="1" applyAlignment="1" applyProtection="1">
      <protection locked="0"/>
    </xf>
    <xf numFmtId="0" fontId="3" fillId="2" borderId="66" xfId="0" applyFont="1" applyFill="1" applyBorder="1" applyAlignment="1" applyProtection="1">
      <protection locked="0"/>
    </xf>
    <xf numFmtId="0" fontId="3" fillId="2" borderId="8" xfId="0" applyFont="1" applyFill="1" applyBorder="1" applyAlignment="1" applyProtection="1">
      <protection locked="0"/>
    </xf>
    <xf numFmtId="0" fontId="3" fillId="0" borderId="9" xfId="0" applyFont="1" applyBorder="1" applyAlignment="1" applyProtection="1">
      <protection locked="0"/>
    </xf>
    <xf numFmtId="0" fontId="3" fillId="0" borderId="7" xfId="0" applyFont="1" applyBorder="1" applyProtection="1">
      <protection locked="0"/>
    </xf>
    <xf numFmtId="0" fontId="11" fillId="0" borderId="5" xfId="0" applyFont="1" applyBorder="1" applyAlignment="1" applyProtection="1">
      <protection locked="0"/>
    </xf>
    <xf numFmtId="0" fontId="11" fillId="0" borderId="0" xfId="152" applyFont="1" applyBorder="1" applyAlignment="1" applyProtection="1">
      <protection locked="0"/>
    </xf>
    <xf numFmtId="0" fontId="3" fillId="0" borderId="16" xfId="0" applyFont="1" applyBorder="1" applyAlignment="1" applyProtection="1">
      <protection locked="0"/>
    </xf>
    <xf numFmtId="0" fontId="3" fillId="2" borderId="71" xfId="0" applyFont="1" applyFill="1" applyBorder="1" applyAlignment="1" applyProtection="1">
      <protection locked="0"/>
    </xf>
    <xf numFmtId="0" fontId="3" fillId="2" borderId="16" xfId="0" applyFont="1" applyFill="1" applyBorder="1" applyAlignment="1" applyProtection="1">
      <protection locked="0"/>
    </xf>
    <xf numFmtId="0" fontId="3" fillId="2" borderId="2" xfId="0" applyFont="1" applyFill="1" applyBorder="1" applyAlignment="1" applyProtection="1">
      <protection locked="0"/>
    </xf>
    <xf numFmtId="0" fontId="3" fillId="0" borderId="58" xfId="0" applyFont="1" applyBorder="1" applyAlignment="1" applyProtection="1">
      <protection locked="0"/>
    </xf>
    <xf numFmtId="0" fontId="3" fillId="0" borderId="76" xfId="0" applyFont="1" applyBorder="1" applyAlignment="1" applyProtection="1">
      <protection locked="0"/>
    </xf>
    <xf numFmtId="0" fontId="3" fillId="0" borderId="59" xfId="0" applyFont="1" applyBorder="1" applyAlignment="1" applyProtection="1">
      <protection locked="0"/>
    </xf>
    <xf numFmtId="0" fontId="11" fillId="0" borderId="0" xfId="0" applyFont="1" applyAlignment="1" applyProtection="1">
      <alignment wrapText="1"/>
      <protection hidden="1"/>
    </xf>
    <xf numFmtId="0" fontId="3" fillId="5" borderId="53" xfId="0" applyFont="1" applyFill="1" applyBorder="1" applyAlignment="1" applyProtection="1">
      <protection hidden="1"/>
    </xf>
    <xf numFmtId="164" fontId="11" fillId="2" borderId="54" xfId="23" applyNumberFormat="1" applyFont="1" applyFill="1" applyBorder="1" applyAlignment="1" applyProtection="1">
      <protection locked="0"/>
    </xf>
    <xf numFmtId="0" fontId="11" fillId="5" borderId="7" xfId="0" applyFont="1" applyFill="1" applyBorder="1" applyAlignment="1" applyProtection="1">
      <alignment horizontal="left"/>
      <protection hidden="1"/>
    </xf>
    <xf numFmtId="0" fontId="11" fillId="5" borderId="2" xfId="0" applyFont="1" applyFill="1" applyBorder="1" applyAlignment="1" applyProtection="1">
      <alignment horizontal="left"/>
      <protection hidden="1"/>
    </xf>
    <xf numFmtId="0" fontId="11" fillId="5" borderId="53" xfId="0" applyFont="1" applyFill="1" applyBorder="1" applyAlignment="1" applyProtection="1">
      <alignment horizontal="left"/>
      <protection hidden="1"/>
    </xf>
    <xf numFmtId="164" fontId="11" fillId="0" borderId="53" xfId="24" applyNumberFormat="1" applyFont="1" applyBorder="1" applyAlignment="1" applyProtection="1">
      <protection locked="0"/>
    </xf>
    <xf numFmtId="0" fontId="11" fillId="5" borderId="9" xfId="0" applyFont="1" applyFill="1" applyBorder="1" applyAlignment="1" applyProtection="1">
      <protection hidden="1"/>
    </xf>
    <xf numFmtId="0" fontId="11" fillId="5" borderId="5" xfId="0" applyFont="1" applyFill="1" applyBorder="1" applyAlignment="1" applyProtection="1">
      <protection hidden="1"/>
    </xf>
    <xf numFmtId="0" fontId="11" fillId="5" borderId="67" xfId="0" applyFont="1" applyFill="1" applyBorder="1" applyAlignment="1" applyProtection="1">
      <protection hidden="1"/>
    </xf>
    <xf numFmtId="164" fontId="11" fillId="0" borderId="84" xfId="24" applyNumberFormat="1" applyFont="1" applyBorder="1" applyAlignment="1" applyProtection="1">
      <protection locked="0"/>
    </xf>
    <xf numFmtId="0" fontId="11" fillId="0" borderId="0" xfId="0" applyFont="1" applyFill="1" applyBorder="1" applyAlignment="1" applyProtection="1">
      <protection hidden="1"/>
    </xf>
    <xf numFmtId="0" fontId="3" fillId="0" borderId="0" xfId="0" applyFont="1" applyFill="1" applyBorder="1" applyAlignment="1" applyProtection="1">
      <alignment wrapText="1"/>
      <protection hidden="1"/>
    </xf>
    <xf numFmtId="164" fontId="11" fillId="0" borderId="0" xfId="24" applyNumberFormat="1" applyFont="1" applyFill="1" applyBorder="1" applyAlignment="1" applyProtection="1">
      <protection hidden="1"/>
    </xf>
    <xf numFmtId="0" fontId="3" fillId="0" borderId="15" xfId="0" applyFont="1" applyBorder="1" applyAlignment="1" applyProtection="1">
      <alignment horizontal="center" wrapText="1"/>
      <protection locked="0"/>
    </xf>
    <xf numFmtId="0" fontId="3" fillId="0" borderId="0" xfId="0" applyFont="1" applyBorder="1" applyAlignment="1" applyProtection="1">
      <alignment wrapText="1"/>
      <protection locked="0"/>
    </xf>
    <xf numFmtId="0" fontId="3" fillId="0" borderId="47"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2" borderId="79"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50" xfId="0" applyFont="1" applyFill="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83" xfId="0" applyFont="1" applyBorder="1" applyAlignment="1" applyProtection="1">
      <alignment vertical="center"/>
      <protection locked="0"/>
    </xf>
    <xf numFmtId="0" fontId="3" fillId="0" borderId="75" xfId="0" applyFont="1" applyBorder="1" applyAlignment="1" applyProtection="1">
      <alignment vertical="center" wrapText="1"/>
      <protection locked="0"/>
    </xf>
    <xf numFmtId="0" fontId="3" fillId="0" borderId="76" xfId="0" applyFont="1" applyBorder="1" applyAlignment="1" applyProtection="1">
      <alignment vertical="center" wrapText="1"/>
      <protection locked="0"/>
    </xf>
    <xf numFmtId="0" fontId="11" fillId="5" borderId="58" xfId="0" applyFont="1" applyFill="1" applyBorder="1" applyAlignment="1" applyProtection="1">
      <protection hidden="1"/>
    </xf>
    <xf numFmtId="0" fontId="11" fillId="5" borderId="59" xfId="0" applyFont="1" applyFill="1" applyBorder="1" applyAlignment="1" applyProtection="1">
      <protection hidden="1"/>
    </xf>
    <xf numFmtId="0" fontId="11" fillId="5" borderId="60" xfId="0" applyFont="1" applyFill="1" applyBorder="1" applyAlignment="1" applyProtection="1">
      <protection hidden="1"/>
    </xf>
    <xf numFmtId="0" fontId="3" fillId="0" borderId="55" xfId="0" applyFont="1" applyBorder="1" applyAlignment="1" applyProtection="1">
      <alignment vertical="top"/>
      <protection locked="0"/>
    </xf>
    <xf numFmtId="0" fontId="3" fillId="0" borderId="56" xfId="0" applyFont="1" applyBorder="1" applyAlignment="1" applyProtection="1">
      <alignment vertical="top"/>
      <protection locked="0"/>
    </xf>
    <xf numFmtId="0" fontId="3" fillId="0" borderId="57" xfId="0" applyFont="1" applyBorder="1" applyAlignment="1" applyProtection="1">
      <alignment vertical="top"/>
      <protection locked="0"/>
    </xf>
    <xf numFmtId="0" fontId="3" fillId="0" borderId="5" xfId="0" applyFont="1" applyBorder="1" applyAlignment="1" applyProtection="1">
      <protection locked="0"/>
    </xf>
    <xf numFmtId="0" fontId="3" fillId="0" borderId="49" xfId="0" applyFont="1" applyBorder="1" applyAlignment="1" applyProtection="1">
      <protection locked="0"/>
    </xf>
    <xf numFmtId="0" fontId="3" fillId="0" borderId="67"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66" xfId="0" applyFont="1" applyBorder="1" applyAlignment="1" applyProtection="1">
      <alignment vertical="center"/>
      <protection locked="0"/>
    </xf>
    <xf numFmtId="0" fontId="3" fillId="2" borderId="85"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164" fontId="11" fillId="0" borderId="53" xfId="0" applyNumberFormat="1" applyFont="1" applyBorder="1" applyAlignment="1" applyProtection="1">
      <alignment horizontal="center" vertical="center"/>
      <protection locked="0"/>
    </xf>
    <xf numFmtId="0" fontId="11" fillId="0" borderId="86" xfId="0" applyFont="1" applyBorder="1" applyProtection="1">
      <protection locked="0"/>
    </xf>
    <xf numFmtId="0" fontId="3" fillId="2" borderId="9" xfId="0" applyFont="1" applyFill="1" applyBorder="1" applyAlignment="1" applyProtection="1">
      <alignment horizontal="center" vertical="center"/>
      <protection locked="0"/>
    </xf>
    <xf numFmtId="164" fontId="11" fillId="0" borderId="67" xfId="0" applyNumberFormat="1" applyFont="1" applyBorder="1" applyAlignment="1" applyProtection="1">
      <alignment horizontal="center" vertical="center"/>
      <protection locked="0"/>
    </xf>
    <xf numFmtId="0" fontId="11" fillId="0" borderId="53" xfId="0" applyFont="1" applyBorder="1" applyProtection="1">
      <protection locked="0"/>
    </xf>
    <xf numFmtId="0" fontId="3" fillId="2" borderId="7"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left" vertical="center" wrapText="1"/>
      <protection locked="0"/>
    </xf>
    <xf numFmtId="0" fontId="3" fillId="2" borderId="87" xfId="0" applyFont="1" applyFill="1" applyBorder="1" applyAlignment="1" applyProtection="1">
      <alignment horizontal="center" vertical="center"/>
      <protection locked="0"/>
    </xf>
    <xf numFmtId="0" fontId="3" fillId="2" borderId="88" xfId="0" applyFont="1" applyFill="1" applyBorder="1" applyAlignment="1" applyProtection="1">
      <alignment horizontal="center" vertical="center"/>
      <protection locked="0"/>
    </xf>
    <xf numFmtId="0" fontId="11" fillId="0" borderId="89" xfId="0" applyFont="1" applyBorder="1" applyAlignment="1" applyProtection="1">
      <alignment horizontal="center" vertical="center" wrapText="1"/>
      <protection locked="0"/>
    </xf>
    <xf numFmtId="164" fontId="11" fillId="0" borderId="90" xfId="0" applyNumberFormat="1" applyFont="1" applyBorder="1" applyAlignment="1" applyProtection="1">
      <alignment horizontal="center" vertical="center"/>
      <protection locked="0"/>
    </xf>
    <xf numFmtId="0" fontId="11" fillId="0" borderId="90" xfId="0" applyFont="1" applyBorder="1" applyAlignment="1" applyProtection="1">
      <alignment horizontal="center"/>
      <protection locked="0"/>
    </xf>
    <xf numFmtId="0" fontId="3" fillId="2" borderId="0" xfId="0" applyFont="1" applyFill="1" applyBorder="1" applyAlignment="1" applyProtection="1">
      <alignment vertical="center"/>
      <protection hidden="1"/>
    </xf>
    <xf numFmtId="0" fontId="16" fillId="0" borderId="0" xfId="0" applyFont="1" applyAlignment="1" applyProtection="1">
      <alignment horizontal="left"/>
      <protection hidden="1"/>
    </xf>
    <xf numFmtId="0" fontId="16" fillId="0" borderId="0" xfId="0" applyFont="1" applyBorder="1" applyAlignment="1" applyProtection="1">
      <alignment horizontal="left"/>
      <protection locked="0"/>
    </xf>
    <xf numFmtId="0" fontId="16" fillId="0" borderId="0" xfId="0" applyFont="1" applyAlignment="1" applyProtection="1">
      <alignment horizontal="left"/>
      <protection locked="0"/>
    </xf>
    <xf numFmtId="0" fontId="16"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58" xfId="0" applyFont="1" applyBorder="1" applyAlignment="1" applyProtection="1">
      <alignment horizontal="left"/>
      <protection locked="0"/>
    </xf>
    <xf numFmtId="0" fontId="3" fillId="0" borderId="59" xfId="0" applyFont="1" applyBorder="1" applyAlignment="1" applyProtection="1">
      <alignment horizontal="left"/>
      <protection locked="0"/>
    </xf>
    <xf numFmtId="0" fontId="3" fillId="0" borderId="59" xfId="0" applyFont="1" applyBorder="1" applyAlignment="1" applyProtection="1">
      <alignment horizontal="center" wrapText="1"/>
      <protection locked="0"/>
    </xf>
    <xf numFmtId="0" fontId="11" fillId="0" borderId="60" xfId="0" applyFont="1" applyBorder="1" applyProtection="1">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center"/>
      <protection locked="0"/>
    </xf>
    <xf numFmtId="0" fontId="3" fillId="0" borderId="5" xfId="0" applyFont="1" applyBorder="1" applyAlignment="1" applyProtection="1">
      <alignment horizontal="right"/>
      <protection locked="0"/>
    </xf>
    <xf numFmtId="14" fontId="11" fillId="0" borderId="60" xfId="0" applyNumberFormat="1" applyFont="1" applyBorder="1" applyAlignment="1" applyProtection="1">
      <alignment horizontal="center"/>
      <protection locked="0"/>
    </xf>
    <xf numFmtId="0" fontId="3" fillId="3" borderId="61" xfId="0" applyFont="1" applyFill="1" applyBorder="1" applyAlignment="1" applyProtection="1">
      <alignment horizontal="left" vertical="center"/>
      <protection locked="0"/>
    </xf>
    <xf numFmtId="0" fontId="3" fillId="3" borderId="61" xfId="0" applyFont="1" applyFill="1" applyBorder="1" applyAlignment="1" applyProtection="1">
      <alignment horizontal="center" vertical="center"/>
      <protection locked="0"/>
    </xf>
    <xf numFmtId="0" fontId="3" fillId="3" borderId="91"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36" xfId="0" applyFont="1" applyFill="1" applyBorder="1" applyAlignment="1" applyProtection="1">
      <alignment horizontal="left" vertical="center"/>
      <protection locked="0"/>
    </xf>
    <xf numFmtId="0" fontId="3" fillId="5" borderId="58" xfId="0" applyFont="1" applyFill="1" applyBorder="1" applyAlignment="1" applyProtection="1">
      <alignment vertical="center"/>
      <protection locked="0"/>
    </xf>
    <xf numFmtId="0" fontId="3" fillId="5" borderId="59" xfId="0" applyFont="1" applyFill="1" applyBorder="1" applyAlignment="1" applyProtection="1">
      <alignment vertical="center"/>
      <protection locked="0"/>
    </xf>
    <xf numFmtId="0" fontId="3" fillId="5" borderId="51" xfId="0" applyFont="1" applyFill="1" applyBorder="1" applyAlignment="1" applyProtection="1">
      <alignment vertical="center"/>
      <protection locked="0"/>
    </xf>
    <xf numFmtId="164" fontId="3" fillId="5" borderId="92" xfId="23" applyNumberFormat="1" applyFont="1" applyFill="1" applyBorder="1" applyAlignment="1" applyProtection="1">
      <alignment vertical="center"/>
      <protection locked="0"/>
    </xf>
    <xf numFmtId="164" fontId="11" fillId="5" borderId="93" xfId="0" applyNumberFormat="1" applyFont="1" applyFill="1" applyBorder="1" applyAlignment="1" applyProtection="1">
      <alignment vertical="center"/>
      <protection locked="0"/>
    </xf>
    <xf numFmtId="0" fontId="3" fillId="0" borderId="0" xfId="0" applyFont="1" applyFill="1" applyBorder="1" applyAlignment="1" applyProtection="1">
      <protection hidden="1"/>
    </xf>
    <xf numFmtId="0" fontId="11" fillId="0" borderId="0" xfId="0" applyFont="1" applyFill="1" applyProtection="1">
      <protection hidden="1"/>
    </xf>
    <xf numFmtId="165" fontId="11" fillId="0" borderId="0" xfId="0" applyNumberFormat="1" applyFont="1" applyProtection="1">
      <protection hidden="1"/>
    </xf>
    <xf numFmtId="14" fontId="3" fillId="0" borderId="0" xfId="0" applyNumberFormat="1" applyFont="1" applyBorder="1" applyAlignment="1" applyProtection="1">
      <alignment horizontal="center"/>
      <protection hidden="1"/>
    </xf>
    <xf numFmtId="164" fontId="11" fillId="0" borderId="94" xfId="0" applyNumberFormat="1" applyFont="1" applyFill="1" applyBorder="1" applyProtection="1">
      <protection locked="0"/>
    </xf>
    <xf numFmtId="164" fontId="11" fillId="0" borderId="95" xfId="0" applyNumberFormat="1" applyFont="1" applyFill="1" applyBorder="1" applyProtection="1">
      <protection locked="0"/>
    </xf>
    <xf numFmtId="0" fontId="11" fillId="0" borderId="0" xfId="0" applyFont="1" applyFill="1" applyBorder="1" applyProtection="1">
      <protection hidden="1"/>
    </xf>
    <xf numFmtId="164" fontId="11" fillId="2" borderId="95" xfId="0" applyNumberFormat="1" applyFont="1" applyFill="1" applyBorder="1" applyProtection="1">
      <protection locked="0"/>
    </xf>
    <xf numFmtId="164" fontId="11" fillId="2" borderId="3" xfId="0" applyNumberFormat="1" applyFont="1" applyFill="1" applyBorder="1" applyProtection="1">
      <protection locked="0"/>
    </xf>
    <xf numFmtId="164" fontId="11" fillId="0" borderId="96" xfId="0" applyNumberFormat="1" applyFont="1" applyFill="1" applyBorder="1" applyProtection="1">
      <protection locked="0"/>
    </xf>
    <xf numFmtId="164" fontId="11" fillId="2" borderId="97" xfId="0" applyNumberFormat="1" applyFont="1" applyFill="1" applyBorder="1" applyProtection="1">
      <protection locked="0"/>
    </xf>
    <xf numFmtId="164" fontId="11" fillId="0" borderId="95" xfId="152" applyNumberFormat="1" applyFont="1" applyFill="1" applyBorder="1" applyProtection="1">
      <protection locked="0"/>
    </xf>
    <xf numFmtId="164" fontId="11" fillId="2" borderId="97" xfId="152" applyNumberFormat="1" applyFont="1" applyFill="1" applyBorder="1" applyProtection="1">
      <protection locked="0"/>
    </xf>
    <xf numFmtId="164" fontId="11" fillId="2" borderId="95" xfId="152" applyNumberFormat="1" applyFont="1" applyFill="1" applyBorder="1" applyProtection="1">
      <protection locked="0"/>
    </xf>
    <xf numFmtId="164" fontId="11" fillId="0" borderId="97" xfId="0" applyNumberFormat="1" applyFont="1" applyFill="1" applyBorder="1" applyProtection="1">
      <protection locked="0"/>
    </xf>
    <xf numFmtId="164" fontId="11" fillId="0" borderId="98" xfId="0" applyNumberFormat="1" applyFont="1" applyFill="1" applyBorder="1" applyProtection="1">
      <protection locked="0"/>
    </xf>
    <xf numFmtId="164" fontId="11" fillId="2" borderId="99" xfId="0" applyNumberFormat="1" applyFont="1" applyFill="1" applyBorder="1" applyProtection="1">
      <protection locked="0"/>
    </xf>
    <xf numFmtId="164" fontId="11" fillId="2" borderId="98" xfId="0" applyNumberFormat="1" applyFont="1" applyFill="1" applyBorder="1" applyProtection="1">
      <protection locked="0"/>
    </xf>
    <xf numFmtId="164" fontId="11" fillId="0" borderId="99" xfId="0" applyNumberFormat="1" applyFont="1" applyFill="1" applyBorder="1" applyProtection="1">
      <protection locked="0"/>
    </xf>
    <xf numFmtId="164" fontId="11" fillId="0" borderId="3" xfId="0" applyNumberFormat="1" applyFont="1" applyBorder="1" applyProtection="1">
      <protection hidden="1"/>
    </xf>
    <xf numFmtId="164" fontId="11" fillId="0" borderId="100" xfId="0" applyNumberFormat="1" applyFont="1" applyFill="1" applyBorder="1" applyAlignment="1" applyProtection="1">
      <alignment horizontal="right" vertical="center"/>
      <protection locked="0"/>
    </xf>
    <xf numFmtId="164" fontId="11" fillId="0" borderId="82" xfId="0" applyNumberFormat="1" applyFont="1" applyFill="1" applyBorder="1" applyProtection="1">
      <protection locked="0"/>
    </xf>
    <xf numFmtId="164" fontId="11" fillId="0" borderId="101" xfId="0" applyNumberFormat="1" applyFont="1" applyFill="1" applyBorder="1" applyProtection="1">
      <protection locked="0"/>
    </xf>
    <xf numFmtId="164" fontId="11" fillId="2" borderId="82" xfId="0" applyNumberFormat="1" applyFont="1" applyFill="1" applyBorder="1" applyProtection="1">
      <protection locked="0"/>
    </xf>
    <xf numFmtId="164" fontId="11" fillId="0" borderId="95" xfId="0" applyNumberFormat="1" applyFont="1" applyFill="1" applyBorder="1" applyAlignment="1" applyProtection="1">
      <alignment horizontal="right" vertical="center"/>
      <protection locked="0"/>
    </xf>
    <xf numFmtId="164" fontId="11" fillId="0" borderId="102" xfId="0" applyNumberFormat="1" applyFont="1" applyFill="1" applyBorder="1" applyProtection="1">
      <protection locked="0"/>
    </xf>
    <xf numFmtId="164" fontId="11" fillId="0" borderId="0" xfId="0" applyNumberFormat="1" applyFont="1" applyProtection="1">
      <protection hidden="1"/>
    </xf>
    <xf numFmtId="164" fontId="17" fillId="2" borderId="97" xfId="0" applyNumberFormat="1" applyFont="1" applyFill="1" applyBorder="1" applyProtection="1">
      <protection locked="0"/>
    </xf>
    <xf numFmtId="164" fontId="11" fillId="2" borderId="103" xfId="0" applyNumberFormat="1" applyFont="1" applyFill="1" applyBorder="1" applyProtection="1">
      <protection locked="0"/>
    </xf>
    <xf numFmtId="164" fontId="11" fillId="0" borderId="0" xfId="0" applyNumberFormat="1" applyFont="1" applyFill="1" applyBorder="1" applyProtection="1">
      <protection hidden="1"/>
    </xf>
    <xf numFmtId="164" fontId="3" fillId="0" borderId="0" xfId="0" applyNumberFormat="1"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protection hidden="1"/>
    </xf>
    <xf numFmtId="0" fontId="11" fillId="0" borderId="0" xfId="0" applyNumberFormat="1" applyFont="1" applyFill="1" applyBorder="1" applyAlignment="1" applyProtection="1">
      <protection hidden="1"/>
    </xf>
    <xf numFmtId="9" fontId="3" fillId="0" borderId="0" xfId="22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11" fillId="0" borderId="72" xfId="0" applyFont="1" applyFill="1" applyBorder="1" applyAlignment="1" applyProtection="1">
      <alignment vertical="center"/>
      <protection locked="0"/>
    </xf>
    <xf numFmtId="164" fontId="11" fillId="2" borderId="33" xfId="0" applyNumberFormat="1" applyFont="1" applyFill="1" applyBorder="1" applyProtection="1">
      <protection locked="0"/>
    </xf>
    <xf numFmtId="164" fontId="16"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74" xfId="0" applyFont="1" applyFill="1" applyBorder="1" applyAlignment="1" applyProtection="1">
      <alignment vertical="center"/>
      <protection locked="0"/>
    </xf>
    <xf numFmtId="0" fontId="3" fillId="0" borderId="81"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04" xfId="0" applyFont="1" applyBorder="1" applyAlignment="1" applyProtection="1">
      <alignment vertical="center"/>
      <protection locked="0"/>
    </xf>
    <xf numFmtId="0" fontId="3" fillId="0" borderId="105" xfId="0" applyFont="1" applyBorder="1" applyAlignment="1" applyProtection="1">
      <alignment vertical="center"/>
      <protection locked="0"/>
    </xf>
    <xf numFmtId="0" fontId="3" fillId="0" borderId="106"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07" xfId="0" applyFont="1" applyBorder="1" applyProtection="1">
      <protection locked="0"/>
    </xf>
    <xf numFmtId="0" fontId="3" fillId="0" borderId="3" xfId="0" applyFont="1" applyBorder="1" applyAlignment="1" applyProtection="1">
      <protection locked="0"/>
    </xf>
    <xf numFmtId="0" fontId="3" fillId="0" borderId="47" xfId="0" applyFont="1" applyBorder="1" applyAlignment="1" applyProtection="1">
      <protection locked="0"/>
    </xf>
    <xf numFmtId="0" fontId="11" fillId="0" borderId="107" xfId="0" applyFont="1" applyBorder="1" applyProtection="1">
      <protection locked="0"/>
    </xf>
    <xf numFmtId="0" fontId="3" fillId="0" borderId="3" xfId="0" applyFont="1" applyBorder="1" applyProtection="1">
      <protection locked="0"/>
    </xf>
    <xf numFmtId="164" fontId="11" fillId="3" borderId="94" xfId="0" applyNumberFormat="1" applyFont="1" applyFill="1" applyBorder="1" applyProtection="1">
      <protection locked="0"/>
    </xf>
    <xf numFmtId="164" fontId="11" fillId="0" borderId="21" xfId="0" applyNumberFormat="1" applyFont="1" applyFill="1" applyBorder="1" applyProtection="1">
      <protection locked="0"/>
    </xf>
    <xf numFmtId="0" fontId="11" fillId="0" borderId="0" xfId="0" applyFont="1" applyFill="1" applyBorder="1" applyProtection="1">
      <protection locked="0"/>
    </xf>
    <xf numFmtId="0" fontId="11" fillId="0" borderId="107" xfId="0" applyFont="1" applyFill="1" applyBorder="1" applyProtection="1">
      <protection locked="0"/>
    </xf>
    <xf numFmtId="0" fontId="11" fillId="0" borderId="3" xfId="0" applyFont="1" applyFill="1" applyBorder="1" applyProtection="1">
      <protection locked="0"/>
    </xf>
    <xf numFmtId="0" fontId="11" fillId="0" borderId="0" xfId="0" applyFont="1" applyFill="1" applyBorder="1" applyAlignment="1" applyProtection="1">
      <protection locked="0"/>
    </xf>
    <xf numFmtId="0" fontId="11" fillId="0" borderId="47" xfId="0" applyFont="1" applyFill="1" applyBorder="1" applyAlignment="1" applyProtection="1">
      <protection locked="0"/>
    </xf>
    <xf numFmtId="0" fontId="11" fillId="0" borderId="63" xfId="0" applyFont="1" applyFill="1" applyBorder="1" applyProtection="1">
      <protection locked="0"/>
    </xf>
    <xf numFmtId="0" fontId="11" fillId="0" borderId="5" xfId="0" applyFont="1" applyFill="1" applyBorder="1" applyAlignment="1" applyProtection="1">
      <protection locked="0"/>
    </xf>
    <xf numFmtId="0" fontId="11" fillId="0" borderId="49" xfId="0" applyFont="1" applyFill="1" applyBorder="1" applyAlignment="1" applyProtection="1">
      <protection locked="0"/>
    </xf>
    <xf numFmtId="164" fontId="11" fillId="0" borderId="25" xfId="0" applyNumberFormat="1" applyFont="1" applyFill="1" applyBorder="1" applyProtection="1">
      <protection locked="0"/>
    </xf>
    <xf numFmtId="0" fontId="11" fillId="0" borderId="3" xfId="0" applyFont="1" applyBorder="1" applyProtection="1">
      <protection locked="0"/>
    </xf>
    <xf numFmtId="0" fontId="11" fillId="0" borderId="49" xfId="0" applyFont="1" applyBorder="1" applyAlignment="1" applyProtection="1">
      <protection locked="0"/>
    </xf>
    <xf numFmtId="0" fontId="11" fillId="0" borderId="48" xfId="0" applyFont="1" applyBorder="1" applyAlignment="1" applyProtection="1">
      <protection locked="0"/>
    </xf>
    <xf numFmtId="164" fontId="11" fillId="0" borderId="16" xfId="0" applyNumberFormat="1" applyFont="1" applyFill="1" applyBorder="1" applyProtection="1">
      <protection locked="0"/>
    </xf>
    <xf numFmtId="164" fontId="11" fillId="2" borderId="16" xfId="0" applyNumberFormat="1" applyFont="1" applyFill="1" applyBorder="1" applyProtection="1">
      <protection locked="0"/>
    </xf>
    <xf numFmtId="0" fontId="3" fillId="0" borderId="73" xfId="0" applyFont="1" applyBorder="1" applyProtection="1">
      <protection locked="0"/>
    </xf>
    <xf numFmtId="0" fontId="3" fillId="0" borderId="4" xfId="0" applyFont="1" applyBorder="1" applyAlignment="1" applyProtection="1">
      <protection locked="0"/>
    </xf>
    <xf numFmtId="0" fontId="11" fillId="0" borderId="63" xfId="0" applyFont="1" applyBorder="1" applyProtection="1">
      <protection locked="0"/>
    </xf>
    <xf numFmtId="0" fontId="11" fillId="0" borderId="47" xfId="0" applyFont="1" applyBorder="1" applyProtection="1">
      <protection locked="0"/>
    </xf>
    <xf numFmtId="0" fontId="11" fillId="0" borderId="62" xfId="0" applyFont="1" applyBorder="1" applyProtection="1">
      <protection locked="0"/>
    </xf>
    <xf numFmtId="164" fontId="11" fillId="0" borderId="76" xfId="0" applyNumberFormat="1" applyFont="1" applyFill="1" applyBorder="1" applyProtection="1">
      <protection locked="0"/>
    </xf>
    <xf numFmtId="164" fontId="11" fillId="0" borderId="108" xfId="0" applyNumberFormat="1" applyFont="1" applyFill="1" applyBorder="1" applyProtection="1">
      <protection locked="0"/>
    </xf>
    <xf numFmtId="0" fontId="3" fillId="0" borderId="50" xfId="0" applyFont="1" applyBorder="1" applyAlignment="1" applyProtection="1">
      <protection locked="0"/>
    </xf>
    <xf numFmtId="0" fontId="11" fillId="0" borderId="3" xfId="0" applyFont="1" applyBorder="1" applyAlignment="1" applyProtection="1">
      <alignment horizontal="left"/>
      <protection locked="0"/>
    </xf>
    <xf numFmtId="0" fontId="3" fillId="2" borderId="7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66" xfId="0" applyFont="1" applyFill="1" applyBorder="1" applyAlignment="1" applyProtection="1">
      <alignment vertical="center"/>
      <protection locked="0"/>
    </xf>
    <xf numFmtId="164" fontId="11" fillId="2" borderId="102" xfId="0" applyNumberFormat="1" applyFont="1" applyFill="1" applyBorder="1" applyProtection="1">
      <protection locked="0"/>
    </xf>
    <xf numFmtId="164" fontId="11" fillId="0" borderId="29" xfId="0" applyNumberFormat="1" applyFont="1" applyFill="1" applyBorder="1" applyProtection="1">
      <protection locked="0"/>
    </xf>
    <xf numFmtId="0" fontId="3" fillId="0" borderId="3" xfId="0" applyFont="1" applyBorder="1" applyAlignment="1" applyProtection="1">
      <alignment horizontal="left"/>
      <protection locked="0"/>
    </xf>
    <xf numFmtId="0" fontId="11" fillId="2" borderId="62" xfId="0" applyFont="1" applyFill="1" applyBorder="1" applyProtection="1">
      <protection locked="0"/>
    </xf>
    <xf numFmtId="0" fontId="11" fillId="2" borderId="72" xfId="0" applyFont="1" applyFill="1" applyBorder="1" applyProtection="1">
      <protection locked="0"/>
    </xf>
    <xf numFmtId="0" fontId="11" fillId="2" borderId="66" xfId="0" applyFont="1" applyFill="1" applyBorder="1" applyAlignment="1" applyProtection="1">
      <protection locked="0"/>
    </xf>
    <xf numFmtId="0" fontId="11" fillId="2" borderId="16" xfId="0" applyFont="1" applyFill="1" applyBorder="1" applyAlignment="1" applyProtection="1">
      <protection locked="0"/>
    </xf>
    <xf numFmtId="164" fontId="11" fillId="2" borderId="72" xfId="0" applyNumberFormat="1" applyFont="1" applyFill="1" applyBorder="1" applyProtection="1">
      <protection locked="0"/>
    </xf>
    <xf numFmtId="0" fontId="11" fillId="0" borderId="31" xfId="0" applyFont="1" applyBorder="1" applyProtection="1">
      <protection locked="0"/>
    </xf>
    <xf numFmtId="0" fontId="11" fillId="0" borderId="0" xfId="0" applyFont="1" applyFill="1" applyBorder="1" applyAlignment="1" applyProtection="1">
      <alignment horizontal="left"/>
      <protection locked="0"/>
    </xf>
    <xf numFmtId="164" fontId="11" fillId="0" borderId="47" xfId="0" applyNumberFormat="1" applyFont="1" applyFill="1" applyBorder="1" applyProtection="1">
      <protection locked="0"/>
    </xf>
    <xf numFmtId="0" fontId="3" fillId="2" borderId="6" xfId="0" applyFont="1" applyFill="1" applyBorder="1" applyProtection="1">
      <protection locked="0"/>
    </xf>
    <xf numFmtId="0" fontId="3" fillId="2" borderId="4" xfId="0" applyFont="1" applyFill="1" applyBorder="1" applyAlignment="1" applyProtection="1">
      <protection locked="0"/>
    </xf>
    <xf numFmtId="0" fontId="3" fillId="2" borderId="50" xfId="0" applyFont="1" applyFill="1" applyBorder="1" applyAlignment="1" applyProtection="1">
      <protection locked="0"/>
    </xf>
    <xf numFmtId="0" fontId="11" fillId="2" borderId="6" xfId="0" applyFont="1" applyFill="1" applyBorder="1" applyProtection="1">
      <protection locked="0"/>
    </xf>
    <xf numFmtId="0" fontId="3" fillId="2" borderId="3" xfId="0" applyFont="1" applyFill="1" applyBorder="1" applyProtection="1">
      <protection locked="0"/>
    </xf>
    <xf numFmtId="0" fontId="11" fillId="2" borderId="0" xfId="0" applyFont="1" applyFill="1" applyBorder="1" applyProtection="1">
      <protection locked="0"/>
    </xf>
    <xf numFmtId="0" fontId="11" fillId="2" borderId="0" xfId="0" applyFont="1" applyFill="1" applyBorder="1" applyAlignment="1" applyProtection="1">
      <protection locked="0"/>
    </xf>
    <xf numFmtId="0" fontId="11" fillId="2" borderId="47" xfId="0" applyFont="1" applyFill="1" applyBorder="1" applyAlignment="1" applyProtection="1">
      <protection locked="0"/>
    </xf>
    <xf numFmtId="0" fontId="11" fillId="2" borderId="47" xfId="0" applyFont="1" applyFill="1" applyBorder="1" applyProtection="1">
      <protection locked="0"/>
    </xf>
    <xf numFmtId="164" fontId="11" fillId="0" borderId="31" xfId="0" applyNumberFormat="1" applyFont="1" applyFill="1" applyBorder="1" applyProtection="1">
      <protection locked="0"/>
    </xf>
    <xf numFmtId="0" fontId="11" fillId="2" borderId="9" xfId="0" applyFont="1" applyFill="1" applyBorder="1" applyProtection="1">
      <protection locked="0"/>
    </xf>
    <xf numFmtId="0" fontId="11" fillId="2" borderId="2" xfId="0" applyFont="1" applyFill="1" applyBorder="1" applyProtection="1">
      <protection locked="0"/>
    </xf>
    <xf numFmtId="0" fontId="11" fillId="2" borderId="66" xfId="0" applyFont="1" applyFill="1" applyBorder="1" applyProtection="1">
      <protection locked="0"/>
    </xf>
    <xf numFmtId="164" fontId="11" fillId="0" borderId="33" xfId="0" applyNumberFormat="1" applyFont="1" applyFill="1" applyBorder="1" applyProtection="1">
      <protection locked="0"/>
    </xf>
    <xf numFmtId="0" fontId="3" fillId="0" borderId="79" xfId="0" applyFont="1" applyBorder="1" applyProtection="1">
      <protection locked="0"/>
    </xf>
    <xf numFmtId="0" fontId="11" fillId="0" borderId="6" xfId="0" applyFont="1" applyFill="1" applyBorder="1" applyProtection="1">
      <protection locked="0"/>
    </xf>
    <xf numFmtId="164" fontId="11" fillId="2" borderId="96" xfId="0" applyNumberFormat="1" applyFont="1" applyFill="1" applyBorder="1" applyProtection="1">
      <protection locked="0"/>
    </xf>
    <xf numFmtId="0" fontId="11" fillId="0" borderId="61" xfId="0" applyFont="1" applyBorder="1" applyProtection="1">
      <protection locked="0"/>
    </xf>
    <xf numFmtId="0" fontId="11" fillId="0" borderId="80" xfId="0" applyFont="1" applyBorder="1" applyProtection="1">
      <protection locked="0"/>
    </xf>
    <xf numFmtId="0" fontId="11" fillId="0" borderId="68" xfId="0" applyFont="1" applyFill="1" applyBorder="1" applyProtection="1">
      <protection locked="0"/>
    </xf>
    <xf numFmtId="0" fontId="11" fillId="0" borderId="35" xfId="0" applyFont="1" applyBorder="1" applyProtection="1">
      <protection locked="0"/>
    </xf>
    <xf numFmtId="0" fontId="11" fillId="0" borderId="68" xfId="0" applyFont="1" applyBorder="1" applyProtection="1">
      <protection locked="0"/>
    </xf>
    <xf numFmtId="164" fontId="11" fillId="2" borderId="35" xfId="0" applyNumberFormat="1" applyFont="1" applyFill="1" applyBorder="1" applyProtection="1">
      <protection locked="0"/>
    </xf>
    <xf numFmtId="164" fontId="11" fillId="2" borderId="80" xfId="0" applyNumberFormat="1" applyFont="1" applyFill="1" applyBorder="1" applyProtection="1">
      <protection locked="0"/>
    </xf>
    <xf numFmtId="164" fontId="11" fillId="2" borderId="109" xfId="0" applyNumberFormat="1" applyFont="1" applyFill="1" applyBorder="1" applyProtection="1">
      <protection locked="0"/>
    </xf>
    <xf numFmtId="0" fontId="3" fillId="3" borderId="85" xfId="0" applyFont="1" applyFill="1" applyBorder="1" applyAlignment="1" applyProtection="1">
      <alignment vertical="center"/>
      <protection locked="0"/>
    </xf>
    <xf numFmtId="0" fontId="3" fillId="3" borderId="70" xfId="0" applyFont="1" applyFill="1" applyBorder="1" applyAlignment="1" applyProtection="1">
      <alignment vertical="center"/>
      <protection locked="0"/>
    </xf>
    <xf numFmtId="0" fontId="3" fillId="3" borderId="86" xfId="0" applyFont="1" applyFill="1" applyBorder="1" applyAlignment="1" applyProtection="1">
      <alignment vertical="center"/>
      <protection locked="0"/>
    </xf>
    <xf numFmtId="0" fontId="3" fillId="0" borderId="71"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0" borderId="53"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10" xfId="0" applyFont="1" applyFill="1" applyBorder="1" applyAlignment="1" applyProtection="1">
      <alignment horizontal="center" vertical="center"/>
      <protection locked="0"/>
    </xf>
    <xf numFmtId="0" fontId="11" fillId="0" borderId="75" xfId="0" applyFont="1" applyFill="1" applyBorder="1" applyAlignment="1" applyProtection="1">
      <alignment vertical="center"/>
      <protection locked="0"/>
    </xf>
    <xf numFmtId="0" fontId="11" fillId="0" borderId="84"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50" xfId="0" applyFont="1" applyFill="1" applyBorder="1" applyAlignment="1" applyProtection="1">
      <alignment vertical="center"/>
      <protection locked="0"/>
    </xf>
    <xf numFmtId="0" fontId="3" fillId="3" borderId="111" xfId="0" applyFont="1" applyFill="1" applyBorder="1" applyAlignment="1" applyProtection="1">
      <alignment vertical="center"/>
      <protection locked="0"/>
    </xf>
    <xf numFmtId="0" fontId="3" fillId="3" borderId="112" xfId="0" applyFont="1" applyFill="1" applyBorder="1" applyAlignment="1" applyProtection="1">
      <alignment vertical="center"/>
      <protection locked="0"/>
    </xf>
    <xf numFmtId="0" fontId="3" fillId="3" borderId="78" xfId="0" applyFont="1" applyFill="1" applyBorder="1" applyAlignment="1" applyProtection="1">
      <alignment vertical="center"/>
      <protection locked="0"/>
    </xf>
    <xf numFmtId="164" fontId="3" fillId="3" borderId="32" xfId="0" applyNumberFormat="1" applyFont="1" applyFill="1" applyBorder="1" applyAlignment="1" applyProtection="1">
      <alignment horizontal="center" vertical="center" wrapText="1"/>
      <protection locked="0"/>
    </xf>
    <xf numFmtId="0" fontId="11" fillId="2" borderId="71" xfId="0" applyFont="1" applyFill="1" applyBorder="1" applyAlignment="1" applyProtection="1">
      <alignment vertical="center"/>
      <protection locked="0"/>
    </xf>
    <xf numFmtId="0" fontId="11" fillId="2" borderId="16" xfId="0" applyFont="1" applyFill="1" applyBorder="1" applyAlignment="1" applyProtection="1">
      <alignment vertical="center"/>
      <protection locked="0"/>
    </xf>
    <xf numFmtId="0" fontId="3" fillId="3" borderId="72" xfId="0" applyFont="1" applyFill="1" applyBorder="1" applyAlignment="1" applyProtection="1">
      <protection locked="0"/>
    </xf>
    <xf numFmtId="0" fontId="3" fillId="3" borderId="2" xfId="0" applyFont="1" applyFill="1" applyBorder="1" applyAlignment="1" applyProtection="1">
      <alignment horizontal="center"/>
      <protection locked="0"/>
    </xf>
    <xf numFmtId="0" fontId="3" fillId="3" borderId="66" xfId="0" applyFont="1" applyFill="1" applyBorder="1" applyAlignment="1" applyProtection="1">
      <alignment horizontal="center"/>
      <protection locked="0"/>
    </xf>
    <xf numFmtId="0" fontId="3" fillId="0" borderId="0" xfId="0" applyFont="1" applyAlignment="1" applyProtection="1">
      <alignment horizontal="center"/>
      <protection locked="0"/>
    </xf>
    <xf numFmtId="14" fontId="3" fillId="0" borderId="5" xfId="0" applyNumberFormat="1" applyFont="1" applyBorder="1" applyAlignment="1" applyProtection="1">
      <alignment horizontal="center"/>
      <protection locked="0"/>
    </xf>
    <xf numFmtId="0" fontId="3" fillId="0" borderId="5" xfId="0" applyFont="1" applyFill="1" applyBorder="1" applyAlignment="1" applyProtection="1">
      <protection locked="0"/>
    </xf>
    <xf numFmtId="164" fontId="11" fillId="3" borderId="82" xfId="0" applyNumberFormat="1" applyFont="1" applyFill="1" applyBorder="1" applyProtection="1">
      <protection hidden="1"/>
    </xf>
    <xf numFmtId="164" fontId="11" fillId="3" borderId="102" xfId="0" applyNumberFormat="1" applyFont="1" applyFill="1" applyBorder="1" applyProtection="1">
      <protection hidden="1"/>
    </xf>
    <xf numFmtId="164" fontId="11" fillId="3" borderId="29" xfId="0" applyNumberFormat="1" applyFont="1" applyFill="1" applyBorder="1" applyProtection="1">
      <protection hidden="1"/>
    </xf>
    <xf numFmtId="164" fontId="11" fillId="3" borderId="94" xfId="0" applyNumberFormat="1" applyFont="1" applyFill="1" applyBorder="1" applyProtection="1">
      <protection hidden="1"/>
    </xf>
    <xf numFmtId="164" fontId="11" fillId="3" borderId="3" xfId="0" applyNumberFormat="1" applyFont="1" applyFill="1" applyBorder="1" applyProtection="1">
      <protection hidden="1"/>
    </xf>
    <xf numFmtId="164" fontId="11" fillId="3" borderId="95" xfId="0" applyNumberFormat="1" applyFont="1" applyFill="1" applyBorder="1" applyProtection="1">
      <protection hidden="1"/>
    </xf>
    <xf numFmtId="164" fontId="11" fillId="3" borderId="99" xfId="0" applyNumberFormat="1" applyFont="1" applyFill="1" applyBorder="1" applyProtection="1">
      <protection hidden="1"/>
    </xf>
    <xf numFmtId="164" fontId="11" fillId="3" borderId="100" xfId="0" applyNumberFormat="1" applyFont="1" applyFill="1" applyBorder="1" applyProtection="1">
      <protection hidden="1"/>
    </xf>
    <xf numFmtId="164" fontId="11" fillId="3" borderId="99" xfId="152" applyNumberFormat="1" applyFont="1" applyFill="1" applyBorder="1" applyProtection="1">
      <protection hidden="1"/>
    </xf>
    <xf numFmtId="164" fontId="11" fillId="3" borderId="108" xfId="0" applyNumberFormat="1" applyFont="1" applyFill="1" applyBorder="1" applyProtection="1">
      <protection hidden="1"/>
    </xf>
    <xf numFmtId="164" fontId="11" fillId="3" borderId="96" xfId="0" applyNumberFormat="1" applyFont="1" applyFill="1" applyBorder="1" applyProtection="1">
      <protection hidden="1"/>
    </xf>
    <xf numFmtId="164" fontId="11" fillId="3" borderId="101" xfId="0" applyNumberFormat="1" applyFont="1" applyFill="1" applyBorder="1" applyProtection="1">
      <protection hidden="1"/>
    </xf>
    <xf numFmtId="164" fontId="11" fillId="3" borderId="97" xfId="0" applyNumberFormat="1" applyFont="1" applyFill="1" applyBorder="1" applyProtection="1">
      <protection hidden="1"/>
    </xf>
    <xf numFmtId="164" fontId="11" fillId="3" borderId="72" xfId="0" applyNumberFormat="1" applyFont="1" applyFill="1" applyBorder="1" applyProtection="1">
      <protection hidden="1"/>
    </xf>
    <xf numFmtId="164" fontId="11" fillId="3" borderId="98" xfId="0" applyNumberFormat="1" applyFont="1" applyFill="1" applyBorder="1" applyAlignment="1" applyProtection="1">
      <alignment horizontal="center" vertical="center"/>
      <protection hidden="1"/>
    </xf>
    <xf numFmtId="164" fontId="11" fillId="3" borderId="47" xfId="0" applyNumberFormat="1" applyFont="1" applyFill="1" applyBorder="1" applyProtection="1">
      <protection hidden="1"/>
    </xf>
    <xf numFmtId="164" fontId="11" fillId="3" borderId="31" xfId="0" applyNumberFormat="1" applyFont="1" applyFill="1" applyBorder="1" applyProtection="1">
      <protection hidden="1"/>
    </xf>
    <xf numFmtId="164" fontId="11" fillId="3" borderId="16" xfId="0" applyNumberFormat="1" applyFont="1" applyFill="1" applyBorder="1" applyProtection="1">
      <protection hidden="1"/>
    </xf>
    <xf numFmtId="164" fontId="11" fillId="3" borderId="2" xfId="0" applyNumberFormat="1" applyFont="1" applyFill="1" applyBorder="1" applyProtection="1">
      <protection hidden="1"/>
    </xf>
    <xf numFmtId="164" fontId="11" fillId="3" borderId="33" xfId="0" applyNumberFormat="1" applyFont="1" applyFill="1" applyBorder="1" applyProtection="1">
      <protection hidden="1"/>
    </xf>
    <xf numFmtId="164" fontId="11" fillId="3" borderId="113" xfId="0" applyNumberFormat="1" applyFont="1" applyFill="1" applyBorder="1" applyProtection="1">
      <protection hidden="1"/>
    </xf>
    <xf numFmtId="164" fontId="11" fillId="3" borderId="114" xfId="0" applyNumberFormat="1" applyFont="1" applyFill="1" applyBorder="1" applyProtection="1">
      <protection hidden="1"/>
    </xf>
    <xf numFmtId="164" fontId="11" fillId="3" borderId="115" xfId="0" applyNumberFormat="1" applyFont="1" applyFill="1" applyBorder="1" applyProtection="1">
      <protection hidden="1"/>
    </xf>
    <xf numFmtId="164" fontId="11" fillId="3" borderId="20" xfId="0" applyNumberFormat="1" applyFont="1" applyFill="1" applyBorder="1" applyProtection="1">
      <protection hidden="1"/>
    </xf>
    <xf numFmtId="164" fontId="11" fillId="3" borderId="98" xfId="0" applyNumberFormat="1" applyFont="1" applyFill="1" applyBorder="1" applyProtection="1">
      <protection hidden="1"/>
    </xf>
    <xf numFmtId="0" fontId="3" fillId="0" borderId="6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68" xfId="0" applyFont="1" applyFill="1" applyBorder="1" applyAlignment="1" applyProtection="1">
      <alignment vertical="center"/>
      <protection locked="0"/>
    </xf>
    <xf numFmtId="0" fontId="3" fillId="0" borderId="116" xfId="0" applyFont="1" applyFill="1" applyBorder="1" applyAlignment="1" applyProtection="1">
      <alignment horizontal="center" vertical="center"/>
      <protection locked="0"/>
    </xf>
    <xf numFmtId="0" fontId="11" fillId="0" borderId="6" xfId="0" applyFont="1" applyBorder="1" applyProtection="1">
      <protection hidden="1"/>
    </xf>
    <xf numFmtId="0" fontId="11" fillId="0" borderId="31" xfId="0" applyFont="1" applyBorder="1" applyProtection="1">
      <protection hidden="1"/>
    </xf>
    <xf numFmtId="0" fontId="9" fillId="0" borderId="0" xfId="0" applyFont="1" applyProtection="1">
      <protection locked="0"/>
    </xf>
    <xf numFmtId="0" fontId="1" fillId="0" borderId="5" xfId="0" applyFont="1" applyBorder="1" applyAlignment="1">
      <alignment horizontal="center"/>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77"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49" xfId="0" applyFont="1" applyBorder="1" applyAlignment="1">
      <alignment horizontal="center" vertical="center"/>
    </xf>
    <xf numFmtId="0" fontId="1" fillId="0" borderId="78" xfId="0" applyFont="1" applyBorder="1" applyAlignment="1">
      <alignment horizontal="center"/>
    </xf>
    <xf numFmtId="0" fontId="1" fillId="0" borderId="56" xfId="0" applyFont="1" applyBorder="1" applyAlignment="1">
      <alignment horizontal="center"/>
    </xf>
    <xf numFmtId="0" fontId="1" fillId="0" borderId="6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9" xfId="0" applyFont="1" applyBorder="1" applyAlignment="1">
      <alignment horizontal="left"/>
    </xf>
    <xf numFmtId="0" fontId="1" fillId="0" borderId="8" xfId="0" applyFont="1" applyBorder="1"/>
    <xf numFmtId="0" fontId="1" fillId="0" borderId="50"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0" xfId="152" applyFont="1" applyBorder="1" applyAlignment="1" applyProtection="1">
      <alignment horizontal="left"/>
      <protection locked="0"/>
    </xf>
    <xf numFmtId="0" fontId="4" fillId="0" borderId="0" xfId="152" applyBorder="1" applyAlignment="1" applyProtection="1">
      <alignment horizontal="left"/>
      <protection locked="0"/>
    </xf>
    <xf numFmtId="0" fontId="4" fillId="0" borderId="47" xfId="152" applyBorder="1" applyAlignment="1" applyProtection="1">
      <alignment horizontal="left"/>
      <protection locked="0"/>
    </xf>
    <xf numFmtId="164" fontId="4" fillId="0" borderId="3" xfId="24" applyNumberFormat="1" applyFont="1" applyBorder="1" applyAlignment="1" applyProtection="1">
      <alignment horizontal="right"/>
      <protection locked="0"/>
    </xf>
    <xf numFmtId="164" fontId="4" fillId="0" borderId="0" xfId="24" applyNumberFormat="1" applyFont="1" applyBorder="1" applyAlignment="1" applyProtection="1">
      <alignment horizontal="right"/>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47" xfId="0" applyBorder="1" applyAlignment="1" applyProtection="1">
      <alignment horizontal="left"/>
      <protection locked="0"/>
    </xf>
    <xf numFmtId="0" fontId="4" fillId="0" borderId="2" xfId="0" applyFont="1" applyBorder="1" applyAlignment="1">
      <alignment horizontal="left"/>
    </xf>
    <xf numFmtId="0" fontId="4" fillId="0" borderId="66" xfId="0" applyFont="1" applyBorder="1" applyAlignment="1">
      <alignment horizontal="left"/>
    </xf>
    <xf numFmtId="164" fontId="0" fillId="0" borderId="72" xfId="24" applyNumberFormat="1" applyFont="1" applyBorder="1" applyAlignment="1" applyProtection="1">
      <alignment horizontal="right"/>
      <protection hidden="1"/>
    </xf>
    <xf numFmtId="164" fontId="0" fillId="0" borderId="2" xfId="24" applyNumberFormat="1" applyFont="1" applyBorder="1" applyAlignment="1" applyProtection="1">
      <alignment horizontal="right"/>
      <protection hidden="1"/>
    </xf>
    <xf numFmtId="0" fontId="1" fillId="0" borderId="6" xfId="0" applyFont="1" applyBorder="1" applyAlignment="1">
      <alignment horizontal="left"/>
    </xf>
    <xf numFmtId="0" fontId="1" fillId="0" borderId="0" xfId="0" applyFont="1" applyBorder="1" applyAlignment="1">
      <alignment horizontal="left"/>
    </xf>
    <xf numFmtId="0" fontId="1" fillId="0" borderId="47" xfId="0" applyFont="1" applyBorder="1" applyAlignment="1">
      <alignment horizontal="left"/>
    </xf>
    <xf numFmtId="164" fontId="4" fillId="0" borderId="3" xfId="24" applyNumberFormat="1" applyFont="1" applyBorder="1" applyAlignment="1" applyProtection="1">
      <alignment horizontal="right"/>
      <protection hidden="1"/>
    </xf>
    <xf numFmtId="164" fontId="4" fillId="0" borderId="0" xfId="24" applyNumberFormat="1" applyFont="1" applyBorder="1" applyAlignment="1" applyProtection="1">
      <alignment horizontal="right"/>
      <protection hidden="1"/>
    </xf>
    <xf numFmtId="0" fontId="4" fillId="0" borderId="47" xfId="0" applyFont="1" applyBorder="1" applyAlignment="1" applyProtection="1">
      <alignment horizontal="left"/>
      <protection locked="0"/>
    </xf>
    <xf numFmtId="164" fontId="4" fillId="0" borderId="3" xfId="24" applyNumberFormat="1" applyFont="1" applyBorder="1" applyAlignment="1" applyProtection="1">
      <alignment horizontal="center"/>
      <protection locked="0"/>
    </xf>
    <xf numFmtId="164" fontId="4" fillId="0" borderId="0" xfId="24" applyNumberFormat="1" applyFont="1" applyBorder="1" applyAlignment="1" applyProtection="1">
      <alignment horizontal="center"/>
      <protection locked="0"/>
    </xf>
    <xf numFmtId="0" fontId="4" fillId="0" borderId="47" xfId="152" applyFont="1" applyBorder="1" applyAlignment="1" applyProtection="1">
      <alignment horizontal="left"/>
      <protection locked="0"/>
    </xf>
    <xf numFmtId="0" fontId="1" fillId="0" borderId="49" xfId="0" applyFont="1" applyBorder="1" applyAlignment="1">
      <alignment horizontal="center"/>
    </xf>
    <xf numFmtId="164" fontId="4" fillId="0" borderId="63" xfId="24" applyNumberFormat="1" applyFont="1" applyBorder="1" applyAlignment="1" applyProtection="1">
      <alignment horizontal="center"/>
    </xf>
    <xf numFmtId="164" fontId="4" fillId="0" borderId="5" xfId="24" applyNumberFormat="1" applyFont="1" applyBorder="1" applyAlignment="1" applyProtection="1">
      <alignment horizontal="center"/>
    </xf>
    <xf numFmtId="164" fontId="4" fillId="0" borderId="4" xfId="24" applyNumberFormat="1" applyFont="1" applyBorder="1" applyAlignment="1" applyProtection="1">
      <alignment horizontal="right"/>
    </xf>
    <xf numFmtId="164" fontId="4" fillId="0" borderId="8" xfId="24" applyNumberFormat="1" applyFont="1" applyBorder="1" applyAlignment="1" applyProtection="1">
      <alignment horizontal="right"/>
    </xf>
    <xf numFmtId="164" fontId="0" fillId="0" borderId="72" xfId="24" applyNumberFormat="1" applyFont="1" applyBorder="1" applyAlignment="1" applyProtection="1">
      <alignment horizontal="right"/>
    </xf>
    <xf numFmtId="164" fontId="0" fillId="0" borderId="2" xfId="24" applyNumberFormat="1" applyFont="1" applyBorder="1" applyAlignment="1" applyProtection="1">
      <alignment horizontal="right"/>
    </xf>
    <xf numFmtId="0" fontId="4" fillId="0" borderId="7" xfId="0" applyFont="1" applyBorder="1" applyAlignment="1">
      <alignment horizontal="center"/>
    </xf>
    <xf numFmtId="0" fontId="4" fillId="0" borderId="2" xfId="0" applyFont="1" applyBorder="1" applyAlignment="1">
      <alignment horizontal="center"/>
    </xf>
    <xf numFmtId="0" fontId="4" fillId="0" borderId="66" xfId="0" applyFont="1" applyBorder="1" applyAlignment="1">
      <alignment horizontal="center"/>
    </xf>
    <xf numFmtId="164" fontId="0" fillId="0" borderId="72" xfId="23" applyNumberFormat="1" applyFont="1" applyBorder="1" applyAlignment="1" applyProtection="1">
      <alignment horizontal="right"/>
      <protection hidden="1"/>
    </xf>
    <xf numFmtId="164" fontId="0" fillId="0" borderId="2" xfId="23" applyNumberFormat="1" applyFont="1" applyBorder="1" applyAlignment="1" applyProtection="1">
      <alignment horizontal="right"/>
      <protection hidden="1"/>
    </xf>
    <xf numFmtId="0" fontId="1" fillId="0" borderId="61" xfId="0" applyFont="1" applyBorder="1"/>
    <xf numFmtId="0" fontId="1" fillId="0" borderId="1" xfId="0" applyFont="1" applyBorder="1"/>
    <xf numFmtId="0" fontId="1" fillId="0" borderId="36" xfId="0" applyFont="1" applyBorder="1"/>
    <xf numFmtId="164" fontId="0" fillId="0" borderId="61" xfId="23" applyNumberFormat="1" applyFont="1" applyBorder="1" applyAlignment="1" applyProtection="1">
      <alignment horizontal="right"/>
      <protection hidden="1"/>
    </xf>
    <xf numFmtId="164" fontId="0" fillId="0" borderId="1" xfId="23" applyNumberFormat="1" applyFont="1" applyBorder="1" applyAlignment="1" applyProtection="1">
      <alignment horizontal="right"/>
      <protection hidden="1"/>
    </xf>
    <xf numFmtId="0" fontId="1" fillId="0" borderId="8" xfId="0" applyFont="1" applyBorder="1" applyAlignment="1">
      <alignment horizontal="left"/>
    </xf>
    <xf numFmtId="0" fontId="1" fillId="0" borderId="50" xfId="0" applyFont="1" applyBorder="1" applyAlignment="1">
      <alignment horizontal="left"/>
    </xf>
    <xf numFmtId="0" fontId="12" fillId="0" borderId="117" xfId="0" applyFont="1" applyBorder="1" applyAlignment="1">
      <alignment horizontal="center" wrapText="1"/>
    </xf>
    <xf numFmtId="0" fontId="12" fillId="0" borderId="118" xfId="0" applyFont="1" applyBorder="1" applyAlignment="1">
      <alignment horizontal="center" wrapText="1"/>
    </xf>
    <xf numFmtId="0" fontId="3" fillId="0" borderId="0" xfId="0" applyFont="1" applyBorder="1" applyAlignment="1">
      <alignment horizontal="center" wrapText="1"/>
    </xf>
    <xf numFmtId="14" fontId="0" fillId="0" borderId="5" xfId="0" applyNumberFormat="1" applyBorder="1" applyAlignment="1" applyProtection="1">
      <alignment horizontal="right"/>
    </xf>
    <xf numFmtId="0" fontId="1" fillId="0" borderId="0" xfId="0" applyFont="1" applyBorder="1"/>
    <xf numFmtId="0" fontId="1" fillId="0" borderId="104" xfId="0" applyFont="1" applyBorder="1" applyAlignment="1">
      <alignment horizontal="center" vertical="center"/>
    </xf>
    <xf numFmtId="0" fontId="1" fillId="0" borderId="105" xfId="0" applyFont="1" applyBorder="1" applyAlignment="1">
      <alignment horizontal="center" vertical="center"/>
    </xf>
    <xf numFmtId="0" fontId="4" fillId="0" borderId="75" xfId="0" applyFont="1" applyBorder="1" applyAlignment="1">
      <alignment horizontal="left"/>
    </xf>
    <xf numFmtId="0" fontId="4" fillId="0" borderId="76" xfId="0" applyFont="1" applyBorder="1" applyAlignment="1">
      <alignment horizontal="left"/>
    </xf>
    <xf numFmtId="0" fontId="11" fillId="0" borderId="0" xfId="0" applyFont="1" applyAlignment="1" applyProtection="1">
      <alignment horizontal="left"/>
      <protection locked="0"/>
    </xf>
  </cellXfs>
  <cellStyles count="293">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2 2 2" xfId="5" xr:uid="{00000000-0005-0000-0000-000004000000}"/>
    <cellStyle name="Comma 2 2 2 2 2" xfId="6" xr:uid="{00000000-0005-0000-0000-000005000000}"/>
    <cellStyle name="Comma 2 2 2 3" xfId="7" xr:uid="{00000000-0005-0000-0000-000006000000}"/>
    <cellStyle name="Comma 2 2 2 4" xfId="8" xr:uid="{00000000-0005-0000-0000-000007000000}"/>
    <cellStyle name="Comma 2 2 3" xfId="9" xr:uid="{00000000-0005-0000-0000-000008000000}"/>
    <cellStyle name="Comma 2 2 3 2" xfId="10" xr:uid="{00000000-0005-0000-0000-000009000000}"/>
    <cellStyle name="Comma 2 2 4" xfId="11" xr:uid="{00000000-0005-0000-0000-00000A000000}"/>
    <cellStyle name="Comma 2 2 5" xfId="12" xr:uid="{00000000-0005-0000-0000-00000B000000}"/>
    <cellStyle name="Comma 2 3" xfId="13" xr:uid="{00000000-0005-0000-0000-00000C000000}"/>
    <cellStyle name="Comma 2 3 2" xfId="14" xr:uid="{00000000-0005-0000-0000-00000D000000}"/>
    <cellStyle name="Comma 2 3 2 2" xfId="15" xr:uid="{00000000-0005-0000-0000-00000E000000}"/>
    <cellStyle name="Comma 2 3 3" xfId="16" xr:uid="{00000000-0005-0000-0000-00000F000000}"/>
    <cellStyle name="Comma 2 3 4" xfId="17" xr:uid="{00000000-0005-0000-0000-000010000000}"/>
    <cellStyle name="Comma 2 4" xfId="18" xr:uid="{00000000-0005-0000-0000-000011000000}"/>
    <cellStyle name="Comma 2 4 2" xfId="19" xr:uid="{00000000-0005-0000-0000-000012000000}"/>
    <cellStyle name="Comma 2 5" xfId="20" xr:uid="{00000000-0005-0000-0000-000013000000}"/>
    <cellStyle name="Comma 2 6" xfId="21" xr:uid="{00000000-0005-0000-0000-000014000000}"/>
    <cellStyle name="Comma 3" xfId="22" xr:uid="{00000000-0005-0000-0000-000015000000}"/>
    <cellStyle name="Currency" xfId="23" builtinId="4"/>
    <cellStyle name="Currency 2" xfId="24" xr:uid="{00000000-0005-0000-0000-000017000000}"/>
    <cellStyle name="Currency 2 2" xfId="25" xr:uid="{00000000-0005-0000-0000-000018000000}"/>
    <cellStyle name="Currency 2 2 2" xfId="26" xr:uid="{00000000-0005-0000-0000-000019000000}"/>
    <cellStyle name="Currency 2 2 2 2" xfId="27" xr:uid="{00000000-0005-0000-0000-00001A000000}"/>
    <cellStyle name="Currency 2 2 2 2 2" xfId="28" xr:uid="{00000000-0005-0000-0000-00001B000000}"/>
    <cellStyle name="Currency 2 2 2 2 2 2" xfId="29" xr:uid="{00000000-0005-0000-0000-00001C000000}"/>
    <cellStyle name="Currency 2 2 2 2 3" xfId="30" xr:uid="{00000000-0005-0000-0000-00001D000000}"/>
    <cellStyle name="Currency 2 2 2 2 4" xfId="31" xr:uid="{00000000-0005-0000-0000-00001E000000}"/>
    <cellStyle name="Currency 2 2 2 3" xfId="32" xr:uid="{00000000-0005-0000-0000-00001F000000}"/>
    <cellStyle name="Currency 2 2 2 3 2" xfId="33" xr:uid="{00000000-0005-0000-0000-000020000000}"/>
    <cellStyle name="Currency 2 2 2 4" xfId="34" xr:uid="{00000000-0005-0000-0000-000021000000}"/>
    <cellStyle name="Currency 2 2 2 5" xfId="35" xr:uid="{00000000-0005-0000-0000-000022000000}"/>
    <cellStyle name="Currency 2 2 3" xfId="36" xr:uid="{00000000-0005-0000-0000-000023000000}"/>
    <cellStyle name="Currency 2 2 3 2" xfId="37" xr:uid="{00000000-0005-0000-0000-000024000000}"/>
    <cellStyle name="Currency 2 2 3 2 2" xfId="38" xr:uid="{00000000-0005-0000-0000-000025000000}"/>
    <cellStyle name="Currency 2 2 3 3" xfId="39" xr:uid="{00000000-0005-0000-0000-000026000000}"/>
    <cellStyle name="Currency 2 2 3 4" xfId="40" xr:uid="{00000000-0005-0000-0000-000027000000}"/>
    <cellStyle name="Currency 2 2 4" xfId="41" xr:uid="{00000000-0005-0000-0000-000028000000}"/>
    <cellStyle name="Currency 2 2 4 2" xfId="42" xr:uid="{00000000-0005-0000-0000-000029000000}"/>
    <cellStyle name="Currency 2 2 5" xfId="43" xr:uid="{00000000-0005-0000-0000-00002A000000}"/>
    <cellStyle name="Currency 2 2 6" xfId="44" xr:uid="{00000000-0005-0000-0000-00002B000000}"/>
    <cellStyle name="Currency 2 3" xfId="45" xr:uid="{00000000-0005-0000-0000-00002C000000}"/>
    <cellStyle name="Currency 2 3 2" xfId="46" xr:uid="{00000000-0005-0000-0000-00002D000000}"/>
    <cellStyle name="Currency 2 3 2 2" xfId="47" xr:uid="{00000000-0005-0000-0000-00002E000000}"/>
    <cellStyle name="Currency 2 3 2 2 2" xfId="48" xr:uid="{00000000-0005-0000-0000-00002F000000}"/>
    <cellStyle name="Currency 2 3 2 3" xfId="49" xr:uid="{00000000-0005-0000-0000-000030000000}"/>
    <cellStyle name="Currency 2 3 2 4" xfId="50" xr:uid="{00000000-0005-0000-0000-000031000000}"/>
    <cellStyle name="Currency 2 3 3" xfId="51" xr:uid="{00000000-0005-0000-0000-000032000000}"/>
    <cellStyle name="Currency 2 3 3 2" xfId="52" xr:uid="{00000000-0005-0000-0000-000033000000}"/>
    <cellStyle name="Currency 2 3 4" xfId="53" xr:uid="{00000000-0005-0000-0000-000034000000}"/>
    <cellStyle name="Currency 2 3 5" xfId="54" xr:uid="{00000000-0005-0000-0000-000035000000}"/>
    <cellStyle name="Currency 2 4" xfId="55" xr:uid="{00000000-0005-0000-0000-000036000000}"/>
    <cellStyle name="Currency 2 4 2" xfId="56" xr:uid="{00000000-0005-0000-0000-000037000000}"/>
    <cellStyle name="Currency 2 4 2 2" xfId="57" xr:uid="{00000000-0005-0000-0000-000038000000}"/>
    <cellStyle name="Currency 2 4 2 2 2" xfId="58" xr:uid="{00000000-0005-0000-0000-000039000000}"/>
    <cellStyle name="Currency 2 4 2 3" xfId="59" xr:uid="{00000000-0005-0000-0000-00003A000000}"/>
    <cellStyle name="Currency 2 4 2 4" xfId="60" xr:uid="{00000000-0005-0000-0000-00003B000000}"/>
    <cellStyle name="Currency 2 4 3" xfId="61" xr:uid="{00000000-0005-0000-0000-00003C000000}"/>
    <cellStyle name="Currency 2 4 3 2" xfId="62" xr:uid="{00000000-0005-0000-0000-00003D000000}"/>
    <cellStyle name="Currency 2 4 4" xfId="63" xr:uid="{00000000-0005-0000-0000-00003E000000}"/>
    <cellStyle name="Currency 2 4 5" xfId="64" xr:uid="{00000000-0005-0000-0000-00003F000000}"/>
    <cellStyle name="Currency 3" xfId="65" xr:uid="{00000000-0005-0000-0000-000040000000}"/>
    <cellStyle name="Currency 3 2" xfId="66" xr:uid="{00000000-0005-0000-0000-000041000000}"/>
    <cellStyle name="Currency 3 2 2" xfId="67" xr:uid="{00000000-0005-0000-0000-000042000000}"/>
    <cellStyle name="Currency 3 2 2 2" xfId="68" xr:uid="{00000000-0005-0000-0000-000043000000}"/>
    <cellStyle name="Currency 3 2 2 2 2" xfId="69" xr:uid="{00000000-0005-0000-0000-000044000000}"/>
    <cellStyle name="Currency 3 2 2 3" xfId="70" xr:uid="{00000000-0005-0000-0000-000045000000}"/>
    <cellStyle name="Currency 3 2 2 4" xfId="71" xr:uid="{00000000-0005-0000-0000-000046000000}"/>
    <cellStyle name="Currency 3 2 3" xfId="72" xr:uid="{00000000-0005-0000-0000-000047000000}"/>
    <cellStyle name="Currency 3 2 3 2" xfId="73" xr:uid="{00000000-0005-0000-0000-000048000000}"/>
    <cellStyle name="Currency 3 2 4" xfId="74" xr:uid="{00000000-0005-0000-0000-000049000000}"/>
    <cellStyle name="Currency 3 2 5" xfId="75" xr:uid="{00000000-0005-0000-0000-00004A000000}"/>
    <cellStyle name="Currency 3 3" xfId="76" xr:uid="{00000000-0005-0000-0000-00004B000000}"/>
    <cellStyle name="Currency 3 3 2" xfId="77" xr:uid="{00000000-0005-0000-0000-00004C000000}"/>
    <cellStyle name="Currency 3 3 2 2" xfId="78" xr:uid="{00000000-0005-0000-0000-00004D000000}"/>
    <cellStyle name="Currency 3 3 2 2 2" xfId="79" xr:uid="{00000000-0005-0000-0000-00004E000000}"/>
    <cellStyle name="Currency 3 3 2 3" xfId="80" xr:uid="{00000000-0005-0000-0000-00004F000000}"/>
    <cellStyle name="Currency 3 3 2 4" xfId="81" xr:uid="{00000000-0005-0000-0000-000050000000}"/>
    <cellStyle name="Currency 3 3 3" xfId="82" xr:uid="{00000000-0005-0000-0000-000051000000}"/>
    <cellStyle name="Currency 3 3 3 2" xfId="83" xr:uid="{00000000-0005-0000-0000-000052000000}"/>
    <cellStyle name="Currency 3 3 4" xfId="84" xr:uid="{00000000-0005-0000-0000-000053000000}"/>
    <cellStyle name="Currency 3 3 5" xfId="85" xr:uid="{00000000-0005-0000-0000-000054000000}"/>
    <cellStyle name="Currency 4" xfId="86" xr:uid="{00000000-0005-0000-0000-000055000000}"/>
    <cellStyle name="Currency 4 2" xfId="87" xr:uid="{00000000-0005-0000-0000-000056000000}"/>
    <cellStyle name="Currency 5" xfId="88" xr:uid="{00000000-0005-0000-0000-000057000000}"/>
    <cellStyle name="Currency 5 2" xfId="89" xr:uid="{00000000-0005-0000-0000-000058000000}"/>
    <cellStyle name="Currency 5 2 2" xfId="90" xr:uid="{00000000-0005-0000-0000-000059000000}"/>
    <cellStyle name="Currency 5 2 2 2" xfId="91" xr:uid="{00000000-0005-0000-0000-00005A000000}"/>
    <cellStyle name="Currency 5 2 3" xfId="92" xr:uid="{00000000-0005-0000-0000-00005B000000}"/>
    <cellStyle name="Currency 5 2 4" xfId="93" xr:uid="{00000000-0005-0000-0000-00005C000000}"/>
    <cellStyle name="Currency 5 3" xfId="94" xr:uid="{00000000-0005-0000-0000-00005D000000}"/>
    <cellStyle name="Currency 5 3 2" xfId="95" xr:uid="{00000000-0005-0000-0000-00005E000000}"/>
    <cellStyle name="Currency 5 4" xfId="96" xr:uid="{00000000-0005-0000-0000-00005F000000}"/>
    <cellStyle name="Currency 5 5" xfId="97" xr:uid="{00000000-0005-0000-0000-000060000000}"/>
    <cellStyle name="Currency 6" xfId="98" xr:uid="{00000000-0005-0000-0000-000061000000}"/>
    <cellStyle name="Currency 6 2" xfId="99" xr:uid="{00000000-0005-0000-0000-000062000000}"/>
    <cellStyle name="Currency 6 2 2" xfId="100" xr:uid="{00000000-0005-0000-0000-000063000000}"/>
    <cellStyle name="Currency 6 2 2 2" xfId="101" xr:uid="{00000000-0005-0000-0000-000064000000}"/>
    <cellStyle name="Currency 6 2 3" xfId="102" xr:uid="{00000000-0005-0000-0000-000065000000}"/>
    <cellStyle name="Currency 6 2 4" xfId="103" xr:uid="{00000000-0005-0000-0000-000066000000}"/>
    <cellStyle name="Currency 6 3" xfId="104" xr:uid="{00000000-0005-0000-0000-000067000000}"/>
    <cellStyle name="Currency 6 3 2" xfId="105" xr:uid="{00000000-0005-0000-0000-000068000000}"/>
    <cellStyle name="Currency 6 4" xfId="106" xr:uid="{00000000-0005-0000-0000-000069000000}"/>
    <cellStyle name="Currency 6 5" xfId="107" xr:uid="{00000000-0005-0000-0000-00006A000000}"/>
    <cellStyle name="Currency 7" xfId="108" xr:uid="{00000000-0005-0000-0000-00006B000000}"/>
    <cellStyle name="Currency 7 2" xfId="109" xr:uid="{00000000-0005-0000-0000-00006C000000}"/>
    <cellStyle name="Currency 7 2 2" xfId="110" xr:uid="{00000000-0005-0000-0000-00006D000000}"/>
    <cellStyle name="Currency 7 2 2 2" xfId="111" xr:uid="{00000000-0005-0000-0000-00006E000000}"/>
    <cellStyle name="Currency 7 2 3" xfId="112" xr:uid="{00000000-0005-0000-0000-00006F000000}"/>
    <cellStyle name="Currency 7 2 4" xfId="113" xr:uid="{00000000-0005-0000-0000-000070000000}"/>
    <cellStyle name="Currency 7 3" xfId="114" xr:uid="{00000000-0005-0000-0000-000071000000}"/>
    <cellStyle name="Currency 7 3 2" xfId="115" xr:uid="{00000000-0005-0000-0000-000072000000}"/>
    <cellStyle name="Currency 7 4" xfId="116" xr:uid="{00000000-0005-0000-0000-000073000000}"/>
    <cellStyle name="Currency 7 5" xfId="117" xr:uid="{00000000-0005-0000-0000-000074000000}"/>
    <cellStyle name="Currency 8" xfId="118" xr:uid="{00000000-0005-0000-0000-000075000000}"/>
    <cellStyle name="Currency 8 2" xfId="119" xr:uid="{00000000-0005-0000-0000-000076000000}"/>
    <cellStyle name="Currency 8 2 2" xfId="120" xr:uid="{00000000-0005-0000-0000-000077000000}"/>
    <cellStyle name="Currency 8 2 2 2" xfId="121" xr:uid="{00000000-0005-0000-0000-000078000000}"/>
    <cellStyle name="Currency 8 2 3" xfId="122" xr:uid="{00000000-0005-0000-0000-000079000000}"/>
    <cellStyle name="Currency 8 2 4" xfId="123" xr:uid="{00000000-0005-0000-0000-00007A000000}"/>
    <cellStyle name="Currency 8 3" xfId="124" xr:uid="{00000000-0005-0000-0000-00007B000000}"/>
    <cellStyle name="Currency 8 3 2" xfId="125" xr:uid="{00000000-0005-0000-0000-00007C000000}"/>
    <cellStyle name="Currency 8 4" xfId="126" xr:uid="{00000000-0005-0000-0000-00007D000000}"/>
    <cellStyle name="Currency 8 5" xfId="127" xr:uid="{00000000-0005-0000-0000-00007E000000}"/>
    <cellStyle name="Header1" xfId="128" xr:uid="{00000000-0005-0000-0000-00007F000000}"/>
    <cellStyle name="Header2" xfId="129" xr:uid="{00000000-0005-0000-0000-000080000000}"/>
    <cellStyle name="Normal" xfId="0" builtinId="0"/>
    <cellStyle name="Normal 10" xfId="130" xr:uid="{00000000-0005-0000-0000-000082000000}"/>
    <cellStyle name="Normal 10 2" xfId="131" xr:uid="{00000000-0005-0000-0000-000083000000}"/>
    <cellStyle name="Normal 10 2 2" xfId="132" xr:uid="{00000000-0005-0000-0000-000084000000}"/>
    <cellStyle name="Normal 10 2 2 2" xfId="133" xr:uid="{00000000-0005-0000-0000-000085000000}"/>
    <cellStyle name="Normal 10 2 3" xfId="134" xr:uid="{00000000-0005-0000-0000-000086000000}"/>
    <cellStyle name="Normal 10 2 4" xfId="135" xr:uid="{00000000-0005-0000-0000-000087000000}"/>
    <cellStyle name="Normal 10 3" xfId="136" xr:uid="{00000000-0005-0000-0000-000088000000}"/>
    <cellStyle name="Normal 10 3 2" xfId="137" xr:uid="{00000000-0005-0000-0000-000089000000}"/>
    <cellStyle name="Normal 10 4" xfId="138" xr:uid="{00000000-0005-0000-0000-00008A000000}"/>
    <cellStyle name="Normal 10 5" xfId="139" xr:uid="{00000000-0005-0000-0000-00008B000000}"/>
    <cellStyle name="Normal 11" xfId="140" xr:uid="{00000000-0005-0000-0000-00008C000000}"/>
    <cellStyle name="Normal 11 2" xfId="141" xr:uid="{00000000-0005-0000-0000-00008D000000}"/>
    <cellStyle name="Normal 12" xfId="142" xr:uid="{00000000-0005-0000-0000-00008E000000}"/>
    <cellStyle name="Normal 12 2" xfId="143" xr:uid="{00000000-0005-0000-0000-00008F000000}"/>
    <cellStyle name="Normal 12 2 2" xfId="144" xr:uid="{00000000-0005-0000-0000-000090000000}"/>
    <cellStyle name="Normal 12 2 2 2" xfId="145" xr:uid="{00000000-0005-0000-0000-000091000000}"/>
    <cellStyle name="Normal 12 2 3" xfId="146" xr:uid="{00000000-0005-0000-0000-000092000000}"/>
    <cellStyle name="Normal 12 2 4" xfId="147" xr:uid="{00000000-0005-0000-0000-000093000000}"/>
    <cellStyle name="Normal 12 3" xfId="148" xr:uid="{00000000-0005-0000-0000-000094000000}"/>
    <cellStyle name="Normal 12 3 2" xfId="149" xr:uid="{00000000-0005-0000-0000-000095000000}"/>
    <cellStyle name="Normal 12 4" xfId="150" xr:uid="{00000000-0005-0000-0000-000096000000}"/>
    <cellStyle name="Normal 12 5" xfId="151" xr:uid="{00000000-0005-0000-0000-000097000000}"/>
    <cellStyle name="Normal 2" xfId="152" xr:uid="{00000000-0005-0000-0000-000098000000}"/>
    <cellStyle name="Normal 2 2" xfId="153" xr:uid="{00000000-0005-0000-0000-000099000000}"/>
    <cellStyle name="Normal 2 3" xfId="154" xr:uid="{00000000-0005-0000-0000-00009A000000}"/>
    <cellStyle name="Normal 3" xfId="155" xr:uid="{00000000-0005-0000-0000-00009B000000}"/>
    <cellStyle name="Normal 3 2" xfId="156" xr:uid="{00000000-0005-0000-0000-00009C000000}"/>
    <cellStyle name="Normal 4" xfId="157" xr:uid="{00000000-0005-0000-0000-00009D000000}"/>
    <cellStyle name="Normal 4 2" xfId="158" xr:uid="{00000000-0005-0000-0000-00009E000000}"/>
    <cellStyle name="Normal 4 2 2" xfId="159" xr:uid="{00000000-0005-0000-0000-00009F000000}"/>
    <cellStyle name="Normal 4 2 2 2" xfId="160" xr:uid="{00000000-0005-0000-0000-0000A0000000}"/>
    <cellStyle name="Normal 4 2 2 2 2" xfId="161" xr:uid="{00000000-0005-0000-0000-0000A1000000}"/>
    <cellStyle name="Normal 4 2 2 3" xfId="162" xr:uid="{00000000-0005-0000-0000-0000A2000000}"/>
    <cellStyle name="Normal 4 2 2 4" xfId="163" xr:uid="{00000000-0005-0000-0000-0000A3000000}"/>
    <cellStyle name="Normal 4 2 3" xfId="164" xr:uid="{00000000-0005-0000-0000-0000A4000000}"/>
    <cellStyle name="Normal 4 2 3 2" xfId="165" xr:uid="{00000000-0005-0000-0000-0000A5000000}"/>
    <cellStyle name="Normal 4 2 4" xfId="166" xr:uid="{00000000-0005-0000-0000-0000A6000000}"/>
    <cellStyle name="Normal 4 2 5" xfId="167" xr:uid="{00000000-0005-0000-0000-0000A7000000}"/>
    <cellStyle name="Normal 4 3" xfId="168" xr:uid="{00000000-0005-0000-0000-0000A8000000}"/>
    <cellStyle name="Normal 4 3 2" xfId="169" xr:uid="{00000000-0005-0000-0000-0000A9000000}"/>
    <cellStyle name="Normal 4 3 2 2" xfId="170" xr:uid="{00000000-0005-0000-0000-0000AA000000}"/>
    <cellStyle name="Normal 4 3 2 2 2" xfId="171" xr:uid="{00000000-0005-0000-0000-0000AB000000}"/>
    <cellStyle name="Normal 4 3 2 3" xfId="172" xr:uid="{00000000-0005-0000-0000-0000AC000000}"/>
    <cellStyle name="Normal 4 3 2 4" xfId="173" xr:uid="{00000000-0005-0000-0000-0000AD000000}"/>
    <cellStyle name="Normal 4 3 3" xfId="174" xr:uid="{00000000-0005-0000-0000-0000AE000000}"/>
    <cellStyle name="Normal 4 3 3 2" xfId="175" xr:uid="{00000000-0005-0000-0000-0000AF000000}"/>
    <cellStyle name="Normal 4 3 4" xfId="176" xr:uid="{00000000-0005-0000-0000-0000B0000000}"/>
    <cellStyle name="Normal 4 3 5" xfId="177" xr:uid="{00000000-0005-0000-0000-0000B1000000}"/>
    <cellStyle name="Normal 4 4" xfId="178" xr:uid="{00000000-0005-0000-0000-0000B2000000}"/>
    <cellStyle name="Normal 4 4 2" xfId="179" xr:uid="{00000000-0005-0000-0000-0000B3000000}"/>
    <cellStyle name="Normal 4 4 2 2" xfId="180" xr:uid="{00000000-0005-0000-0000-0000B4000000}"/>
    <cellStyle name="Normal 4 4 2 2 2" xfId="181" xr:uid="{00000000-0005-0000-0000-0000B5000000}"/>
    <cellStyle name="Normal 4 4 2 3" xfId="182" xr:uid="{00000000-0005-0000-0000-0000B6000000}"/>
    <cellStyle name="Normal 4 4 2 4" xfId="183" xr:uid="{00000000-0005-0000-0000-0000B7000000}"/>
    <cellStyle name="Normal 4 4 3" xfId="184" xr:uid="{00000000-0005-0000-0000-0000B8000000}"/>
    <cellStyle name="Normal 4 4 3 2" xfId="185" xr:uid="{00000000-0005-0000-0000-0000B9000000}"/>
    <cellStyle name="Normal 4 4 4" xfId="186" xr:uid="{00000000-0005-0000-0000-0000BA000000}"/>
    <cellStyle name="Normal 4 4 5" xfId="187" xr:uid="{00000000-0005-0000-0000-0000BB000000}"/>
    <cellStyle name="Normal 5" xfId="188" xr:uid="{00000000-0005-0000-0000-0000BC000000}"/>
    <cellStyle name="Normal 6" xfId="189" xr:uid="{00000000-0005-0000-0000-0000BD000000}"/>
    <cellStyle name="Normal 6 2" xfId="190" xr:uid="{00000000-0005-0000-0000-0000BE000000}"/>
    <cellStyle name="Normal 6 2 2" xfId="191" xr:uid="{00000000-0005-0000-0000-0000BF000000}"/>
    <cellStyle name="Normal 6 2 2 2" xfId="192" xr:uid="{00000000-0005-0000-0000-0000C0000000}"/>
    <cellStyle name="Normal 6 2 3" xfId="193" xr:uid="{00000000-0005-0000-0000-0000C1000000}"/>
    <cellStyle name="Normal 6 2 4" xfId="194" xr:uid="{00000000-0005-0000-0000-0000C2000000}"/>
    <cellStyle name="Normal 6 3" xfId="195" xr:uid="{00000000-0005-0000-0000-0000C3000000}"/>
    <cellStyle name="Normal 6 3 2" xfId="196" xr:uid="{00000000-0005-0000-0000-0000C4000000}"/>
    <cellStyle name="Normal 6 4" xfId="197" xr:uid="{00000000-0005-0000-0000-0000C5000000}"/>
    <cellStyle name="Normal 6 5" xfId="198" xr:uid="{00000000-0005-0000-0000-0000C6000000}"/>
    <cellStyle name="Normal 7" xfId="199" xr:uid="{00000000-0005-0000-0000-0000C7000000}"/>
    <cellStyle name="Normal 7 2" xfId="200" xr:uid="{00000000-0005-0000-0000-0000C8000000}"/>
    <cellStyle name="Normal 7 2 2" xfId="201" xr:uid="{00000000-0005-0000-0000-0000C9000000}"/>
    <cellStyle name="Normal 7 2 2 2" xfId="202" xr:uid="{00000000-0005-0000-0000-0000CA000000}"/>
    <cellStyle name="Normal 7 2 3" xfId="203" xr:uid="{00000000-0005-0000-0000-0000CB000000}"/>
    <cellStyle name="Normal 7 2 4" xfId="204" xr:uid="{00000000-0005-0000-0000-0000CC000000}"/>
    <cellStyle name="Normal 7 3" xfId="205" xr:uid="{00000000-0005-0000-0000-0000CD000000}"/>
    <cellStyle name="Normal 7 3 2" xfId="206" xr:uid="{00000000-0005-0000-0000-0000CE000000}"/>
    <cellStyle name="Normal 7 4" xfId="207" xr:uid="{00000000-0005-0000-0000-0000CF000000}"/>
    <cellStyle name="Normal 7 5" xfId="208" xr:uid="{00000000-0005-0000-0000-0000D0000000}"/>
    <cellStyle name="Normal 8" xfId="209" xr:uid="{00000000-0005-0000-0000-0000D1000000}"/>
    <cellStyle name="Normal 9" xfId="210" xr:uid="{00000000-0005-0000-0000-0000D2000000}"/>
    <cellStyle name="Normal 9 2" xfId="211" xr:uid="{00000000-0005-0000-0000-0000D3000000}"/>
    <cellStyle name="Normal 9 2 2" xfId="212" xr:uid="{00000000-0005-0000-0000-0000D4000000}"/>
    <cellStyle name="Normal 9 2 2 2" xfId="213" xr:uid="{00000000-0005-0000-0000-0000D5000000}"/>
    <cellStyle name="Normal 9 2 3" xfId="214" xr:uid="{00000000-0005-0000-0000-0000D6000000}"/>
    <cellStyle name="Normal 9 2 4" xfId="215" xr:uid="{00000000-0005-0000-0000-0000D7000000}"/>
    <cellStyle name="Normal 9 3" xfId="216" xr:uid="{00000000-0005-0000-0000-0000D8000000}"/>
    <cellStyle name="Normal 9 3 2" xfId="217" xr:uid="{00000000-0005-0000-0000-0000D9000000}"/>
    <cellStyle name="Normal 9 4" xfId="218" xr:uid="{00000000-0005-0000-0000-0000DA000000}"/>
    <cellStyle name="Normal 9 5" xfId="219" xr:uid="{00000000-0005-0000-0000-0000DB000000}"/>
    <cellStyle name="Percent" xfId="220" builtinId="5"/>
    <cellStyle name="Percent 2" xfId="221" xr:uid="{00000000-0005-0000-0000-0000DD000000}"/>
    <cellStyle name="Percent 2 2" xfId="222" xr:uid="{00000000-0005-0000-0000-0000DE000000}"/>
    <cellStyle name="Percent 2 2 2" xfId="223" xr:uid="{00000000-0005-0000-0000-0000DF000000}"/>
    <cellStyle name="Percent 2 2 2 2" xfId="224" xr:uid="{00000000-0005-0000-0000-0000E0000000}"/>
    <cellStyle name="Percent 2 2 2 2 2" xfId="225" xr:uid="{00000000-0005-0000-0000-0000E1000000}"/>
    <cellStyle name="Percent 2 2 2 3" xfId="226" xr:uid="{00000000-0005-0000-0000-0000E2000000}"/>
    <cellStyle name="Percent 2 2 2 4" xfId="227" xr:uid="{00000000-0005-0000-0000-0000E3000000}"/>
    <cellStyle name="Percent 2 2 3" xfId="228" xr:uid="{00000000-0005-0000-0000-0000E4000000}"/>
    <cellStyle name="Percent 2 2 3 2" xfId="229" xr:uid="{00000000-0005-0000-0000-0000E5000000}"/>
    <cellStyle name="Percent 2 2 4" xfId="230" xr:uid="{00000000-0005-0000-0000-0000E6000000}"/>
    <cellStyle name="Percent 2 2 5" xfId="231" xr:uid="{00000000-0005-0000-0000-0000E7000000}"/>
    <cellStyle name="Percent 2 3" xfId="232" xr:uid="{00000000-0005-0000-0000-0000E8000000}"/>
    <cellStyle name="Percent 2 3 2" xfId="233" xr:uid="{00000000-0005-0000-0000-0000E9000000}"/>
    <cellStyle name="Percent 2 3 2 2" xfId="234" xr:uid="{00000000-0005-0000-0000-0000EA000000}"/>
    <cellStyle name="Percent 2 3 2 2 2" xfId="235" xr:uid="{00000000-0005-0000-0000-0000EB000000}"/>
    <cellStyle name="Percent 2 3 2 3" xfId="236" xr:uid="{00000000-0005-0000-0000-0000EC000000}"/>
    <cellStyle name="Percent 2 3 2 4" xfId="237" xr:uid="{00000000-0005-0000-0000-0000ED000000}"/>
    <cellStyle name="Percent 2 3 3" xfId="238" xr:uid="{00000000-0005-0000-0000-0000EE000000}"/>
    <cellStyle name="Percent 2 3 3 2" xfId="239" xr:uid="{00000000-0005-0000-0000-0000EF000000}"/>
    <cellStyle name="Percent 2 3 4" xfId="240" xr:uid="{00000000-0005-0000-0000-0000F0000000}"/>
    <cellStyle name="Percent 2 3 5" xfId="241" xr:uid="{00000000-0005-0000-0000-0000F1000000}"/>
    <cellStyle name="Percent 2 4" xfId="242" xr:uid="{00000000-0005-0000-0000-0000F2000000}"/>
    <cellStyle name="Percent 2 4 2" xfId="243" xr:uid="{00000000-0005-0000-0000-0000F3000000}"/>
    <cellStyle name="Percent 2 4 2 2" xfId="244" xr:uid="{00000000-0005-0000-0000-0000F4000000}"/>
    <cellStyle name="Percent 2 4 3" xfId="245" xr:uid="{00000000-0005-0000-0000-0000F5000000}"/>
    <cellStyle name="Percent 2 4 4" xfId="246" xr:uid="{00000000-0005-0000-0000-0000F6000000}"/>
    <cellStyle name="Percent 2 5" xfId="247" xr:uid="{00000000-0005-0000-0000-0000F7000000}"/>
    <cellStyle name="Percent 2 5 2" xfId="248" xr:uid="{00000000-0005-0000-0000-0000F8000000}"/>
    <cellStyle name="Percent 2 6" xfId="249" xr:uid="{00000000-0005-0000-0000-0000F9000000}"/>
    <cellStyle name="Percent 2 7" xfId="250" xr:uid="{00000000-0005-0000-0000-0000FA000000}"/>
    <cellStyle name="Percent 3" xfId="251" xr:uid="{00000000-0005-0000-0000-0000FB000000}"/>
    <cellStyle name="Percent 3 2" xfId="252" xr:uid="{00000000-0005-0000-0000-0000FC000000}"/>
    <cellStyle name="Percent 3 2 2" xfId="253" xr:uid="{00000000-0005-0000-0000-0000FD000000}"/>
    <cellStyle name="Percent 3 2 2 2" xfId="254" xr:uid="{00000000-0005-0000-0000-0000FE000000}"/>
    <cellStyle name="Percent 3 2 2 2 2" xfId="255" xr:uid="{00000000-0005-0000-0000-0000FF000000}"/>
    <cellStyle name="Percent 3 2 2 3" xfId="256" xr:uid="{00000000-0005-0000-0000-000000010000}"/>
    <cellStyle name="Percent 3 2 2 4" xfId="257" xr:uid="{00000000-0005-0000-0000-000001010000}"/>
    <cellStyle name="Percent 3 2 3" xfId="258" xr:uid="{00000000-0005-0000-0000-000002010000}"/>
    <cellStyle name="Percent 3 2 3 2" xfId="259" xr:uid="{00000000-0005-0000-0000-000003010000}"/>
    <cellStyle name="Percent 3 2 4" xfId="260" xr:uid="{00000000-0005-0000-0000-000004010000}"/>
    <cellStyle name="Percent 3 2 5" xfId="261" xr:uid="{00000000-0005-0000-0000-000005010000}"/>
    <cellStyle name="Percent 3 3" xfId="262" xr:uid="{00000000-0005-0000-0000-000006010000}"/>
    <cellStyle name="Percent 3 3 2" xfId="263" xr:uid="{00000000-0005-0000-0000-000007010000}"/>
    <cellStyle name="Percent 3 3 2 2" xfId="264" xr:uid="{00000000-0005-0000-0000-000008010000}"/>
    <cellStyle name="Percent 3 3 2 2 2" xfId="265" xr:uid="{00000000-0005-0000-0000-000009010000}"/>
    <cellStyle name="Percent 3 3 2 3" xfId="266" xr:uid="{00000000-0005-0000-0000-00000A010000}"/>
    <cellStyle name="Percent 3 3 2 4" xfId="267" xr:uid="{00000000-0005-0000-0000-00000B010000}"/>
    <cellStyle name="Percent 3 3 3" xfId="268" xr:uid="{00000000-0005-0000-0000-00000C010000}"/>
    <cellStyle name="Percent 3 3 3 2" xfId="269" xr:uid="{00000000-0005-0000-0000-00000D010000}"/>
    <cellStyle name="Percent 3 3 4" xfId="270" xr:uid="{00000000-0005-0000-0000-00000E010000}"/>
    <cellStyle name="Percent 3 3 5" xfId="271" xr:uid="{00000000-0005-0000-0000-00000F010000}"/>
    <cellStyle name="Percent 3 4" xfId="272" xr:uid="{00000000-0005-0000-0000-000010010000}"/>
    <cellStyle name="Percent 3 4 2" xfId="273" xr:uid="{00000000-0005-0000-0000-000011010000}"/>
    <cellStyle name="Percent 3 4 2 2" xfId="274" xr:uid="{00000000-0005-0000-0000-000012010000}"/>
    <cellStyle name="Percent 3 4 3" xfId="275" xr:uid="{00000000-0005-0000-0000-000013010000}"/>
    <cellStyle name="Percent 3 4 4" xfId="276" xr:uid="{00000000-0005-0000-0000-000014010000}"/>
    <cellStyle name="Percent 3 5" xfId="277" xr:uid="{00000000-0005-0000-0000-000015010000}"/>
    <cellStyle name="Percent 3 5 2" xfId="278" xr:uid="{00000000-0005-0000-0000-000016010000}"/>
    <cellStyle name="Percent 3 6" xfId="279" xr:uid="{00000000-0005-0000-0000-000017010000}"/>
    <cellStyle name="Percent 3 7" xfId="280" xr:uid="{00000000-0005-0000-0000-000018010000}"/>
    <cellStyle name="Percent 4" xfId="281" xr:uid="{00000000-0005-0000-0000-000019010000}"/>
    <cellStyle name="Percent 4 2" xfId="282" xr:uid="{00000000-0005-0000-0000-00001A010000}"/>
    <cellStyle name="Percent 4 2 2" xfId="283" xr:uid="{00000000-0005-0000-0000-00001B010000}"/>
    <cellStyle name="Percent 4 2 2 2" xfId="284" xr:uid="{00000000-0005-0000-0000-00001C010000}"/>
    <cellStyle name="Percent 4 2 3" xfId="285" xr:uid="{00000000-0005-0000-0000-00001D010000}"/>
    <cellStyle name="Percent 4 2 4" xfId="286" xr:uid="{00000000-0005-0000-0000-00001E010000}"/>
    <cellStyle name="Percent 4 3" xfId="287" xr:uid="{00000000-0005-0000-0000-00001F010000}"/>
    <cellStyle name="Percent 4 3 2" xfId="288" xr:uid="{00000000-0005-0000-0000-000020010000}"/>
    <cellStyle name="Percent 4 4" xfId="289" xr:uid="{00000000-0005-0000-0000-000021010000}"/>
    <cellStyle name="Percent 4 5" xfId="290" xr:uid="{00000000-0005-0000-0000-000022010000}"/>
    <cellStyle name="Percent 5" xfId="291" xr:uid="{00000000-0005-0000-0000-000023010000}"/>
    <cellStyle name="Percent 6" xfId="292" xr:uid="{00000000-0005-0000-0000-00002401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zoomScaleNormal="100" zoomScaleSheetLayoutView="100" zoomScalePageLayoutView="84" workbookViewId="0"/>
  </sheetViews>
  <sheetFormatPr defaultColWidth="0" defaultRowHeight="15" zeroHeight="1" x14ac:dyDescent="0.2"/>
  <cols>
    <col min="1" max="1" width="10.7109375" style="94" customWidth="1"/>
    <col min="2" max="2" width="49.140625" style="94" customWidth="1"/>
    <col min="3" max="6" width="6.7109375" style="94" customWidth="1"/>
    <col min="7" max="7" width="46.5703125" style="94" customWidth="1"/>
    <col min="8" max="8" width="12.5703125" style="95" hidden="1" customWidth="1"/>
    <col min="9" max="16384" width="0" style="95" hidden="1"/>
  </cols>
  <sheetData>
    <row r="1" spans="1:7" ht="19.899999999999999" customHeight="1" x14ac:dyDescent="0.25">
      <c r="A1" s="129"/>
      <c r="B1" s="130" t="s">
        <v>171</v>
      </c>
      <c r="C1" s="131"/>
      <c r="D1" s="131"/>
      <c r="E1" s="131"/>
      <c r="F1" s="131"/>
      <c r="G1" s="132"/>
    </row>
    <row r="2" spans="1:7" ht="19.899999999999999" customHeight="1" x14ac:dyDescent="0.25">
      <c r="A2" s="133"/>
      <c r="B2" s="134" t="s">
        <v>172</v>
      </c>
      <c r="C2" s="135"/>
      <c r="D2" s="135"/>
      <c r="E2" s="135"/>
      <c r="F2" s="135"/>
      <c r="G2" s="136"/>
    </row>
    <row r="3" spans="1:7" ht="19.899999999999999" customHeight="1" thickBot="1" x14ac:dyDescent="0.25">
      <c r="A3" s="137"/>
      <c r="B3" s="138" t="s">
        <v>173</v>
      </c>
      <c r="C3" s="139"/>
      <c r="D3" s="139"/>
      <c r="E3" s="139"/>
      <c r="F3" s="139"/>
      <c r="G3" s="140"/>
    </row>
    <row r="4" spans="1:7" ht="20.100000000000001" customHeight="1" thickBot="1" x14ac:dyDescent="0.25">
      <c r="A4" s="141" t="s">
        <v>8</v>
      </c>
      <c r="B4" s="110" t="s">
        <v>228</v>
      </c>
      <c r="C4" s="142"/>
      <c r="D4" s="142"/>
      <c r="E4" s="142"/>
      <c r="F4" s="143" t="s">
        <v>9</v>
      </c>
      <c r="G4" s="111">
        <v>42975</v>
      </c>
    </row>
    <row r="5" spans="1:7" s="101" customFormat="1" ht="40.15" customHeight="1" x14ac:dyDescent="0.2">
      <c r="A5" s="144" t="s">
        <v>225</v>
      </c>
      <c r="B5" s="145"/>
      <c r="C5" s="146" t="s">
        <v>174</v>
      </c>
      <c r="D5" s="146"/>
      <c r="E5" s="147"/>
      <c r="F5" s="148"/>
      <c r="G5" s="149" t="s">
        <v>55</v>
      </c>
    </row>
    <row r="6" spans="1:7" ht="15" customHeight="1" x14ac:dyDescent="0.25">
      <c r="A6" s="150" t="s">
        <v>103</v>
      </c>
      <c r="B6" s="151"/>
      <c r="C6" s="152" t="s">
        <v>157</v>
      </c>
      <c r="D6" s="153" t="s">
        <v>158</v>
      </c>
      <c r="E6" s="153" t="s">
        <v>98</v>
      </c>
      <c r="F6" s="153" t="s">
        <v>159</v>
      </c>
      <c r="G6" s="154"/>
    </row>
    <row r="7" spans="1:7" ht="15" customHeight="1" x14ac:dyDescent="0.2">
      <c r="A7" s="133">
        <v>1</v>
      </c>
      <c r="B7" s="112" t="s">
        <v>233</v>
      </c>
      <c r="C7" s="113" t="s">
        <v>238</v>
      </c>
      <c r="D7" s="113" t="s">
        <v>238</v>
      </c>
      <c r="E7" s="113" t="s">
        <v>238</v>
      </c>
      <c r="F7" s="113" t="s">
        <v>238</v>
      </c>
      <c r="G7" s="114"/>
    </row>
    <row r="8" spans="1:7" ht="15" customHeight="1" x14ac:dyDescent="0.2">
      <c r="A8" s="133">
        <v>2</v>
      </c>
      <c r="B8" s="112" t="s">
        <v>234</v>
      </c>
      <c r="C8" s="115"/>
      <c r="D8" s="115" t="s">
        <v>238</v>
      </c>
      <c r="E8" s="115"/>
      <c r="F8" s="115"/>
      <c r="G8" s="114">
        <v>418000</v>
      </c>
    </row>
    <row r="9" spans="1:7" ht="15" customHeight="1" x14ac:dyDescent="0.2">
      <c r="A9" s="133">
        <v>3</v>
      </c>
      <c r="B9" s="112" t="s">
        <v>235</v>
      </c>
      <c r="C9" s="115"/>
      <c r="D9" s="115"/>
      <c r="E9" s="115" t="s">
        <v>238</v>
      </c>
      <c r="F9" s="115"/>
      <c r="G9" s="114">
        <v>639488</v>
      </c>
    </row>
    <row r="10" spans="1:7" ht="15" customHeight="1" x14ac:dyDescent="0.2">
      <c r="A10" s="133">
        <v>4</v>
      </c>
      <c r="B10" s="112" t="s">
        <v>236</v>
      </c>
      <c r="C10" s="115"/>
      <c r="D10" s="115"/>
      <c r="E10" s="115"/>
      <c r="F10" s="115" t="s">
        <v>238</v>
      </c>
      <c r="G10" s="114">
        <v>87703</v>
      </c>
    </row>
    <row r="11" spans="1:7" ht="15" customHeight="1" x14ac:dyDescent="0.2">
      <c r="A11" s="133">
        <v>5</v>
      </c>
      <c r="B11" s="116"/>
      <c r="C11" s="115"/>
      <c r="D11" s="115"/>
      <c r="E11" s="115"/>
      <c r="F11" s="115"/>
      <c r="G11" s="114"/>
    </row>
    <row r="12" spans="1:7" ht="15" customHeight="1" x14ac:dyDescent="0.2">
      <c r="A12" s="133">
        <v>6</v>
      </c>
      <c r="B12" s="116"/>
      <c r="C12" s="115"/>
      <c r="D12" s="115"/>
      <c r="E12" s="115"/>
      <c r="F12" s="115"/>
      <c r="G12" s="114"/>
    </row>
    <row r="13" spans="1:7" ht="15" customHeight="1" x14ac:dyDescent="0.2">
      <c r="A13" s="133">
        <v>7</v>
      </c>
      <c r="B13" s="116"/>
      <c r="C13" s="115"/>
      <c r="D13" s="115"/>
      <c r="E13" s="115"/>
      <c r="F13" s="115"/>
      <c r="G13" s="114"/>
    </row>
    <row r="14" spans="1:7" ht="15" customHeight="1" x14ac:dyDescent="0.2">
      <c r="A14" s="133">
        <v>8</v>
      </c>
      <c r="B14" s="116"/>
      <c r="C14" s="115"/>
      <c r="D14" s="115"/>
      <c r="E14" s="115"/>
      <c r="F14" s="115"/>
      <c r="G14" s="114"/>
    </row>
    <row r="15" spans="1:7" ht="15" customHeight="1" x14ac:dyDescent="0.2">
      <c r="A15" s="133">
        <v>9</v>
      </c>
      <c r="B15" s="116"/>
      <c r="C15" s="115"/>
      <c r="D15" s="115"/>
      <c r="E15" s="115"/>
      <c r="F15" s="115"/>
      <c r="G15" s="114"/>
    </row>
    <row r="16" spans="1:7" ht="15" customHeight="1" x14ac:dyDescent="0.2">
      <c r="A16" s="133">
        <v>10</v>
      </c>
      <c r="B16" s="116"/>
      <c r="C16" s="115"/>
      <c r="D16" s="115"/>
      <c r="E16" s="115"/>
      <c r="F16" s="115"/>
      <c r="G16" s="114"/>
    </row>
    <row r="17" spans="1:7" ht="15" customHeight="1" x14ac:dyDescent="0.2">
      <c r="A17" s="133">
        <v>11</v>
      </c>
      <c r="B17" s="116"/>
      <c r="C17" s="115"/>
      <c r="D17" s="115"/>
      <c r="E17" s="115"/>
      <c r="F17" s="115"/>
      <c r="G17" s="114"/>
    </row>
    <row r="18" spans="1:7" ht="15" customHeight="1" x14ac:dyDescent="0.2">
      <c r="A18" s="133">
        <v>12</v>
      </c>
      <c r="B18" s="116"/>
      <c r="C18" s="115"/>
      <c r="D18" s="115"/>
      <c r="E18" s="115"/>
      <c r="F18" s="115"/>
      <c r="G18" s="114"/>
    </row>
    <row r="19" spans="1:7" ht="15" customHeight="1" x14ac:dyDescent="0.2">
      <c r="A19" s="133">
        <v>13</v>
      </c>
      <c r="B19" s="116"/>
      <c r="C19" s="115"/>
      <c r="D19" s="115"/>
      <c r="E19" s="115"/>
      <c r="F19" s="115"/>
      <c r="G19" s="114"/>
    </row>
    <row r="20" spans="1:7" ht="15" customHeight="1" x14ac:dyDescent="0.2">
      <c r="A20" s="133">
        <v>14</v>
      </c>
      <c r="B20" s="116"/>
      <c r="C20" s="115"/>
      <c r="D20" s="115"/>
      <c r="E20" s="115"/>
      <c r="F20" s="115"/>
      <c r="G20" s="114"/>
    </row>
    <row r="21" spans="1:7" ht="15" customHeight="1" x14ac:dyDescent="0.2">
      <c r="A21" s="133">
        <v>15</v>
      </c>
      <c r="B21" s="116"/>
      <c r="C21" s="115"/>
      <c r="D21" s="115"/>
      <c r="E21" s="115"/>
      <c r="F21" s="115"/>
      <c r="G21" s="114"/>
    </row>
    <row r="22" spans="1:7" ht="15" customHeight="1" x14ac:dyDescent="0.2">
      <c r="A22" s="133">
        <v>16</v>
      </c>
      <c r="B22" s="116"/>
      <c r="C22" s="115"/>
      <c r="D22" s="115"/>
      <c r="E22" s="115"/>
      <c r="F22" s="115"/>
      <c r="G22" s="114"/>
    </row>
    <row r="23" spans="1:7" ht="15" customHeight="1" x14ac:dyDescent="0.2">
      <c r="A23" s="133">
        <v>17</v>
      </c>
      <c r="B23" s="116"/>
      <c r="C23" s="115"/>
      <c r="D23" s="115"/>
      <c r="E23" s="115"/>
      <c r="F23" s="115"/>
      <c r="G23" s="114"/>
    </row>
    <row r="24" spans="1:7" ht="15" customHeight="1" x14ac:dyDescent="0.2">
      <c r="A24" s="133">
        <v>18</v>
      </c>
      <c r="B24" s="116"/>
      <c r="C24" s="115"/>
      <c r="D24" s="115"/>
      <c r="E24" s="115"/>
      <c r="F24" s="115"/>
      <c r="G24" s="114"/>
    </row>
    <row r="25" spans="1:7" ht="15" customHeight="1" x14ac:dyDescent="0.2">
      <c r="A25" s="133">
        <v>16</v>
      </c>
      <c r="B25" s="116"/>
      <c r="C25" s="115"/>
      <c r="D25" s="115"/>
      <c r="E25" s="115"/>
      <c r="F25" s="115"/>
      <c r="G25" s="114"/>
    </row>
    <row r="26" spans="1:7" ht="15" customHeight="1" x14ac:dyDescent="0.2">
      <c r="A26" s="133">
        <v>20</v>
      </c>
      <c r="B26" s="117"/>
      <c r="C26" s="115"/>
      <c r="D26" s="115"/>
      <c r="E26" s="115"/>
      <c r="F26" s="115"/>
      <c r="G26" s="114"/>
    </row>
    <row r="27" spans="1:7" ht="15" customHeight="1" x14ac:dyDescent="0.2">
      <c r="A27" s="133">
        <v>21</v>
      </c>
      <c r="B27" s="116"/>
      <c r="C27" s="115"/>
      <c r="D27" s="115"/>
      <c r="E27" s="115"/>
      <c r="F27" s="115"/>
      <c r="G27" s="114"/>
    </row>
    <row r="28" spans="1:7" ht="15" customHeight="1" x14ac:dyDescent="0.2">
      <c r="A28" s="133">
        <v>22</v>
      </c>
      <c r="B28" s="116"/>
      <c r="C28" s="115"/>
      <c r="D28" s="115"/>
      <c r="E28" s="115"/>
      <c r="F28" s="115"/>
      <c r="G28" s="114"/>
    </row>
    <row r="29" spans="1:7" ht="15" customHeight="1" x14ac:dyDescent="0.2">
      <c r="A29" s="133">
        <v>23</v>
      </c>
      <c r="B29" s="116"/>
      <c r="C29" s="115"/>
      <c r="D29" s="115"/>
      <c r="E29" s="115"/>
      <c r="F29" s="115"/>
      <c r="G29" s="114"/>
    </row>
    <row r="30" spans="1:7" ht="15" customHeight="1" x14ac:dyDescent="0.2">
      <c r="A30" s="133">
        <v>24</v>
      </c>
      <c r="B30" s="116"/>
      <c r="C30" s="115"/>
      <c r="D30" s="115"/>
      <c r="E30" s="115"/>
      <c r="F30" s="115"/>
      <c r="G30" s="114"/>
    </row>
    <row r="31" spans="1:7" s="102" customFormat="1" ht="15" customHeight="1" x14ac:dyDescent="0.2">
      <c r="A31" s="133">
        <v>25</v>
      </c>
      <c r="B31" s="118"/>
      <c r="C31" s="115"/>
      <c r="D31" s="115"/>
      <c r="E31" s="115"/>
      <c r="F31" s="115"/>
      <c r="G31" s="114"/>
    </row>
    <row r="32" spans="1:7" s="102" customFormat="1" ht="15" customHeight="1" x14ac:dyDescent="0.2">
      <c r="A32" s="155" t="s">
        <v>176</v>
      </c>
      <c r="B32" s="156" t="s">
        <v>177</v>
      </c>
      <c r="C32" s="156"/>
      <c r="D32" s="156"/>
      <c r="E32" s="156"/>
      <c r="F32" s="157"/>
      <c r="G32" s="158">
        <f>SUM(G7:G31)</f>
        <v>1145191</v>
      </c>
    </row>
    <row r="33" spans="1:7" s="102" customFormat="1" ht="15" customHeight="1" x14ac:dyDescent="0.25">
      <c r="A33" s="159" t="s">
        <v>104</v>
      </c>
      <c r="B33" s="160"/>
      <c r="C33" s="153" t="s">
        <v>157</v>
      </c>
      <c r="D33" s="153" t="s">
        <v>158</v>
      </c>
      <c r="E33" s="153" t="s">
        <v>98</v>
      </c>
      <c r="F33" s="153" t="s">
        <v>159</v>
      </c>
      <c r="G33" s="161"/>
    </row>
    <row r="34" spans="1:7" s="102" customFormat="1" ht="15" customHeight="1" x14ac:dyDescent="0.2">
      <c r="A34" s="133">
        <v>1</v>
      </c>
      <c r="B34" s="119" t="s">
        <v>233</v>
      </c>
      <c r="C34" s="113" t="s">
        <v>238</v>
      </c>
      <c r="D34" s="113" t="s">
        <v>238</v>
      </c>
      <c r="E34" s="113" t="s">
        <v>238</v>
      </c>
      <c r="F34" s="113" t="s">
        <v>238</v>
      </c>
      <c r="G34" s="120">
        <v>87214</v>
      </c>
    </row>
    <row r="35" spans="1:7" s="102" customFormat="1" ht="15" customHeight="1" x14ac:dyDescent="0.2">
      <c r="A35" s="133">
        <v>2</v>
      </c>
      <c r="B35" s="112" t="s">
        <v>234</v>
      </c>
      <c r="C35" s="115"/>
      <c r="D35" s="115" t="s">
        <v>238</v>
      </c>
      <c r="E35" s="115"/>
      <c r="F35" s="115"/>
      <c r="G35" s="120">
        <v>100800</v>
      </c>
    </row>
    <row r="36" spans="1:7" s="102" customFormat="1" ht="15" customHeight="1" x14ac:dyDescent="0.2">
      <c r="A36" s="133">
        <v>3</v>
      </c>
      <c r="B36" s="112" t="s">
        <v>235</v>
      </c>
      <c r="C36" s="115"/>
      <c r="D36" s="115"/>
      <c r="E36" s="115" t="s">
        <v>238</v>
      </c>
      <c r="F36" s="115"/>
      <c r="G36" s="120">
        <v>617133</v>
      </c>
    </row>
    <row r="37" spans="1:7" s="102" customFormat="1" ht="15" customHeight="1" x14ac:dyDescent="0.2">
      <c r="A37" s="133">
        <v>4</v>
      </c>
      <c r="B37" s="116" t="s">
        <v>236</v>
      </c>
      <c r="C37" s="115"/>
      <c r="D37" s="115"/>
      <c r="E37" s="115"/>
      <c r="F37" s="115" t="s">
        <v>238</v>
      </c>
      <c r="G37" s="120">
        <v>57524</v>
      </c>
    </row>
    <row r="38" spans="1:7" s="102" customFormat="1" ht="15" customHeight="1" x14ac:dyDescent="0.2">
      <c r="A38" s="133">
        <v>5</v>
      </c>
      <c r="B38" s="116" t="s">
        <v>237</v>
      </c>
      <c r="C38" s="115" t="s">
        <v>238</v>
      </c>
      <c r="D38" s="115" t="s">
        <v>238</v>
      </c>
      <c r="E38" s="115" t="s">
        <v>238</v>
      </c>
      <c r="F38" s="115" t="s">
        <v>238</v>
      </c>
      <c r="G38" s="120">
        <v>238516</v>
      </c>
    </row>
    <row r="39" spans="1:7" s="102" customFormat="1" ht="15" customHeight="1" x14ac:dyDescent="0.2">
      <c r="A39" s="133">
        <v>6</v>
      </c>
      <c r="B39" s="116"/>
      <c r="C39" s="115"/>
      <c r="D39" s="115"/>
      <c r="E39" s="115"/>
      <c r="F39" s="115"/>
      <c r="G39" s="120"/>
    </row>
    <row r="40" spans="1:7" s="102" customFormat="1" ht="15" customHeight="1" x14ac:dyDescent="0.2">
      <c r="A40" s="133">
        <v>7</v>
      </c>
      <c r="B40" s="112"/>
      <c r="C40" s="115"/>
      <c r="D40" s="115"/>
      <c r="E40" s="115"/>
      <c r="F40" s="115"/>
      <c r="G40" s="120"/>
    </row>
    <row r="41" spans="1:7" s="102" customFormat="1" ht="15" customHeight="1" x14ac:dyDescent="0.2">
      <c r="A41" s="133">
        <v>8</v>
      </c>
      <c r="B41" s="112"/>
      <c r="C41" s="115"/>
      <c r="D41" s="115"/>
      <c r="E41" s="115"/>
      <c r="F41" s="115"/>
      <c r="G41" s="120"/>
    </row>
    <row r="42" spans="1:7" s="102" customFormat="1" ht="15" customHeight="1" x14ac:dyDescent="0.2">
      <c r="A42" s="133">
        <v>9</v>
      </c>
      <c r="B42" s="112"/>
      <c r="C42" s="115"/>
      <c r="D42" s="115"/>
      <c r="E42" s="115"/>
      <c r="F42" s="115"/>
      <c r="G42" s="120"/>
    </row>
    <row r="43" spans="1:7" s="102" customFormat="1" ht="15" customHeight="1" x14ac:dyDescent="0.2">
      <c r="A43" s="133">
        <v>10</v>
      </c>
      <c r="B43" s="121"/>
      <c r="C43" s="115"/>
      <c r="D43" s="115"/>
      <c r="E43" s="115"/>
      <c r="F43" s="115"/>
      <c r="G43" s="120"/>
    </row>
    <row r="44" spans="1:7" s="102" customFormat="1" ht="15" customHeight="1" x14ac:dyDescent="0.2">
      <c r="A44" s="133">
        <v>11</v>
      </c>
      <c r="B44" s="121"/>
      <c r="C44" s="115"/>
      <c r="D44" s="115"/>
      <c r="E44" s="115"/>
      <c r="F44" s="115"/>
      <c r="G44" s="120"/>
    </row>
    <row r="45" spans="1:7" s="102" customFormat="1" ht="15" customHeight="1" x14ac:dyDescent="0.2">
      <c r="A45" s="133">
        <v>12</v>
      </c>
      <c r="B45" s="116"/>
      <c r="C45" s="115"/>
      <c r="D45" s="115"/>
      <c r="E45" s="115"/>
      <c r="F45" s="115"/>
      <c r="G45" s="120"/>
    </row>
    <row r="46" spans="1:7" s="102" customFormat="1" ht="15" customHeight="1" x14ac:dyDescent="0.2">
      <c r="A46" s="133">
        <v>13</v>
      </c>
      <c r="B46" s="116"/>
      <c r="C46" s="115"/>
      <c r="D46" s="115"/>
      <c r="E46" s="115"/>
      <c r="F46" s="115"/>
      <c r="G46" s="120"/>
    </row>
    <row r="47" spans="1:7" s="102" customFormat="1" ht="15" customHeight="1" x14ac:dyDescent="0.2">
      <c r="A47" s="133">
        <v>14</v>
      </c>
      <c r="B47" s="116"/>
      <c r="C47" s="115"/>
      <c r="D47" s="115"/>
      <c r="E47" s="115"/>
      <c r="F47" s="115"/>
      <c r="G47" s="120"/>
    </row>
    <row r="48" spans="1:7" s="102" customFormat="1" ht="15" customHeight="1" thickBot="1" x14ac:dyDescent="0.25">
      <c r="A48" s="133">
        <v>15</v>
      </c>
      <c r="B48" s="122"/>
      <c r="C48" s="123"/>
      <c r="D48" s="123"/>
      <c r="E48" s="123"/>
      <c r="F48" s="123"/>
      <c r="G48" s="120"/>
    </row>
    <row r="49" spans="1:8" s="102" customFormat="1" ht="15" customHeight="1" thickBot="1" x14ac:dyDescent="0.25">
      <c r="A49" s="162"/>
      <c r="B49" s="163" t="s">
        <v>178</v>
      </c>
      <c r="C49" s="164"/>
      <c r="D49" s="164"/>
      <c r="E49" s="164"/>
      <c r="F49" s="165"/>
      <c r="G49" s="166">
        <f>SUM(G34:G48)</f>
        <v>1101187</v>
      </c>
    </row>
    <row r="50" spans="1:8" s="102" customFormat="1" ht="15" customHeight="1" x14ac:dyDescent="0.25">
      <c r="A50" s="167" t="s">
        <v>105</v>
      </c>
      <c r="B50" s="168"/>
      <c r="C50" s="169"/>
      <c r="D50" s="169"/>
      <c r="E50" s="169"/>
      <c r="F50" s="170"/>
      <c r="G50" s="171">
        <f>G32+G49</f>
        <v>2246378</v>
      </c>
    </row>
    <row r="51" spans="1:8" s="102" customFormat="1" ht="15" customHeight="1" x14ac:dyDescent="0.25">
      <c r="A51" s="172" t="s">
        <v>50</v>
      </c>
      <c r="B51" s="173"/>
      <c r="C51" s="174"/>
      <c r="D51" s="174"/>
      <c r="E51" s="174"/>
      <c r="F51" s="175"/>
      <c r="G51" s="124"/>
    </row>
    <row r="52" spans="1:8" s="102" customFormat="1" ht="15" customHeight="1" x14ac:dyDescent="0.25">
      <c r="A52" s="172" t="s">
        <v>17</v>
      </c>
      <c r="B52" s="173"/>
      <c r="C52" s="174"/>
      <c r="D52" s="174"/>
      <c r="E52" s="174"/>
      <c r="F52" s="175"/>
      <c r="G52" s="124">
        <v>123008</v>
      </c>
    </row>
    <row r="53" spans="1:8" s="102" customFormat="1" ht="15" customHeight="1" thickBot="1" x14ac:dyDescent="0.3">
      <c r="A53" s="176" t="s">
        <v>37</v>
      </c>
      <c r="B53" s="177"/>
      <c r="C53" s="178"/>
      <c r="D53" s="178"/>
      <c r="E53" s="178"/>
      <c r="F53" s="179"/>
      <c r="G53" s="125"/>
    </row>
    <row r="54" spans="1:8" ht="20.100000000000001" customHeight="1" thickBot="1" x14ac:dyDescent="0.25">
      <c r="A54" s="141" t="s">
        <v>20</v>
      </c>
      <c r="B54" s="180"/>
      <c r="C54" s="181"/>
      <c r="D54" s="181"/>
      <c r="E54" s="181"/>
      <c r="F54" s="182"/>
      <c r="G54" s="183">
        <f>SUM(G50:G53)</f>
        <v>2369386</v>
      </c>
    </row>
    <row r="55" spans="1:8" x14ac:dyDescent="0.2"/>
    <row r="56" spans="1:8" s="128" customFormat="1" ht="28.5" customHeight="1" x14ac:dyDescent="0.25">
      <c r="A56" s="127" t="s">
        <v>218</v>
      </c>
      <c r="B56" s="127"/>
      <c r="C56" s="127"/>
      <c r="D56" s="127"/>
      <c r="E56" s="127"/>
      <c r="F56" s="127"/>
      <c r="G56" s="78"/>
      <c r="H56" s="95"/>
    </row>
    <row r="57" spans="1:8" ht="15.75" hidden="1" x14ac:dyDescent="0.25">
      <c r="A57" s="78"/>
      <c r="B57" s="126"/>
      <c r="C57" s="126"/>
      <c r="D57" s="126"/>
      <c r="E57" s="126"/>
      <c r="F57" s="126"/>
      <c r="G57" s="126"/>
    </row>
  </sheetData>
  <sheetProtection sheet="1" selectLockedCells="1"/>
  <customSheetViews>
    <customSheetView guid="{908EB6A4-476B-4014-BC23-F10C868B38EC}" scale="80" fitToPage="1" topLeftCell="A34">
      <selection activeCell="A54" sqref="A54:E54"/>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6"/>
  <sheetViews>
    <sheetView showWhiteSpace="0" zoomScaleNormal="100" zoomScaleSheetLayoutView="100" workbookViewId="0"/>
  </sheetViews>
  <sheetFormatPr defaultColWidth="0" defaultRowHeight="15" zeroHeight="1" x14ac:dyDescent="0.2"/>
  <cols>
    <col min="1" max="1" width="10.5703125" style="95" customWidth="1"/>
    <col min="2" max="2" width="55.7109375" style="95" customWidth="1"/>
    <col min="3" max="6" width="6.7109375" style="95" customWidth="1"/>
    <col min="7" max="7" width="31" style="95" customWidth="1"/>
    <col min="8" max="8" width="17.42578125" style="95" customWidth="1"/>
    <col min="9" max="9" width="8.7109375" style="94" hidden="1" customWidth="1"/>
    <col min="10" max="16384" width="0" style="95" hidden="1"/>
  </cols>
  <sheetData>
    <row r="1" spans="1:9" ht="19.899999999999999" customHeight="1" x14ac:dyDescent="0.2">
      <c r="A1" s="199" t="s">
        <v>175</v>
      </c>
      <c r="B1" s="200" t="s">
        <v>179</v>
      </c>
      <c r="C1" s="200"/>
      <c r="D1" s="200"/>
      <c r="E1" s="200"/>
      <c r="F1" s="200"/>
      <c r="G1" s="200"/>
      <c r="H1" s="201"/>
    </row>
    <row r="2" spans="1:9" ht="19.899999999999999" customHeight="1" x14ac:dyDescent="0.2">
      <c r="A2" s="202"/>
      <c r="B2" s="203" t="s">
        <v>180</v>
      </c>
      <c r="C2" s="203"/>
      <c r="D2" s="203"/>
      <c r="E2" s="203"/>
      <c r="F2" s="203"/>
      <c r="G2" s="203"/>
      <c r="H2" s="204"/>
    </row>
    <row r="3" spans="1:9" ht="19.899999999999999" customHeight="1" thickBot="1" x14ac:dyDescent="0.25">
      <c r="A3" s="202"/>
      <c r="B3" s="203" t="s">
        <v>181</v>
      </c>
      <c r="C3" s="203"/>
      <c r="D3" s="203"/>
      <c r="E3" s="203"/>
      <c r="F3" s="203"/>
      <c r="G3" s="203"/>
      <c r="H3" s="204"/>
    </row>
    <row r="4" spans="1:9" ht="20.100000000000001" customHeight="1" thickBot="1" x14ac:dyDescent="0.3">
      <c r="A4" s="205" t="s">
        <v>8</v>
      </c>
      <c r="B4" s="206" t="str">
        <f>'CSS '!B4</f>
        <v>Mendocino</v>
      </c>
      <c r="C4" s="207"/>
      <c r="D4" s="207"/>
      <c r="E4" s="207"/>
      <c r="F4" s="208" t="s">
        <v>9</v>
      </c>
      <c r="G4" s="209">
        <f>'CSS '!G4</f>
        <v>42975</v>
      </c>
      <c r="H4" s="210"/>
    </row>
    <row r="5" spans="1:9" s="101" customFormat="1" ht="40.15" customHeight="1" x14ac:dyDescent="0.25">
      <c r="A5" s="199" t="s">
        <v>224</v>
      </c>
      <c r="B5" s="211"/>
      <c r="C5" s="212" t="s">
        <v>185</v>
      </c>
      <c r="D5" s="213"/>
      <c r="E5" s="213"/>
      <c r="F5" s="214"/>
      <c r="G5" s="215" t="s">
        <v>213</v>
      </c>
      <c r="H5" s="216" t="s">
        <v>140</v>
      </c>
      <c r="I5" s="80"/>
    </row>
    <row r="6" spans="1:9" ht="15" customHeight="1" x14ac:dyDescent="0.25">
      <c r="A6" s="217" t="s">
        <v>109</v>
      </c>
      <c r="B6" s="218"/>
      <c r="C6" s="219" t="s">
        <v>157</v>
      </c>
      <c r="D6" s="219" t="s">
        <v>158</v>
      </c>
      <c r="E6" s="219" t="s">
        <v>98</v>
      </c>
      <c r="F6" s="219" t="s">
        <v>159</v>
      </c>
      <c r="G6" s="218"/>
      <c r="H6" s="220"/>
    </row>
    <row r="7" spans="1:9" ht="15" customHeight="1" x14ac:dyDescent="0.2">
      <c r="A7" s="133">
        <v>1</v>
      </c>
      <c r="B7" s="185" t="s">
        <v>243</v>
      </c>
      <c r="C7" s="113" t="s">
        <v>238</v>
      </c>
      <c r="D7" s="113" t="s">
        <v>238</v>
      </c>
      <c r="E7" s="113" t="s">
        <v>238</v>
      </c>
      <c r="F7" s="113" t="s">
        <v>238</v>
      </c>
      <c r="G7" s="186">
        <v>98926</v>
      </c>
      <c r="H7" s="221">
        <f>IF(G7=0,0,G7/$G$22)</f>
        <v>0.42829743478731463</v>
      </c>
    </row>
    <row r="8" spans="1:9" ht="15" customHeight="1" x14ac:dyDescent="0.2">
      <c r="A8" s="133">
        <v>2</v>
      </c>
      <c r="B8" s="185" t="s">
        <v>239</v>
      </c>
      <c r="C8" s="115" t="s">
        <v>238</v>
      </c>
      <c r="D8" s="115" t="s">
        <v>238</v>
      </c>
      <c r="E8" s="115"/>
      <c r="F8" s="115"/>
      <c r="G8" s="186">
        <v>132049</v>
      </c>
      <c r="H8" s="221">
        <f t="shared" ref="H8:H21" si="0">IF(G8=0,0,G8/$G$22)</f>
        <v>0.57170256521268537</v>
      </c>
    </row>
    <row r="9" spans="1:9" ht="15" customHeight="1" x14ac:dyDescent="0.2">
      <c r="A9" s="133">
        <v>3</v>
      </c>
      <c r="B9" s="185"/>
      <c r="C9" s="115"/>
      <c r="D9" s="115"/>
      <c r="E9" s="115"/>
      <c r="F9" s="115"/>
      <c r="G9" s="186"/>
      <c r="H9" s="221">
        <f t="shared" si="0"/>
        <v>0</v>
      </c>
    </row>
    <row r="10" spans="1:9" ht="15" customHeight="1" x14ac:dyDescent="0.2">
      <c r="A10" s="133">
        <v>4</v>
      </c>
      <c r="B10" s="185"/>
      <c r="C10" s="115"/>
      <c r="D10" s="115"/>
      <c r="E10" s="115"/>
      <c r="F10" s="115"/>
      <c r="G10" s="186"/>
      <c r="H10" s="221">
        <f t="shared" si="0"/>
        <v>0</v>
      </c>
    </row>
    <row r="11" spans="1:9" ht="15" customHeight="1" x14ac:dyDescent="0.2">
      <c r="A11" s="133">
        <v>5</v>
      </c>
      <c r="B11" s="185"/>
      <c r="C11" s="115"/>
      <c r="D11" s="115"/>
      <c r="E11" s="115"/>
      <c r="F11" s="115"/>
      <c r="G11" s="186"/>
      <c r="H11" s="221">
        <f t="shared" si="0"/>
        <v>0</v>
      </c>
    </row>
    <row r="12" spans="1:9" ht="15" customHeight="1" x14ac:dyDescent="0.2">
      <c r="A12" s="133">
        <v>6</v>
      </c>
      <c r="B12" s="135"/>
      <c r="C12" s="115"/>
      <c r="D12" s="115"/>
      <c r="E12" s="115"/>
      <c r="F12" s="115"/>
      <c r="G12" s="186"/>
      <c r="H12" s="221">
        <f t="shared" si="0"/>
        <v>0</v>
      </c>
    </row>
    <row r="13" spans="1:9" ht="15" customHeight="1" x14ac:dyDescent="0.2">
      <c r="A13" s="133">
        <v>7</v>
      </c>
      <c r="B13" s="135"/>
      <c r="C13" s="115"/>
      <c r="D13" s="115"/>
      <c r="E13" s="115"/>
      <c r="F13" s="115"/>
      <c r="G13" s="186"/>
      <c r="H13" s="221">
        <f t="shared" si="0"/>
        <v>0</v>
      </c>
    </row>
    <row r="14" spans="1:9" ht="15" customHeight="1" x14ac:dyDescent="0.2">
      <c r="A14" s="133">
        <v>8</v>
      </c>
      <c r="B14" s="135"/>
      <c r="C14" s="115"/>
      <c r="D14" s="115"/>
      <c r="E14" s="115"/>
      <c r="F14" s="115"/>
      <c r="G14" s="186"/>
      <c r="H14" s="221">
        <f t="shared" si="0"/>
        <v>0</v>
      </c>
    </row>
    <row r="15" spans="1:9" ht="15" customHeight="1" x14ac:dyDescent="0.2">
      <c r="A15" s="133">
        <v>9</v>
      </c>
      <c r="B15" s="135"/>
      <c r="C15" s="115"/>
      <c r="D15" s="115"/>
      <c r="E15" s="115"/>
      <c r="F15" s="115"/>
      <c r="G15" s="186"/>
      <c r="H15" s="221">
        <f t="shared" si="0"/>
        <v>0</v>
      </c>
    </row>
    <row r="16" spans="1:9" ht="15" customHeight="1" x14ac:dyDescent="0.2">
      <c r="A16" s="133">
        <v>10</v>
      </c>
      <c r="B16" s="135"/>
      <c r="C16" s="115"/>
      <c r="D16" s="115"/>
      <c r="E16" s="115"/>
      <c r="F16" s="115"/>
      <c r="G16" s="186"/>
      <c r="H16" s="221">
        <f t="shared" si="0"/>
        <v>0</v>
      </c>
    </row>
    <row r="17" spans="1:9" ht="15" customHeight="1" x14ac:dyDescent="0.2">
      <c r="A17" s="133">
        <v>11</v>
      </c>
      <c r="B17" s="135"/>
      <c r="C17" s="115"/>
      <c r="D17" s="115"/>
      <c r="E17" s="115"/>
      <c r="F17" s="115"/>
      <c r="G17" s="186"/>
      <c r="H17" s="221">
        <f t="shared" si="0"/>
        <v>0</v>
      </c>
    </row>
    <row r="18" spans="1:9" ht="15" customHeight="1" x14ac:dyDescent="0.2">
      <c r="A18" s="133">
        <v>12</v>
      </c>
      <c r="B18" s="135"/>
      <c r="C18" s="115"/>
      <c r="D18" s="115"/>
      <c r="E18" s="115"/>
      <c r="F18" s="115"/>
      <c r="G18" s="186"/>
      <c r="H18" s="221">
        <f t="shared" si="0"/>
        <v>0</v>
      </c>
    </row>
    <row r="19" spans="1:9" ht="15" customHeight="1" x14ac:dyDescent="0.2">
      <c r="A19" s="133">
        <v>13</v>
      </c>
      <c r="B19" s="135"/>
      <c r="C19" s="115"/>
      <c r="D19" s="115"/>
      <c r="E19" s="115"/>
      <c r="F19" s="115"/>
      <c r="G19" s="186"/>
      <c r="H19" s="221">
        <f t="shared" si="0"/>
        <v>0</v>
      </c>
    </row>
    <row r="20" spans="1:9" ht="15" customHeight="1" x14ac:dyDescent="0.2">
      <c r="A20" s="133">
        <v>14</v>
      </c>
      <c r="B20" s="135"/>
      <c r="C20" s="115"/>
      <c r="D20" s="115"/>
      <c r="E20" s="115"/>
      <c r="F20" s="115"/>
      <c r="G20" s="186"/>
      <c r="H20" s="221">
        <f t="shared" si="0"/>
        <v>0</v>
      </c>
    </row>
    <row r="21" spans="1:9" ht="15" customHeight="1" x14ac:dyDescent="0.2">
      <c r="A21" s="133">
        <v>15</v>
      </c>
      <c r="B21" s="187"/>
      <c r="C21" s="115"/>
      <c r="D21" s="115"/>
      <c r="E21" s="115"/>
      <c r="F21" s="115"/>
      <c r="G21" s="186"/>
      <c r="H21" s="221">
        <f t="shared" si="0"/>
        <v>0</v>
      </c>
    </row>
    <row r="22" spans="1:9" s="102" customFormat="1" ht="15" customHeight="1" x14ac:dyDescent="0.2">
      <c r="A22" s="222"/>
      <c r="B22" s="223" t="s">
        <v>110</v>
      </c>
      <c r="C22" s="156"/>
      <c r="D22" s="156"/>
      <c r="E22" s="156"/>
      <c r="F22" s="157"/>
      <c r="G22" s="194">
        <f>SUM(G7:G21)</f>
        <v>230975</v>
      </c>
      <c r="H22" s="224">
        <f>SUM(H7:H21)</f>
        <v>1</v>
      </c>
      <c r="I22" s="109"/>
    </row>
    <row r="23" spans="1:9" ht="15" customHeight="1" x14ac:dyDescent="0.25">
      <c r="A23" s="217" t="s">
        <v>108</v>
      </c>
      <c r="B23" s="225"/>
      <c r="C23" s="219" t="s">
        <v>157</v>
      </c>
      <c r="D23" s="219" t="s">
        <v>158</v>
      </c>
      <c r="E23" s="219" t="s">
        <v>98</v>
      </c>
      <c r="F23" s="219" t="s">
        <v>159</v>
      </c>
      <c r="G23" s="226"/>
      <c r="H23" s="227"/>
    </row>
    <row r="24" spans="1:9" ht="15" customHeight="1" x14ac:dyDescent="0.2">
      <c r="A24" s="133">
        <v>1</v>
      </c>
      <c r="B24" s="189" t="s">
        <v>240</v>
      </c>
      <c r="C24" s="113" t="s">
        <v>238</v>
      </c>
      <c r="D24" s="113" t="s">
        <v>238</v>
      </c>
      <c r="E24" s="113"/>
      <c r="F24" s="113"/>
      <c r="G24" s="190">
        <v>346305</v>
      </c>
      <c r="H24" s="228">
        <f>IF(G24=0,0,G24/$G$39)</f>
        <v>0.92587740522793682</v>
      </c>
    </row>
    <row r="25" spans="1:9" ht="15" customHeight="1" x14ac:dyDescent="0.2">
      <c r="A25" s="133">
        <v>2</v>
      </c>
      <c r="B25" s="189" t="s">
        <v>241</v>
      </c>
      <c r="C25" s="115"/>
      <c r="D25" s="115" t="s">
        <v>238</v>
      </c>
      <c r="E25" s="115"/>
      <c r="F25" s="115"/>
      <c r="G25" s="190">
        <v>27724</v>
      </c>
      <c r="H25" s="228">
        <f t="shared" ref="H25:H38" si="1">IF(G25=0,0,G25/$G$39)</f>
        <v>7.4122594772063136E-2</v>
      </c>
    </row>
    <row r="26" spans="1:9" ht="15" customHeight="1" x14ac:dyDescent="0.2">
      <c r="A26" s="133">
        <v>3</v>
      </c>
      <c r="B26" s="189"/>
      <c r="C26" s="115"/>
      <c r="D26" s="115"/>
      <c r="E26" s="115"/>
      <c r="F26" s="115"/>
      <c r="G26" s="190"/>
      <c r="H26" s="228">
        <f t="shared" si="1"/>
        <v>0</v>
      </c>
    </row>
    <row r="27" spans="1:9" ht="15" customHeight="1" x14ac:dyDescent="0.2">
      <c r="A27" s="133">
        <v>4</v>
      </c>
      <c r="B27" s="189"/>
      <c r="C27" s="115"/>
      <c r="D27" s="115"/>
      <c r="E27" s="115"/>
      <c r="F27" s="115"/>
      <c r="G27" s="190"/>
      <c r="H27" s="228">
        <f t="shared" si="1"/>
        <v>0</v>
      </c>
    </row>
    <row r="28" spans="1:9" ht="15" customHeight="1" x14ac:dyDescent="0.2">
      <c r="A28" s="133">
        <v>5</v>
      </c>
      <c r="B28" s="191"/>
      <c r="C28" s="115"/>
      <c r="D28" s="115"/>
      <c r="E28" s="115"/>
      <c r="F28" s="115"/>
      <c r="G28" s="190"/>
      <c r="H28" s="228">
        <f t="shared" si="1"/>
        <v>0</v>
      </c>
    </row>
    <row r="29" spans="1:9" ht="15" customHeight="1" x14ac:dyDescent="0.2">
      <c r="A29" s="133">
        <v>6</v>
      </c>
      <c r="B29" s="191"/>
      <c r="C29" s="115"/>
      <c r="D29" s="115"/>
      <c r="E29" s="115"/>
      <c r="F29" s="115"/>
      <c r="G29" s="190"/>
      <c r="H29" s="228">
        <f t="shared" si="1"/>
        <v>0</v>
      </c>
    </row>
    <row r="30" spans="1:9" ht="15" customHeight="1" x14ac:dyDescent="0.2">
      <c r="A30" s="133">
        <v>7</v>
      </c>
      <c r="B30" s="191"/>
      <c r="C30" s="115"/>
      <c r="D30" s="115"/>
      <c r="E30" s="115"/>
      <c r="F30" s="115"/>
      <c r="G30" s="190"/>
      <c r="H30" s="228">
        <f t="shared" si="1"/>
        <v>0</v>
      </c>
    </row>
    <row r="31" spans="1:9" ht="15" customHeight="1" x14ac:dyDescent="0.2">
      <c r="A31" s="133">
        <v>8</v>
      </c>
      <c r="B31" s="191"/>
      <c r="C31" s="115"/>
      <c r="D31" s="115"/>
      <c r="E31" s="115"/>
      <c r="F31" s="115"/>
      <c r="G31" s="190"/>
      <c r="H31" s="228">
        <f t="shared" si="1"/>
        <v>0</v>
      </c>
    </row>
    <row r="32" spans="1:9" ht="15" customHeight="1" x14ac:dyDescent="0.2">
      <c r="A32" s="133">
        <v>9</v>
      </c>
      <c r="B32" s="191"/>
      <c r="C32" s="115"/>
      <c r="D32" s="115"/>
      <c r="E32" s="115"/>
      <c r="F32" s="115"/>
      <c r="G32" s="190"/>
      <c r="H32" s="228">
        <f t="shared" si="1"/>
        <v>0</v>
      </c>
    </row>
    <row r="33" spans="1:9" ht="15" customHeight="1" x14ac:dyDescent="0.2">
      <c r="A33" s="133">
        <v>10</v>
      </c>
      <c r="B33" s="191"/>
      <c r="C33" s="115"/>
      <c r="D33" s="115"/>
      <c r="E33" s="115"/>
      <c r="F33" s="115"/>
      <c r="G33" s="190"/>
      <c r="H33" s="228">
        <f t="shared" si="1"/>
        <v>0</v>
      </c>
    </row>
    <row r="34" spans="1:9" ht="15" customHeight="1" x14ac:dyDescent="0.2">
      <c r="A34" s="133">
        <v>11</v>
      </c>
      <c r="B34" s="191"/>
      <c r="C34" s="115"/>
      <c r="D34" s="115"/>
      <c r="E34" s="115"/>
      <c r="F34" s="115"/>
      <c r="G34" s="190"/>
      <c r="H34" s="228">
        <f t="shared" si="1"/>
        <v>0</v>
      </c>
    </row>
    <row r="35" spans="1:9" ht="15" customHeight="1" x14ac:dyDescent="0.2">
      <c r="A35" s="133">
        <v>12</v>
      </c>
      <c r="B35" s="191"/>
      <c r="C35" s="115"/>
      <c r="D35" s="115"/>
      <c r="E35" s="115"/>
      <c r="F35" s="115"/>
      <c r="G35" s="190"/>
      <c r="H35" s="228">
        <f t="shared" si="1"/>
        <v>0</v>
      </c>
    </row>
    <row r="36" spans="1:9" ht="15" customHeight="1" x14ac:dyDescent="0.2">
      <c r="A36" s="133">
        <v>13</v>
      </c>
      <c r="B36" s="191"/>
      <c r="C36" s="115"/>
      <c r="D36" s="115"/>
      <c r="E36" s="115"/>
      <c r="F36" s="115"/>
      <c r="G36" s="190"/>
      <c r="H36" s="228">
        <f t="shared" si="1"/>
        <v>0</v>
      </c>
    </row>
    <row r="37" spans="1:9" ht="15" customHeight="1" x14ac:dyDescent="0.2">
      <c r="A37" s="133">
        <v>14</v>
      </c>
      <c r="B37" s="191"/>
      <c r="C37" s="115"/>
      <c r="D37" s="115"/>
      <c r="E37" s="115"/>
      <c r="F37" s="115"/>
      <c r="G37" s="190"/>
      <c r="H37" s="228">
        <f t="shared" si="1"/>
        <v>0</v>
      </c>
    </row>
    <row r="38" spans="1:9" ht="15" customHeight="1" x14ac:dyDescent="0.2">
      <c r="A38" s="133">
        <v>15</v>
      </c>
      <c r="B38" s="191"/>
      <c r="C38" s="115"/>
      <c r="D38" s="115"/>
      <c r="E38" s="115"/>
      <c r="F38" s="115"/>
      <c r="G38" s="192"/>
      <c r="H38" s="228">
        <f t="shared" si="1"/>
        <v>0</v>
      </c>
    </row>
    <row r="39" spans="1:9" s="102" customFormat="1" ht="15" customHeight="1" x14ac:dyDescent="0.2">
      <c r="A39" s="222"/>
      <c r="B39" s="223" t="s">
        <v>160</v>
      </c>
      <c r="C39" s="156"/>
      <c r="D39" s="156"/>
      <c r="E39" s="156"/>
      <c r="F39" s="157"/>
      <c r="G39" s="194">
        <f>SUM(G24:G38)</f>
        <v>374029</v>
      </c>
      <c r="H39" s="229">
        <f>SUM(H24:H38)</f>
        <v>1</v>
      </c>
      <c r="I39" s="109"/>
    </row>
    <row r="40" spans="1:9" ht="15" customHeight="1" x14ac:dyDescent="0.25">
      <c r="A40" s="217" t="s">
        <v>114</v>
      </c>
      <c r="B40" s="225"/>
      <c r="C40" s="219" t="s">
        <v>157</v>
      </c>
      <c r="D40" s="219" t="s">
        <v>158</v>
      </c>
      <c r="E40" s="219" t="s">
        <v>98</v>
      </c>
      <c r="F40" s="219" t="s">
        <v>159</v>
      </c>
      <c r="G40" s="226"/>
      <c r="H40" s="227"/>
    </row>
    <row r="41" spans="1:9" ht="15" customHeight="1" x14ac:dyDescent="0.2">
      <c r="A41" s="133">
        <v>1</v>
      </c>
      <c r="B41" s="191"/>
      <c r="C41" s="113"/>
      <c r="D41" s="113"/>
      <c r="E41" s="113"/>
      <c r="F41" s="113"/>
      <c r="G41" s="190"/>
      <c r="H41" s="228">
        <f>IF(G41=0,0,G41/$G$46)</f>
        <v>0</v>
      </c>
    </row>
    <row r="42" spans="1:9" ht="15" customHeight="1" x14ac:dyDescent="0.2">
      <c r="A42" s="133">
        <v>2</v>
      </c>
      <c r="B42" s="191"/>
      <c r="C42" s="115"/>
      <c r="D42" s="115"/>
      <c r="E42" s="115"/>
      <c r="F42" s="115"/>
      <c r="G42" s="190"/>
      <c r="H42" s="228">
        <f>IF(G42=0,0,G42/$G$46)</f>
        <v>0</v>
      </c>
    </row>
    <row r="43" spans="1:9" ht="15" customHeight="1" x14ac:dyDescent="0.2">
      <c r="A43" s="133">
        <v>3</v>
      </c>
      <c r="B43" s="191"/>
      <c r="C43" s="115"/>
      <c r="D43" s="115"/>
      <c r="E43" s="115"/>
      <c r="F43" s="115"/>
      <c r="G43" s="190"/>
      <c r="H43" s="228">
        <f>IF(G43=0,0,G43/$G$46)</f>
        <v>0</v>
      </c>
    </row>
    <row r="44" spans="1:9" ht="15" customHeight="1" x14ac:dyDescent="0.2">
      <c r="A44" s="133">
        <v>4</v>
      </c>
      <c r="B44" s="191"/>
      <c r="C44" s="115"/>
      <c r="D44" s="115"/>
      <c r="E44" s="115"/>
      <c r="F44" s="115"/>
      <c r="G44" s="190"/>
      <c r="H44" s="228">
        <f>IF(G44=0,0,G44/$G$46)</f>
        <v>0</v>
      </c>
    </row>
    <row r="45" spans="1:9" ht="15" customHeight="1" x14ac:dyDescent="0.2">
      <c r="A45" s="133">
        <v>5</v>
      </c>
      <c r="B45" s="191"/>
      <c r="C45" s="115"/>
      <c r="D45" s="115"/>
      <c r="E45" s="115"/>
      <c r="F45" s="115"/>
      <c r="G45" s="192"/>
      <c r="H45" s="228">
        <f>IF(G45=0,0,G45/$G$46)</f>
        <v>0</v>
      </c>
    </row>
    <row r="46" spans="1:9" s="102" customFormat="1" ht="15" customHeight="1" x14ac:dyDescent="0.2">
      <c r="A46" s="222"/>
      <c r="B46" s="223" t="s">
        <v>111</v>
      </c>
      <c r="C46" s="156"/>
      <c r="D46" s="156"/>
      <c r="E46" s="156"/>
      <c r="F46" s="157"/>
      <c r="G46" s="194">
        <f>SUM(G41:G45)</f>
        <v>0</v>
      </c>
      <c r="H46" s="229">
        <f>SUM(H41:H45)</f>
        <v>0</v>
      </c>
      <c r="I46" s="109"/>
    </row>
    <row r="47" spans="1:9" ht="15" customHeight="1" x14ac:dyDescent="0.25">
      <c r="A47" s="230" t="s">
        <v>112</v>
      </c>
      <c r="B47" s="156"/>
      <c r="C47" s="174"/>
      <c r="D47" s="174"/>
      <c r="E47" s="174"/>
      <c r="F47" s="175"/>
      <c r="G47" s="231">
        <f>G22+G39+G46</f>
        <v>605004</v>
      </c>
      <c r="H47" s="193"/>
    </row>
    <row r="48" spans="1:9" s="102" customFormat="1" ht="15" customHeight="1" x14ac:dyDescent="0.25">
      <c r="A48" s="230" t="s">
        <v>52</v>
      </c>
      <c r="B48" s="232"/>
      <c r="C48" s="174"/>
      <c r="D48" s="174"/>
      <c r="E48" s="174"/>
      <c r="F48" s="175"/>
      <c r="G48" s="194"/>
      <c r="H48" s="195"/>
      <c r="I48" s="109"/>
    </row>
    <row r="49" spans="1:9" s="102" customFormat="1" ht="15" customHeight="1" x14ac:dyDescent="0.25">
      <c r="A49" s="230" t="s">
        <v>18</v>
      </c>
      <c r="B49" s="232"/>
      <c r="C49" s="233"/>
      <c r="D49" s="233"/>
      <c r="E49" s="233"/>
      <c r="F49" s="234"/>
      <c r="G49" s="194">
        <v>24786</v>
      </c>
      <c r="H49" s="195"/>
      <c r="I49" s="109"/>
    </row>
    <row r="50" spans="1:9" s="102" customFormat="1" ht="15" customHeight="1" thickBot="1" x14ac:dyDescent="0.3">
      <c r="A50" s="235" t="s">
        <v>169</v>
      </c>
      <c r="B50" s="236"/>
      <c r="C50" s="237"/>
      <c r="D50" s="237"/>
      <c r="E50" s="237"/>
      <c r="F50" s="238"/>
      <c r="G50" s="196">
        <v>7180</v>
      </c>
      <c r="H50" s="195"/>
      <c r="I50" s="109"/>
    </row>
    <row r="51" spans="1:9" ht="15" customHeight="1" thickBot="1" x14ac:dyDescent="0.3">
      <c r="A51" s="239" t="s">
        <v>19</v>
      </c>
      <c r="B51" s="240"/>
      <c r="C51" s="241"/>
      <c r="D51" s="241"/>
      <c r="E51" s="241"/>
      <c r="F51" s="242"/>
      <c r="G51" s="243">
        <f>SUM(G47:G50)</f>
        <v>636970</v>
      </c>
      <c r="H51" s="197"/>
    </row>
    <row r="52" spans="1:9" x14ac:dyDescent="0.2">
      <c r="A52" s="94"/>
      <c r="B52" s="94"/>
      <c r="C52" s="94"/>
      <c r="D52" s="94"/>
      <c r="E52" s="94"/>
      <c r="F52" s="94"/>
      <c r="G52" s="94"/>
      <c r="H52" s="94"/>
    </row>
    <row r="53" spans="1:9" ht="15.75" x14ac:dyDescent="0.25">
      <c r="A53" s="127" t="s">
        <v>156</v>
      </c>
      <c r="B53" s="127"/>
      <c r="C53" s="127"/>
      <c r="D53" s="127"/>
      <c r="E53" s="127"/>
      <c r="F53" s="127"/>
      <c r="G53" s="127"/>
      <c r="H53" s="94"/>
    </row>
    <row r="54" spans="1:9" ht="33" customHeight="1" x14ac:dyDescent="0.25">
      <c r="A54" s="127" t="s">
        <v>219</v>
      </c>
      <c r="B54" s="127"/>
      <c r="C54" s="127"/>
      <c r="D54" s="127"/>
      <c r="E54" s="127"/>
      <c r="F54" s="78"/>
      <c r="G54" s="78"/>
      <c r="H54" s="78"/>
      <c r="I54" s="78"/>
    </row>
    <row r="55" spans="1:9" ht="15.75" hidden="1" x14ac:dyDescent="0.25">
      <c r="A55" s="198"/>
      <c r="B55" s="94"/>
      <c r="C55" s="94"/>
      <c r="D55" s="94"/>
      <c r="E55" s="94"/>
      <c r="F55" s="94"/>
      <c r="G55" s="94"/>
      <c r="H55" s="94"/>
    </row>
    <row r="56" spans="1:9" hidden="1" x14ac:dyDescent="0.2">
      <c r="A56" s="94"/>
      <c r="B56" s="94"/>
      <c r="C56" s="94"/>
      <c r="D56" s="94"/>
      <c r="E56" s="94"/>
      <c r="F56" s="94"/>
      <c r="G56" s="94"/>
      <c r="H56" s="94"/>
    </row>
  </sheetData>
  <sheetProtection sheet="1" selectLockedCells="1"/>
  <customSheetViews>
    <customSheetView guid="{908EB6A4-476B-4014-BC23-F10C868B38EC}" scale="90" fitToPage="1" topLeftCell="A16">
      <selection activeCell="B46" sqref="B46:E46"/>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44" t="s">
        <v>142</v>
      </c>
      <c r="B1" s="644"/>
      <c r="C1" s="644"/>
      <c r="D1" s="644"/>
      <c r="E1" s="644"/>
      <c r="F1" s="644"/>
      <c r="G1" s="644"/>
      <c r="H1" s="644"/>
    </row>
    <row r="2" spans="1:8" ht="20.100000000000001" customHeight="1" x14ac:dyDescent="0.2">
      <c r="A2" s="584" t="s">
        <v>8</v>
      </c>
      <c r="B2" s="584"/>
      <c r="C2" s="584"/>
      <c r="D2" s="585" t="str">
        <f>'CSS '!B4:B4</f>
        <v>Mendocino</v>
      </c>
      <c r="E2" s="585"/>
      <c r="F2" s="12" t="s">
        <v>9</v>
      </c>
      <c r="G2" s="7">
        <f>'CSS '!E4</f>
        <v>0</v>
      </c>
    </row>
    <row r="3" spans="1:8" ht="15" customHeight="1" x14ac:dyDescent="0.2">
      <c r="A3" s="5"/>
      <c r="B3" s="13"/>
      <c r="C3" s="13"/>
      <c r="D3" s="586"/>
      <c r="E3" s="586"/>
      <c r="F3" s="8"/>
      <c r="G3" s="6"/>
    </row>
    <row r="4" spans="1:8" ht="15" customHeight="1" thickBot="1" x14ac:dyDescent="0.25">
      <c r="A4" s="3"/>
      <c r="B4" s="6"/>
      <c r="C4" s="6"/>
      <c r="D4" s="6"/>
      <c r="E4" s="6"/>
      <c r="F4" s="6"/>
      <c r="G4" s="6"/>
    </row>
    <row r="5" spans="1:8" s="2" customFormat="1" ht="15" customHeight="1" x14ac:dyDescent="0.2">
      <c r="A5" s="587" t="s">
        <v>51</v>
      </c>
      <c r="B5" s="588"/>
      <c r="C5" s="588"/>
      <c r="D5" s="588"/>
      <c r="E5" s="589"/>
      <c r="F5" s="593" t="s">
        <v>0</v>
      </c>
      <c r="G5" s="594"/>
      <c r="H5" s="642" t="s">
        <v>139</v>
      </c>
    </row>
    <row r="6" spans="1:8" s="1" customFormat="1" ht="34.5" customHeight="1" thickBot="1" x14ac:dyDescent="0.25">
      <c r="A6" s="590"/>
      <c r="B6" s="591"/>
      <c r="C6" s="591"/>
      <c r="D6" s="591"/>
      <c r="E6" s="592"/>
      <c r="F6" s="595" t="s">
        <v>55</v>
      </c>
      <c r="G6" s="596"/>
      <c r="H6" s="643"/>
    </row>
    <row r="7" spans="1:8" ht="15" customHeight="1" x14ac:dyDescent="0.2">
      <c r="A7" s="597" t="s">
        <v>132</v>
      </c>
      <c r="B7" s="598"/>
      <c r="C7" s="598"/>
      <c r="D7" s="598"/>
      <c r="E7" s="599"/>
      <c r="F7" s="600"/>
      <c r="G7" s="601"/>
      <c r="H7" s="15"/>
    </row>
    <row r="8" spans="1:8" ht="15" customHeight="1" x14ac:dyDescent="0.2">
      <c r="A8" s="9">
        <v>1</v>
      </c>
      <c r="B8" s="602"/>
      <c r="C8" s="603"/>
      <c r="D8" s="603"/>
      <c r="E8" s="604"/>
      <c r="F8" s="605"/>
      <c r="G8" s="606"/>
      <c r="H8" s="15"/>
    </row>
    <row r="9" spans="1:8" ht="15" customHeight="1" x14ac:dyDescent="0.2">
      <c r="A9" s="9">
        <v>2</v>
      </c>
      <c r="B9" s="602"/>
      <c r="C9" s="603"/>
      <c r="D9" s="603"/>
      <c r="E9" s="604"/>
      <c r="F9" s="605"/>
      <c r="G9" s="606"/>
      <c r="H9" s="15"/>
    </row>
    <row r="10" spans="1:8" ht="15" customHeight="1" x14ac:dyDescent="0.2">
      <c r="A10" s="9">
        <v>3</v>
      </c>
      <c r="B10" s="602"/>
      <c r="C10" s="603"/>
      <c r="D10" s="603"/>
      <c r="E10" s="604"/>
      <c r="F10" s="605"/>
      <c r="G10" s="606"/>
      <c r="H10" s="15"/>
    </row>
    <row r="11" spans="1:8" ht="15" customHeight="1" x14ac:dyDescent="0.2">
      <c r="A11" s="9">
        <v>4</v>
      </c>
      <c r="B11" s="602"/>
      <c r="C11" s="603"/>
      <c r="D11" s="603"/>
      <c r="E11" s="604"/>
      <c r="F11" s="605"/>
      <c r="G11" s="606"/>
      <c r="H11" s="15"/>
    </row>
    <row r="12" spans="1:8" ht="15" customHeight="1" x14ac:dyDescent="0.2">
      <c r="A12" s="9">
        <v>5</v>
      </c>
      <c r="B12" s="602"/>
      <c r="C12" s="603"/>
      <c r="D12" s="603"/>
      <c r="E12" s="604"/>
      <c r="F12" s="605"/>
      <c r="G12" s="606"/>
      <c r="H12" s="15"/>
    </row>
    <row r="13" spans="1:8" ht="15" customHeight="1" x14ac:dyDescent="0.2">
      <c r="A13" s="9">
        <v>6</v>
      </c>
      <c r="B13" s="602"/>
      <c r="C13" s="603"/>
      <c r="D13" s="603"/>
      <c r="E13" s="604"/>
      <c r="F13" s="605"/>
      <c r="G13" s="606"/>
      <c r="H13" s="15"/>
    </row>
    <row r="14" spans="1:8" ht="15" customHeight="1" x14ac:dyDescent="0.2">
      <c r="A14" s="9">
        <v>7</v>
      </c>
      <c r="B14" s="602"/>
      <c r="C14" s="603"/>
      <c r="D14" s="603"/>
      <c r="E14" s="604"/>
      <c r="F14" s="605"/>
      <c r="G14" s="606"/>
      <c r="H14" s="15"/>
    </row>
    <row r="15" spans="1:8" ht="15" customHeight="1" x14ac:dyDescent="0.2">
      <c r="A15" s="9">
        <v>8</v>
      </c>
      <c r="B15" s="607"/>
      <c r="C15" s="608"/>
      <c r="D15" s="608"/>
      <c r="E15" s="609"/>
      <c r="F15" s="605"/>
      <c r="G15" s="606"/>
      <c r="H15" s="15"/>
    </row>
    <row r="16" spans="1:8" ht="15" customHeight="1" x14ac:dyDescent="0.2">
      <c r="A16" s="9">
        <v>9</v>
      </c>
      <c r="B16" s="607"/>
      <c r="C16" s="608"/>
      <c r="D16" s="608"/>
      <c r="E16" s="609"/>
      <c r="F16" s="605"/>
      <c r="G16" s="606"/>
      <c r="H16" s="15"/>
    </row>
    <row r="17" spans="1:8" ht="15" customHeight="1" x14ac:dyDescent="0.2">
      <c r="A17" s="9">
        <v>10</v>
      </c>
      <c r="B17" s="607"/>
      <c r="C17" s="607"/>
      <c r="D17" s="607"/>
      <c r="E17" s="619"/>
      <c r="F17" s="620"/>
      <c r="G17" s="621"/>
      <c r="H17" s="15"/>
    </row>
    <row r="18" spans="1:8" s="4" customFormat="1" ht="15" customHeight="1" x14ac:dyDescent="0.2">
      <c r="A18" s="10"/>
      <c r="B18" s="610" t="s">
        <v>110</v>
      </c>
      <c r="C18" s="610"/>
      <c r="D18" s="610"/>
      <c r="E18" s="611"/>
      <c r="F18" s="612">
        <f>SUM(F8:G17)</f>
        <v>0</v>
      </c>
      <c r="G18" s="613"/>
      <c r="H18" s="17"/>
    </row>
    <row r="19" spans="1:8" ht="15" customHeight="1" x14ac:dyDescent="0.2">
      <c r="A19" s="614" t="s">
        <v>133</v>
      </c>
      <c r="B19" s="615"/>
      <c r="C19" s="615"/>
      <c r="D19" s="615"/>
      <c r="E19" s="616"/>
      <c r="F19" s="617"/>
      <c r="G19" s="618"/>
      <c r="H19" s="15"/>
    </row>
    <row r="20" spans="1:8" ht="15" customHeight="1" x14ac:dyDescent="0.2">
      <c r="A20" s="9">
        <v>1</v>
      </c>
      <c r="B20" s="602"/>
      <c r="C20" s="602"/>
      <c r="D20" s="602"/>
      <c r="E20" s="622"/>
      <c r="F20" s="605"/>
      <c r="G20" s="606"/>
      <c r="H20" s="15"/>
    </row>
    <row r="21" spans="1:8" ht="15" customHeight="1" x14ac:dyDescent="0.2">
      <c r="A21" s="9">
        <v>2</v>
      </c>
      <c r="B21" s="602"/>
      <c r="C21" s="602"/>
      <c r="D21" s="602"/>
      <c r="E21" s="622"/>
      <c r="F21" s="605"/>
      <c r="G21" s="606"/>
      <c r="H21" s="15"/>
    </row>
    <row r="22" spans="1:8" ht="15" customHeight="1" x14ac:dyDescent="0.2">
      <c r="A22" s="9">
        <v>3</v>
      </c>
      <c r="B22" s="602"/>
      <c r="C22" s="602"/>
      <c r="D22" s="602"/>
      <c r="E22" s="622"/>
      <c r="F22" s="605"/>
      <c r="G22" s="606"/>
      <c r="H22" s="15"/>
    </row>
    <row r="23" spans="1:8" ht="15" customHeight="1" x14ac:dyDescent="0.2">
      <c r="A23" s="9">
        <v>4</v>
      </c>
      <c r="B23" s="602"/>
      <c r="C23" s="602"/>
      <c r="D23" s="602"/>
      <c r="E23" s="622"/>
      <c r="F23" s="605"/>
      <c r="G23" s="606"/>
      <c r="H23" s="15"/>
    </row>
    <row r="24" spans="1:8" ht="15" customHeight="1" x14ac:dyDescent="0.2">
      <c r="A24" s="9">
        <v>5</v>
      </c>
      <c r="B24" s="607"/>
      <c r="C24" s="607"/>
      <c r="D24" s="607"/>
      <c r="E24" s="619"/>
      <c r="F24" s="605"/>
      <c r="G24" s="606"/>
      <c r="H24" s="15"/>
    </row>
    <row r="25" spans="1:8" ht="15" customHeight="1" x14ac:dyDescent="0.2">
      <c r="A25" s="9">
        <v>6</v>
      </c>
      <c r="B25" s="607"/>
      <c r="C25" s="607"/>
      <c r="D25" s="607"/>
      <c r="E25" s="619"/>
      <c r="F25" s="605"/>
      <c r="G25" s="606"/>
      <c r="H25" s="15"/>
    </row>
    <row r="26" spans="1:8" ht="15" customHeight="1" x14ac:dyDescent="0.2">
      <c r="A26" s="9">
        <v>7</v>
      </c>
      <c r="B26" s="607"/>
      <c r="C26" s="607"/>
      <c r="D26" s="607"/>
      <c r="E26" s="619"/>
      <c r="F26" s="605"/>
      <c r="G26" s="606"/>
      <c r="H26" s="15"/>
    </row>
    <row r="27" spans="1:8" ht="15" customHeight="1" x14ac:dyDescent="0.2">
      <c r="A27" s="9">
        <v>8</v>
      </c>
      <c r="B27" s="607"/>
      <c r="C27" s="607"/>
      <c r="D27" s="607"/>
      <c r="E27" s="619"/>
      <c r="F27" s="605"/>
      <c r="G27" s="606"/>
      <c r="H27" s="15"/>
    </row>
    <row r="28" spans="1:8" ht="15" customHeight="1" x14ac:dyDescent="0.2">
      <c r="A28" s="9">
        <v>9</v>
      </c>
      <c r="B28" s="607"/>
      <c r="C28" s="607"/>
      <c r="D28" s="607"/>
      <c r="E28" s="619"/>
      <c r="F28" s="605"/>
      <c r="G28" s="606"/>
      <c r="H28" s="15"/>
    </row>
    <row r="29" spans="1:8" ht="15" customHeight="1" x14ac:dyDescent="0.2">
      <c r="A29" s="9">
        <v>10</v>
      </c>
      <c r="B29" s="607"/>
      <c r="C29" s="607"/>
      <c r="D29" s="607"/>
      <c r="E29" s="619"/>
      <c r="F29" s="605"/>
      <c r="G29" s="606"/>
      <c r="H29" s="15"/>
    </row>
    <row r="30" spans="1:8" s="4" customFormat="1" ht="15" customHeight="1" x14ac:dyDescent="0.2">
      <c r="A30" s="10"/>
      <c r="B30" s="610" t="s">
        <v>119</v>
      </c>
      <c r="C30" s="610"/>
      <c r="D30" s="610"/>
      <c r="E30" s="611"/>
      <c r="F30" s="628">
        <f>SUM(F20:G29)</f>
        <v>0</v>
      </c>
      <c r="G30" s="629"/>
      <c r="H30" s="17"/>
    </row>
    <row r="31" spans="1:8" ht="17.100000000000001" customHeight="1" x14ac:dyDescent="0.2">
      <c r="A31" s="597" t="s">
        <v>135</v>
      </c>
      <c r="B31" s="640"/>
      <c r="C31" s="640"/>
      <c r="D31" s="640"/>
      <c r="E31" s="641"/>
      <c r="F31" s="626"/>
      <c r="G31" s="627"/>
      <c r="H31" s="15"/>
    </row>
    <row r="32" spans="1:8" ht="15" customHeight="1" x14ac:dyDescent="0.2">
      <c r="A32" s="14">
        <v>1</v>
      </c>
      <c r="B32" s="584"/>
      <c r="C32" s="584"/>
      <c r="D32" s="584"/>
      <c r="E32" s="623"/>
      <c r="F32" s="624"/>
      <c r="G32" s="625"/>
      <c r="H32" s="15"/>
    </row>
    <row r="33" spans="1:8" ht="15" customHeight="1" x14ac:dyDescent="0.2">
      <c r="A33" s="597" t="s">
        <v>136</v>
      </c>
      <c r="B33" s="640"/>
      <c r="C33" s="640"/>
      <c r="D33" s="640"/>
      <c r="E33" s="641"/>
      <c r="F33" s="626"/>
      <c r="G33" s="627"/>
      <c r="H33" s="18"/>
    </row>
    <row r="34" spans="1:8" ht="15" customHeight="1" x14ac:dyDescent="0.2">
      <c r="A34" s="14">
        <v>1</v>
      </c>
      <c r="B34" s="584"/>
      <c r="C34" s="584"/>
      <c r="D34" s="584"/>
      <c r="E34" s="623"/>
      <c r="F34" s="624"/>
      <c r="G34" s="625"/>
      <c r="H34" s="21"/>
    </row>
    <row r="35" spans="1:8" ht="15" customHeight="1" x14ac:dyDescent="0.2">
      <c r="A35" s="597" t="s">
        <v>134</v>
      </c>
      <c r="B35" s="640"/>
      <c r="C35" s="640"/>
      <c r="D35" s="640"/>
      <c r="E35" s="641"/>
      <c r="F35" s="626"/>
      <c r="G35" s="627"/>
      <c r="H35" s="15"/>
    </row>
    <row r="36" spans="1:8" ht="15" customHeight="1" x14ac:dyDescent="0.2">
      <c r="A36" s="14">
        <v>1</v>
      </c>
      <c r="B36" s="584"/>
      <c r="C36" s="584"/>
      <c r="D36" s="584"/>
      <c r="E36" s="623"/>
      <c r="F36" s="624"/>
      <c r="G36" s="625"/>
      <c r="H36" s="15"/>
    </row>
    <row r="37" spans="1:8" ht="15" customHeight="1" x14ac:dyDescent="0.2">
      <c r="A37" s="597" t="s">
        <v>137</v>
      </c>
      <c r="B37" s="640"/>
      <c r="C37" s="640"/>
      <c r="D37" s="640"/>
      <c r="E37" s="641"/>
      <c r="F37" s="626"/>
      <c r="G37" s="627"/>
      <c r="H37" s="18"/>
    </row>
    <row r="38" spans="1:8" ht="15" customHeight="1" x14ac:dyDescent="0.2">
      <c r="A38" s="14">
        <v>1</v>
      </c>
      <c r="B38" s="584"/>
      <c r="C38" s="584"/>
      <c r="D38" s="584"/>
      <c r="E38" s="623"/>
      <c r="F38" s="624"/>
      <c r="G38" s="625"/>
      <c r="H38" s="21"/>
    </row>
    <row r="39" spans="1:8" ht="15" customHeight="1" x14ac:dyDescent="0.2">
      <c r="A39" s="597" t="s">
        <v>138</v>
      </c>
      <c r="B39" s="640"/>
      <c r="C39" s="640"/>
      <c r="D39" s="640"/>
      <c r="E39" s="641"/>
      <c r="F39" s="626"/>
      <c r="G39" s="627"/>
      <c r="H39" s="15"/>
    </row>
    <row r="40" spans="1:8" ht="15" customHeight="1" x14ac:dyDescent="0.2">
      <c r="A40" s="14">
        <v>1</v>
      </c>
      <c r="B40" s="584"/>
      <c r="C40" s="584"/>
      <c r="D40" s="584"/>
      <c r="E40" s="623"/>
      <c r="F40" s="624"/>
      <c r="G40" s="625"/>
      <c r="H40" s="15"/>
    </row>
    <row r="41" spans="1:8" s="4" customFormat="1" ht="15" customHeight="1" x14ac:dyDescent="0.2">
      <c r="A41" s="10"/>
      <c r="B41" s="610" t="s">
        <v>111</v>
      </c>
      <c r="C41" s="610"/>
      <c r="D41" s="610"/>
      <c r="E41" s="611"/>
      <c r="F41" s="628">
        <f>SUM(F32:G40)</f>
        <v>0</v>
      </c>
      <c r="G41" s="629"/>
      <c r="H41" s="20"/>
    </row>
    <row r="42" spans="1:8" ht="15" customHeight="1" x14ac:dyDescent="0.2">
      <c r="A42" s="630" t="s">
        <v>112</v>
      </c>
      <c r="B42" s="631"/>
      <c r="C42" s="631"/>
      <c r="D42" s="631"/>
      <c r="E42" s="632"/>
      <c r="F42" s="633">
        <f>F18+F30+F41</f>
        <v>0</v>
      </c>
      <c r="G42" s="634"/>
      <c r="H42" s="19"/>
    </row>
    <row r="43" spans="1:8" s="4" customFormat="1" ht="15" customHeight="1" x14ac:dyDescent="0.2">
      <c r="A43" s="614" t="s">
        <v>52</v>
      </c>
      <c r="B43" s="615"/>
      <c r="C43" s="615"/>
      <c r="D43" s="615"/>
      <c r="E43" s="616"/>
      <c r="F43" s="605"/>
      <c r="G43" s="606"/>
      <c r="H43" s="16"/>
    </row>
    <row r="44" spans="1:8" s="4" customFormat="1" ht="15" customHeight="1" thickBot="1" x14ac:dyDescent="0.25">
      <c r="A44" s="614" t="s">
        <v>18</v>
      </c>
      <c r="B44" s="615"/>
      <c r="C44" s="615"/>
      <c r="D44" s="615"/>
      <c r="E44" s="616"/>
      <c r="F44" s="605"/>
      <c r="G44" s="606"/>
      <c r="H44" s="16"/>
    </row>
    <row r="45" spans="1:8" ht="15" customHeight="1" thickBot="1" x14ac:dyDescent="0.25">
      <c r="A45" s="635" t="s">
        <v>19</v>
      </c>
      <c r="B45" s="636"/>
      <c r="C45" s="636"/>
      <c r="D45" s="636"/>
      <c r="E45" s="637"/>
      <c r="F45" s="638">
        <f>SUM(F42:G44)</f>
        <v>0</v>
      </c>
      <c r="G45" s="639"/>
      <c r="H45" s="22">
        <v>1</v>
      </c>
    </row>
    <row r="47" spans="1:8" s="23" customFormat="1" x14ac:dyDescent="0.2">
      <c r="A47" s="24" t="s">
        <v>141</v>
      </c>
      <c r="B47" s="24"/>
      <c r="C47" s="24"/>
      <c r="D47" s="24"/>
      <c r="E47" s="24"/>
      <c r="F47" s="24"/>
      <c r="G47" s="24"/>
    </row>
    <row r="48" spans="1:8" x14ac:dyDescent="0.2">
      <c r="A48" s="25"/>
      <c r="B48" s="25"/>
      <c r="C48" s="25"/>
      <c r="D48" s="25"/>
      <c r="E48" s="25"/>
      <c r="F48" s="25"/>
      <c r="G48" s="25"/>
    </row>
  </sheetData>
  <customSheetViews>
    <customSheetView guid="{908EB6A4-476B-4014-BC23-F10C868B38EC}"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EEC0F9C3-4901-428B-A60E-73DD0E5E6250}" scale="90" state="hidden">
      <selection activeCell="H9" sqref="H9"/>
      <pageMargins left="0.7" right="0.7" top="0.75" bottom="0.75" header="0.3" footer="0.3"/>
    </customSheetView>
  </customSheetViews>
  <mergeCells count="86">
    <mergeCell ref="H5:H6"/>
    <mergeCell ref="A1:H1"/>
    <mergeCell ref="B30:E30"/>
    <mergeCell ref="F30:G30"/>
    <mergeCell ref="A31:E31"/>
    <mergeCell ref="F31:G31"/>
    <mergeCell ref="A45:E45"/>
    <mergeCell ref="F45:G45"/>
    <mergeCell ref="A33:E33"/>
    <mergeCell ref="A35:E35"/>
    <mergeCell ref="F35:G35"/>
    <mergeCell ref="A37:E37"/>
    <mergeCell ref="B38:E38"/>
    <mergeCell ref="A39:E39"/>
    <mergeCell ref="F34:G34"/>
    <mergeCell ref="A44:E44"/>
    <mergeCell ref="A43:E43"/>
    <mergeCell ref="F43:G43"/>
    <mergeCell ref="B36:E36"/>
    <mergeCell ref="F36:G36"/>
    <mergeCell ref="F44:G44"/>
    <mergeCell ref="F37:G37"/>
    <mergeCell ref="B40:E40"/>
    <mergeCell ref="F40:G40"/>
    <mergeCell ref="B41:E41"/>
    <mergeCell ref="F41:G41"/>
    <mergeCell ref="F39:G39"/>
    <mergeCell ref="F38:G38"/>
    <mergeCell ref="A42:E42"/>
    <mergeCell ref="F42:G42"/>
    <mergeCell ref="B32:E32"/>
    <mergeCell ref="F32:G32"/>
    <mergeCell ref="F33:G33"/>
    <mergeCell ref="B34:E34"/>
    <mergeCell ref="B29:E29"/>
    <mergeCell ref="F29:G29"/>
    <mergeCell ref="B26:E26"/>
    <mergeCell ref="F26:G26"/>
    <mergeCell ref="B27:E27"/>
    <mergeCell ref="F27:G27"/>
    <mergeCell ref="B28:E28"/>
    <mergeCell ref="F28:G28"/>
    <mergeCell ref="B23:E23"/>
    <mergeCell ref="F23:G23"/>
    <mergeCell ref="B24:E24"/>
    <mergeCell ref="F24:G24"/>
    <mergeCell ref="B25:E25"/>
    <mergeCell ref="F25:G25"/>
    <mergeCell ref="B20:E20"/>
    <mergeCell ref="F20:G20"/>
    <mergeCell ref="B21:E21"/>
    <mergeCell ref="F21:G21"/>
    <mergeCell ref="B22:E22"/>
    <mergeCell ref="F22:G22"/>
    <mergeCell ref="B18:E18"/>
    <mergeCell ref="F18:G18"/>
    <mergeCell ref="A19:E19"/>
    <mergeCell ref="F19:G19"/>
    <mergeCell ref="B16:E16"/>
    <mergeCell ref="F16:G16"/>
    <mergeCell ref="B17:E17"/>
    <mergeCell ref="F17:G17"/>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44" t="s">
        <v>142</v>
      </c>
      <c r="F1" s="644"/>
      <c r="G1" s="644"/>
      <c r="H1" s="644"/>
      <c r="I1" s="644"/>
      <c r="J1" s="26"/>
      <c r="K1" s="26"/>
      <c r="L1" s="26"/>
      <c r="M1" s="26"/>
    </row>
    <row r="2" spans="1:13" ht="20.100000000000001" customHeight="1" x14ac:dyDescent="0.2">
      <c r="A2" s="584" t="s">
        <v>8</v>
      </c>
      <c r="B2" s="584"/>
      <c r="C2" s="584"/>
      <c r="D2" s="585" t="str">
        <f>'CSS '!B4:B4</f>
        <v>Mendocino</v>
      </c>
      <c r="E2" s="585"/>
      <c r="F2" s="12" t="s">
        <v>9</v>
      </c>
      <c r="G2" s="12"/>
      <c r="H2" s="12"/>
      <c r="I2" s="12"/>
      <c r="J2" s="12"/>
      <c r="K2" s="645">
        <f>'CSS '!E4</f>
        <v>0</v>
      </c>
      <c r="L2" s="645"/>
    </row>
    <row r="3" spans="1:13" ht="15" customHeight="1" x14ac:dyDescent="0.2">
      <c r="A3" s="5"/>
      <c r="B3" s="13"/>
      <c r="C3" s="13"/>
      <c r="D3" s="586"/>
      <c r="E3" s="586"/>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587" t="s">
        <v>51</v>
      </c>
      <c r="B5" s="588"/>
      <c r="C5" s="588"/>
      <c r="D5" s="588"/>
      <c r="E5" s="589"/>
      <c r="F5" s="593" t="s">
        <v>0</v>
      </c>
      <c r="G5" s="594"/>
      <c r="H5" s="594"/>
      <c r="I5" s="594"/>
      <c r="J5" s="594"/>
      <c r="K5" s="594"/>
      <c r="L5" s="58" t="s">
        <v>139</v>
      </c>
    </row>
    <row r="6" spans="1:13" s="1" customFormat="1" ht="43.15" customHeight="1" thickBot="1" x14ac:dyDescent="0.25">
      <c r="A6" s="647"/>
      <c r="B6" s="648"/>
      <c r="C6" s="648"/>
      <c r="D6" s="648"/>
      <c r="E6" s="648"/>
      <c r="F6" s="68" t="s">
        <v>55</v>
      </c>
      <c r="G6" s="68" t="s">
        <v>143</v>
      </c>
      <c r="H6" s="68" t="s">
        <v>144</v>
      </c>
      <c r="I6" s="68" t="s">
        <v>90</v>
      </c>
      <c r="J6" s="68" t="s">
        <v>91</v>
      </c>
      <c r="K6" s="69" t="s">
        <v>145</v>
      </c>
      <c r="L6" s="77" t="s">
        <v>139</v>
      </c>
    </row>
    <row r="7" spans="1:13" ht="15" customHeight="1" thickTop="1" x14ac:dyDescent="0.2">
      <c r="A7" s="614" t="s">
        <v>132</v>
      </c>
      <c r="B7" s="646"/>
      <c r="C7" s="646"/>
      <c r="D7" s="646"/>
      <c r="E7" s="646"/>
      <c r="F7" s="65"/>
      <c r="G7" s="66"/>
      <c r="H7" s="66"/>
      <c r="I7" s="66"/>
      <c r="J7" s="66"/>
      <c r="K7" s="67"/>
      <c r="L7" s="45"/>
    </row>
    <row r="8" spans="1:13" ht="15" customHeight="1" x14ac:dyDescent="0.2">
      <c r="A8" s="9">
        <v>1</v>
      </c>
      <c r="B8" s="602"/>
      <c r="C8" s="603"/>
      <c r="D8" s="603"/>
      <c r="E8" s="603"/>
      <c r="F8" s="30"/>
      <c r="G8" s="31"/>
      <c r="H8" s="31"/>
      <c r="I8" s="31"/>
      <c r="J8" s="31"/>
      <c r="K8" s="32"/>
      <c r="L8" s="37"/>
    </row>
    <row r="9" spans="1:13" ht="15" customHeight="1" x14ac:dyDescent="0.2">
      <c r="A9" s="9">
        <v>2</v>
      </c>
      <c r="B9" s="602"/>
      <c r="C9" s="603"/>
      <c r="D9" s="603"/>
      <c r="E9" s="603"/>
      <c r="F9" s="30"/>
      <c r="G9" s="31"/>
      <c r="H9" s="31"/>
      <c r="I9" s="31"/>
      <c r="J9" s="31"/>
      <c r="K9" s="32"/>
      <c r="L9" s="37"/>
    </row>
    <row r="10" spans="1:13" ht="15" customHeight="1" x14ac:dyDescent="0.2">
      <c r="A10" s="9">
        <v>3</v>
      </c>
      <c r="B10" s="602"/>
      <c r="C10" s="603"/>
      <c r="D10" s="603"/>
      <c r="E10" s="603"/>
      <c r="F10" s="30"/>
      <c r="G10" s="31"/>
      <c r="H10" s="31"/>
      <c r="I10" s="31"/>
      <c r="J10" s="31"/>
      <c r="K10" s="32"/>
      <c r="L10" s="37"/>
    </row>
    <row r="11" spans="1:13" ht="15" customHeight="1" x14ac:dyDescent="0.2">
      <c r="A11" s="9">
        <v>4</v>
      </c>
      <c r="B11" s="602"/>
      <c r="C11" s="603"/>
      <c r="D11" s="603"/>
      <c r="E11" s="603"/>
      <c r="F11" s="30"/>
      <c r="G11" s="31"/>
      <c r="H11" s="31"/>
      <c r="I11" s="31"/>
      <c r="J11" s="31"/>
      <c r="K11" s="32"/>
      <c r="L11" s="37"/>
    </row>
    <row r="12" spans="1:13" ht="15" customHeight="1" x14ac:dyDescent="0.2">
      <c r="A12" s="9">
        <v>5</v>
      </c>
      <c r="B12" s="602"/>
      <c r="C12" s="603"/>
      <c r="D12" s="603"/>
      <c r="E12" s="603"/>
      <c r="F12" s="30"/>
      <c r="G12" s="31"/>
      <c r="H12" s="31"/>
      <c r="I12" s="31"/>
      <c r="J12" s="31"/>
      <c r="K12" s="32"/>
      <c r="L12" s="37"/>
    </row>
    <row r="13" spans="1:13" ht="15" customHeight="1" x14ac:dyDescent="0.2">
      <c r="A13" s="9">
        <v>6</v>
      </c>
      <c r="B13" s="602"/>
      <c r="C13" s="603"/>
      <c r="D13" s="603"/>
      <c r="E13" s="603"/>
      <c r="F13" s="30"/>
      <c r="G13" s="31"/>
      <c r="H13" s="31"/>
      <c r="I13" s="31"/>
      <c r="J13" s="31"/>
      <c r="K13" s="32"/>
      <c r="L13" s="37"/>
    </row>
    <row r="14" spans="1:13" ht="15" customHeight="1" x14ac:dyDescent="0.2">
      <c r="A14" s="9">
        <v>7</v>
      </c>
      <c r="B14" s="602"/>
      <c r="C14" s="603"/>
      <c r="D14" s="603"/>
      <c r="E14" s="603"/>
      <c r="F14" s="30"/>
      <c r="G14" s="31"/>
      <c r="H14" s="31"/>
      <c r="I14" s="31"/>
      <c r="J14" s="31"/>
      <c r="K14" s="32"/>
      <c r="L14" s="37"/>
    </row>
    <row r="15" spans="1:13" ht="15" customHeight="1" x14ac:dyDescent="0.2">
      <c r="A15" s="9">
        <v>8</v>
      </c>
      <c r="B15" s="607"/>
      <c r="C15" s="608"/>
      <c r="D15" s="608"/>
      <c r="E15" s="608"/>
      <c r="F15" s="30"/>
      <c r="G15" s="31"/>
      <c r="H15" s="31"/>
      <c r="I15" s="31"/>
      <c r="J15" s="31"/>
      <c r="K15" s="32"/>
      <c r="L15" s="37"/>
    </row>
    <row r="16" spans="1:13" ht="15" customHeight="1" x14ac:dyDescent="0.2">
      <c r="A16" s="9">
        <v>9</v>
      </c>
      <c r="B16" s="607"/>
      <c r="C16" s="608"/>
      <c r="D16" s="608"/>
      <c r="E16" s="608"/>
      <c r="F16" s="30"/>
      <c r="G16" s="31"/>
      <c r="H16" s="31"/>
      <c r="I16" s="31"/>
      <c r="J16" s="31"/>
      <c r="K16" s="32"/>
      <c r="L16" s="37"/>
    </row>
    <row r="17" spans="1:12" ht="15" customHeight="1" x14ac:dyDescent="0.2">
      <c r="A17" s="9">
        <v>10</v>
      </c>
      <c r="B17" s="607"/>
      <c r="C17" s="607"/>
      <c r="D17" s="607"/>
      <c r="E17" s="607"/>
      <c r="F17" s="38"/>
      <c r="G17" s="39"/>
      <c r="H17" s="39"/>
      <c r="I17" s="39"/>
      <c r="J17" s="39"/>
      <c r="K17" s="40"/>
      <c r="L17" s="41"/>
    </row>
    <row r="18" spans="1:12" s="4" customFormat="1" ht="15" customHeight="1" x14ac:dyDescent="0.2">
      <c r="A18" s="10"/>
      <c r="B18" s="610" t="s">
        <v>110</v>
      </c>
      <c r="C18" s="610"/>
      <c r="D18" s="610"/>
      <c r="E18" s="610"/>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614" t="s">
        <v>133</v>
      </c>
      <c r="B19" s="615"/>
      <c r="C19" s="615"/>
      <c r="D19" s="615"/>
      <c r="E19" s="615"/>
      <c r="F19" s="42"/>
      <c r="G19" s="43"/>
      <c r="H19" s="43"/>
      <c r="I19" s="43"/>
      <c r="J19" s="43"/>
      <c r="K19" s="44"/>
      <c r="L19" s="45"/>
    </row>
    <row r="20" spans="1:12" ht="15" customHeight="1" x14ac:dyDescent="0.2">
      <c r="A20" s="9">
        <v>1</v>
      </c>
      <c r="B20" s="602"/>
      <c r="C20" s="602"/>
      <c r="D20" s="602"/>
      <c r="E20" s="602"/>
      <c r="F20" s="30"/>
      <c r="G20" s="31"/>
      <c r="H20" s="31"/>
      <c r="I20" s="31"/>
      <c r="J20" s="31"/>
      <c r="K20" s="32"/>
      <c r="L20" s="37"/>
    </row>
    <row r="21" spans="1:12" ht="15" customHeight="1" x14ac:dyDescent="0.2">
      <c r="A21" s="9">
        <v>2</v>
      </c>
      <c r="B21" s="602"/>
      <c r="C21" s="602"/>
      <c r="D21" s="602"/>
      <c r="E21" s="602"/>
      <c r="F21" s="30"/>
      <c r="G21" s="31"/>
      <c r="H21" s="31"/>
      <c r="I21" s="31"/>
      <c r="J21" s="31"/>
      <c r="K21" s="32"/>
      <c r="L21" s="37"/>
    </row>
    <row r="22" spans="1:12" ht="15" customHeight="1" x14ac:dyDescent="0.2">
      <c r="A22" s="9">
        <v>3</v>
      </c>
      <c r="B22" s="602"/>
      <c r="C22" s="602"/>
      <c r="D22" s="602"/>
      <c r="E22" s="602"/>
      <c r="F22" s="30"/>
      <c r="G22" s="31"/>
      <c r="H22" s="31"/>
      <c r="I22" s="31"/>
      <c r="J22" s="31"/>
      <c r="K22" s="32"/>
      <c r="L22" s="37"/>
    </row>
    <row r="23" spans="1:12" ht="15" customHeight="1" x14ac:dyDescent="0.2">
      <c r="A23" s="9">
        <v>4</v>
      </c>
      <c r="B23" s="602"/>
      <c r="C23" s="602"/>
      <c r="D23" s="602"/>
      <c r="E23" s="602"/>
      <c r="F23" s="30"/>
      <c r="G23" s="31"/>
      <c r="H23" s="31"/>
      <c r="I23" s="31"/>
      <c r="J23" s="31"/>
      <c r="K23" s="32"/>
      <c r="L23" s="37"/>
    </row>
    <row r="24" spans="1:12" ht="15" customHeight="1" x14ac:dyDescent="0.2">
      <c r="A24" s="9">
        <v>5</v>
      </c>
      <c r="B24" s="607"/>
      <c r="C24" s="607"/>
      <c r="D24" s="607"/>
      <c r="E24" s="607"/>
      <c r="F24" s="30"/>
      <c r="G24" s="31"/>
      <c r="H24" s="31"/>
      <c r="I24" s="31"/>
      <c r="J24" s="31"/>
      <c r="K24" s="32"/>
      <c r="L24" s="37"/>
    </row>
    <row r="25" spans="1:12" ht="15" customHeight="1" x14ac:dyDescent="0.2">
      <c r="A25" s="9">
        <v>6</v>
      </c>
      <c r="B25" s="607"/>
      <c r="C25" s="607"/>
      <c r="D25" s="607"/>
      <c r="E25" s="607"/>
      <c r="F25" s="30"/>
      <c r="G25" s="31"/>
      <c r="H25" s="31"/>
      <c r="I25" s="31"/>
      <c r="J25" s="31"/>
      <c r="K25" s="32"/>
      <c r="L25" s="37"/>
    </row>
    <row r="26" spans="1:12" ht="15" customHeight="1" x14ac:dyDescent="0.2">
      <c r="A26" s="9">
        <v>7</v>
      </c>
      <c r="B26" s="607"/>
      <c r="C26" s="607"/>
      <c r="D26" s="607"/>
      <c r="E26" s="607"/>
      <c r="F26" s="30"/>
      <c r="G26" s="31"/>
      <c r="H26" s="31"/>
      <c r="I26" s="31"/>
      <c r="J26" s="31"/>
      <c r="K26" s="32"/>
      <c r="L26" s="37"/>
    </row>
    <row r="27" spans="1:12" ht="15" customHeight="1" x14ac:dyDescent="0.2">
      <c r="A27" s="9">
        <v>8</v>
      </c>
      <c r="B27" s="607"/>
      <c r="C27" s="607"/>
      <c r="D27" s="607"/>
      <c r="E27" s="607"/>
      <c r="F27" s="30"/>
      <c r="G27" s="31"/>
      <c r="H27" s="31"/>
      <c r="I27" s="31"/>
      <c r="J27" s="31"/>
      <c r="K27" s="32"/>
      <c r="L27" s="37"/>
    </row>
    <row r="28" spans="1:12" ht="15" customHeight="1" x14ac:dyDescent="0.2">
      <c r="A28" s="9">
        <v>9</v>
      </c>
      <c r="B28" s="607"/>
      <c r="C28" s="607"/>
      <c r="D28" s="607"/>
      <c r="E28" s="607"/>
      <c r="F28" s="30"/>
      <c r="G28" s="31"/>
      <c r="H28" s="31"/>
      <c r="I28" s="31"/>
      <c r="J28" s="31"/>
      <c r="K28" s="32"/>
      <c r="L28" s="37"/>
    </row>
    <row r="29" spans="1:12" ht="15" customHeight="1" x14ac:dyDescent="0.2">
      <c r="A29" s="9">
        <v>10</v>
      </c>
      <c r="B29" s="607"/>
      <c r="C29" s="607"/>
      <c r="D29" s="607"/>
      <c r="E29" s="607"/>
      <c r="F29" s="38"/>
      <c r="G29" s="39"/>
      <c r="H29" s="39"/>
      <c r="I29" s="39"/>
      <c r="J29" s="39"/>
      <c r="K29" s="40"/>
      <c r="L29" s="41"/>
    </row>
    <row r="30" spans="1:12" s="4" customFormat="1" ht="15" customHeight="1" x14ac:dyDescent="0.2">
      <c r="A30" s="10"/>
      <c r="B30" s="610" t="s">
        <v>119</v>
      </c>
      <c r="C30" s="610"/>
      <c r="D30" s="610"/>
      <c r="E30" s="610"/>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597" t="s">
        <v>135</v>
      </c>
      <c r="B31" s="640"/>
      <c r="C31" s="640"/>
      <c r="D31" s="640"/>
      <c r="E31" s="640"/>
      <c r="F31" s="47"/>
      <c r="G31" s="48"/>
      <c r="H31" s="48"/>
      <c r="I31" s="48"/>
      <c r="J31" s="48"/>
      <c r="K31" s="49"/>
      <c r="L31" s="45"/>
    </row>
    <row r="32" spans="1:12" ht="15" customHeight="1" x14ac:dyDescent="0.2">
      <c r="A32" s="14">
        <v>1</v>
      </c>
      <c r="B32" s="584"/>
      <c r="C32" s="584"/>
      <c r="D32" s="584"/>
      <c r="E32" s="584"/>
      <c r="F32" s="51"/>
      <c r="G32" s="52"/>
      <c r="H32" s="52"/>
      <c r="I32" s="52"/>
      <c r="J32" s="52"/>
      <c r="K32" s="53"/>
      <c r="L32" s="41"/>
    </row>
    <row r="33" spans="1:12" ht="15" customHeight="1" x14ac:dyDescent="0.2">
      <c r="A33" s="597" t="s">
        <v>136</v>
      </c>
      <c r="B33" s="640"/>
      <c r="C33" s="640"/>
      <c r="D33" s="640"/>
      <c r="E33" s="640"/>
      <c r="F33" s="70"/>
      <c r="G33" s="71"/>
      <c r="H33" s="71"/>
      <c r="I33" s="71"/>
      <c r="J33" s="71"/>
      <c r="K33" s="72"/>
      <c r="L33" s="36"/>
    </row>
    <row r="34" spans="1:12" ht="15" customHeight="1" x14ac:dyDescent="0.2">
      <c r="A34" s="14">
        <v>1</v>
      </c>
      <c r="B34" s="584"/>
      <c r="C34" s="584"/>
      <c r="D34" s="584"/>
      <c r="E34" s="584"/>
      <c r="F34" s="73"/>
      <c r="G34" s="74"/>
      <c r="H34" s="74"/>
      <c r="I34" s="74"/>
      <c r="J34" s="74"/>
      <c r="K34" s="75"/>
      <c r="L34" s="76"/>
    </row>
    <row r="35" spans="1:12" ht="15" customHeight="1" x14ac:dyDescent="0.2">
      <c r="A35" s="597" t="s">
        <v>134</v>
      </c>
      <c r="B35" s="640"/>
      <c r="C35" s="640"/>
      <c r="D35" s="640"/>
      <c r="E35" s="640"/>
      <c r="F35" s="47"/>
      <c r="G35" s="48"/>
      <c r="H35" s="48"/>
      <c r="I35" s="48"/>
      <c r="J35" s="48"/>
      <c r="K35" s="49"/>
      <c r="L35" s="45"/>
    </row>
    <row r="36" spans="1:12" ht="15" customHeight="1" x14ac:dyDescent="0.2">
      <c r="A36" s="14">
        <v>1</v>
      </c>
      <c r="B36" s="584"/>
      <c r="C36" s="584"/>
      <c r="D36" s="584"/>
      <c r="E36" s="584"/>
      <c r="F36" s="33"/>
      <c r="G36" s="34"/>
      <c r="H36" s="34"/>
      <c r="I36" s="34"/>
      <c r="J36" s="34"/>
      <c r="K36" s="35"/>
      <c r="L36" s="37"/>
    </row>
    <row r="37" spans="1:12" ht="15" customHeight="1" x14ac:dyDescent="0.2">
      <c r="A37" s="597" t="s">
        <v>137</v>
      </c>
      <c r="B37" s="640"/>
      <c r="C37" s="640"/>
      <c r="D37" s="640"/>
      <c r="E37" s="640"/>
      <c r="F37" s="33"/>
      <c r="G37" s="34"/>
      <c r="H37" s="34"/>
      <c r="I37" s="34"/>
      <c r="J37" s="34"/>
      <c r="K37" s="35"/>
      <c r="L37" s="37"/>
    </row>
    <row r="38" spans="1:12" ht="15" customHeight="1" x14ac:dyDescent="0.2">
      <c r="A38" s="14">
        <v>1</v>
      </c>
      <c r="B38" s="584"/>
      <c r="C38" s="584"/>
      <c r="D38" s="584"/>
      <c r="E38" s="584"/>
      <c r="F38" s="33"/>
      <c r="G38" s="34"/>
      <c r="H38" s="34"/>
      <c r="I38" s="34"/>
      <c r="J38" s="34"/>
      <c r="K38" s="35"/>
      <c r="L38" s="37"/>
    </row>
    <row r="39" spans="1:12" ht="15" customHeight="1" x14ac:dyDescent="0.2">
      <c r="A39" s="597" t="s">
        <v>138</v>
      </c>
      <c r="B39" s="640"/>
      <c r="C39" s="640"/>
      <c r="D39" s="640"/>
      <c r="E39" s="640"/>
      <c r="F39" s="33"/>
      <c r="G39" s="34"/>
      <c r="H39" s="34"/>
      <c r="I39" s="34"/>
      <c r="J39" s="34"/>
      <c r="K39" s="35"/>
      <c r="L39" s="37"/>
    </row>
    <row r="40" spans="1:12" ht="15" customHeight="1" x14ac:dyDescent="0.2">
      <c r="A40" s="14">
        <v>1</v>
      </c>
      <c r="B40" s="584"/>
      <c r="C40" s="584"/>
      <c r="D40" s="584"/>
      <c r="E40" s="584"/>
      <c r="F40" s="51"/>
      <c r="G40" s="52"/>
      <c r="H40" s="52"/>
      <c r="I40" s="52"/>
      <c r="J40" s="52"/>
      <c r="K40" s="53"/>
      <c r="L40" s="41"/>
    </row>
    <row r="41" spans="1:12" s="4" customFormat="1" ht="15" customHeight="1" x14ac:dyDescent="0.2">
      <c r="A41" s="10"/>
      <c r="B41" s="610" t="s">
        <v>111</v>
      </c>
      <c r="C41" s="610"/>
      <c r="D41" s="610"/>
      <c r="E41" s="610"/>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630" t="s">
        <v>112</v>
      </c>
      <c r="B42" s="631"/>
      <c r="C42" s="631"/>
      <c r="D42" s="631"/>
      <c r="E42" s="631"/>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614" t="s">
        <v>52</v>
      </c>
      <c r="B43" s="615"/>
      <c r="C43" s="615"/>
      <c r="D43" s="615"/>
      <c r="E43" s="615"/>
      <c r="F43" s="54"/>
      <c r="G43" s="55"/>
      <c r="H43" s="55"/>
      <c r="I43" s="55"/>
      <c r="J43" s="55"/>
      <c r="K43" s="56"/>
      <c r="L43" s="57"/>
    </row>
    <row r="44" spans="1:12" s="4" customFormat="1" ht="15" customHeight="1" thickBot="1" x14ac:dyDescent="0.25">
      <c r="A44" s="614" t="s">
        <v>18</v>
      </c>
      <c r="B44" s="615"/>
      <c r="C44" s="615"/>
      <c r="D44" s="615"/>
      <c r="E44" s="615"/>
      <c r="F44" s="38"/>
      <c r="G44" s="39"/>
      <c r="H44" s="39"/>
      <c r="I44" s="39"/>
      <c r="J44" s="39"/>
      <c r="K44" s="40"/>
      <c r="L44" s="27"/>
    </row>
    <row r="45" spans="1:12" ht="15" customHeight="1" thickBot="1" x14ac:dyDescent="0.25">
      <c r="A45" s="635" t="s">
        <v>19</v>
      </c>
      <c r="B45" s="636"/>
      <c r="C45" s="636"/>
      <c r="D45" s="636"/>
      <c r="E45" s="636"/>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141</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908EB6A4-476B-4014-BC23-F10C868B38EC}"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EEC0F9C3-4901-428B-A60E-73DD0E5E6250}" state="hidden">
      <selection activeCell="H11" sqref="H11"/>
      <pageMargins left="0.7" right="0.7" top="0.75" bottom="0.75" header="0.3" footer="0.3"/>
      <pageSetup orientation="portrait" r:id="rId3"/>
    </customSheetView>
  </customSheetViews>
  <mergeCells count="46">
    <mergeCell ref="A43:E43"/>
    <mergeCell ref="A44:E44"/>
    <mergeCell ref="A45:E45"/>
    <mergeCell ref="B40:E40"/>
    <mergeCell ref="B41:E41"/>
    <mergeCell ref="A42:E42"/>
    <mergeCell ref="A37:E37"/>
    <mergeCell ref="B38:E38"/>
    <mergeCell ref="A39:E39"/>
    <mergeCell ref="B34:E34"/>
    <mergeCell ref="A35:E35"/>
    <mergeCell ref="B36:E36"/>
    <mergeCell ref="A31:E31"/>
    <mergeCell ref="B32:E32"/>
    <mergeCell ref="A33:E33"/>
    <mergeCell ref="B28:E28"/>
    <mergeCell ref="B29:E29"/>
    <mergeCell ref="B30:E30"/>
    <mergeCell ref="B25:E25"/>
    <mergeCell ref="B26:E26"/>
    <mergeCell ref="B27:E27"/>
    <mergeCell ref="B22:E22"/>
    <mergeCell ref="B23:E23"/>
    <mergeCell ref="B24:E24"/>
    <mergeCell ref="A19:E19"/>
    <mergeCell ref="B20:E20"/>
    <mergeCell ref="B21:E21"/>
    <mergeCell ref="B16:E16"/>
    <mergeCell ref="B17:E17"/>
    <mergeCell ref="B18:E18"/>
    <mergeCell ref="B13:E13"/>
    <mergeCell ref="B14:E14"/>
    <mergeCell ref="B15:E15"/>
    <mergeCell ref="B10:E10"/>
    <mergeCell ref="B11:E11"/>
    <mergeCell ref="B12:E12"/>
    <mergeCell ref="B9:E9"/>
    <mergeCell ref="A2:C2"/>
    <mergeCell ref="D2:E2"/>
    <mergeCell ref="D3:E3"/>
    <mergeCell ref="A5:E6"/>
    <mergeCell ref="F5:K5"/>
    <mergeCell ref="E1:I1"/>
    <mergeCell ref="K2:L2"/>
    <mergeCell ref="A7:E7"/>
    <mergeCell ref="B8:E8"/>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zoomScaleSheetLayoutView="100" workbookViewId="0"/>
  </sheetViews>
  <sheetFormatPr defaultColWidth="0" defaultRowHeight="15" zeroHeight="1" x14ac:dyDescent="0.2"/>
  <cols>
    <col min="1" max="1" width="11.7109375" style="244" customWidth="1"/>
    <col min="2" max="2" width="27.7109375" style="244" customWidth="1"/>
    <col min="3" max="5" width="6.7109375" style="244" customWidth="1"/>
    <col min="6" max="6" width="9.140625" style="244" customWidth="1"/>
    <col min="7" max="7" width="46.140625" style="244" customWidth="1"/>
    <col min="8" max="8" width="19.42578125" style="94" hidden="1" customWidth="1"/>
    <col min="9" max="9" width="20.28515625" style="95" hidden="1" customWidth="1"/>
    <col min="10" max="10" width="12.42578125" style="95" hidden="1" customWidth="1"/>
    <col min="11" max="16384" width="0" style="95" hidden="1"/>
  </cols>
  <sheetData>
    <row r="1" spans="1:9" ht="19.899999999999999" customHeight="1" x14ac:dyDescent="0.25">
      <c r="A1" s="247" t="s">
        <v>182</v>
      </c>
      <c r="B1" s="248"/>
      <c r="C1" s="248"/>
      <c r="D1" s="248"/>
      <c r="E1" s="248"/>
      <c r="F1" s="248"/>
      <c r="G1" s="249"/>
      <c r="H1" s="104"/>
      <c r="I1" s="104"/>
    </row>
    <row r="2" spans="1:9" ht="19.899999999999999" customHeight="1" x14ac:dyDescent="0.25">
      <c r="A2" s="250" t="s">
        <v>183</v>
      </c>
      <c r="B2" s="251"/>
      <c r="C2" s="251"/>
      <c r="D2" s="251"/>
      <c r="E2" s="251"/>
      <c r="F2" s="251"/>
      <c r="G2" s="252"/>
      <c r="H2" s="104"/>
      <c r="I2" s="104"/>
    </row>
    <row r="3" spans="1:9" ht="19.899999999999999" customHeight="1" thickBot="1" x14ac:dyDescent="0.3">
      <c r="A3" s="250" t="s">
        <v>184</v>
      </c>
      <c r="B3" s="251"/>
      <c r="C3" s="251"/>
      <c r="D3" s="251"/>
      <c r="E3" s="251"/>
      <c r="F3" s="251"/>
      <c r="G3" s="252"/>
      <c r="H3" s="104"/>
      <c r="I3" s="104"/>
    </row>
    <row r="4" spans="1:9" ht="20.100000000000001" customHeight="1" thickBot="1" x14ac:dyDescent="0.3">
      <c r="A4" s="205" t="s">
        <v>8</v>
      </c>
      <c r="B4" s="253" t="str">
        <f>'CSS '!B4</f>
        <v>Mendocino</v>
      </c>
      <c r="C4" s="207"/>
      <c r="D4" s="207"/>
      <c r="E4" s="207"/>
      <c r="F4" s="254" t="s">
        <v>9</v>
      </c>
      <c r="G4" s="255">
        <f>'CSS '!G4</f>
        <v>42975</v>
      </c>
    </row>
    <row r="5" spans="1:9" s="101" customFormat="1" ht="40.15" customHeight="1" thickBot="1" x14ac:dyDescent="0.3">
      <c r="A5" s="256" t="s">
        <v>223</v>
      </c>
      <c r="B5" s="257"/>
      <c r="C5" s="258" t="s">
        <v>186</v>
      </c>
      <c r="D5" s="142"/>
      <c r="E5" s="142"/>
      <c r="F5" s="259"/>
      <c r="G5" s="260" t="s">
        <v>55</v>
      </c>
      <c r="H5" s="245"/>
      <c r="I5" s="105"/>
    </row>
    <row r="6" spans="1:9" ht="15" customHeight="1" x14ac:dyDescent="0.25">
      <c r="A6" s="159" t="s">
        <v>31</v>
      </c>
      <c r="B6" s="160"/>
      <c r="C6" s="261" t="s">
        <v>157</v>
      </c>
      <c r="D6" s="261" t="s">
        <v>158</v>
      </c>
      <c r="E6" s="261" t="s">
        <v>98</v>
      </c>
      <c r="F6" s="261" t="s">
        <v>159</v>
      </c>
      <c r="G6" s="262"/>
      <c r="H6" s="246"/>
      <c r="I6" s="106"/>
    </row>
    <row r="7" spans="1:9" ht="15" customHeight="1" x14ac:dyDescent="0.2">
      <c r="A7" s="133">
        <v>1</v>
      </c>
      <c r="B7" s="135"/>
      <c r="C7" s="263"/>
      <c r="D7" s="263"/>
      <c r="E7" s="263"/>
      <c r="F7" s="263"/>
      <c r="G7" s="264"/>
      <c r="H7" s="246"/>
      <c r="I7" s="106"/>
    </row>
    <row r="8" spans="1:9" ht="15" customHeight="1" x14ac:dyDescent="0.2">
      <c r="A8" s="133">
        <v>2</v>
      </c>
      <c r="B8" s="135"/>
      <c r="C8" s="263"/>
      <c r="D8" s="263"/>
      <c r="E8" s="263"/>
      <c r="F8" s="263"/>
      <c r="G8" s="264"/>
      <c r="H8" s="246"/>
      <c r="I8" s="106"/>
    </row>
    <row r="9" spans="1:9" ht="15" customHeight="1" x14ac:dyDescent="0.2">
      <c r="A9" s="133">
        <v>3</v>
      </c>
      <c r="B9" s="135"/>
      <c r="C9" s="263"/>
      <c r="D9" s="263"/>
      <c r="E9" s="263"/>
      <c r="F9" s="263"/>
      <c r="G9" s="264"/>
      <c r="H9" s="246"/>
      <c r="I9" s="106"/>
    </row>
    <row r="10" spans="1:9" ht="15" customHeight="1" x14ac:dyDescent="0.2">
      <c r="A10" s="133">
        <v>4</v>
      </c>
      <c r="B10" s="135"/>
      <c r="C10" s="263"/>
      <c r="D10" s="263"/>
      <c r="E10" s="263"/>
      <c r="F10" s="263"/>
      <c r="G10" s="264"/>
      <c r="H10" s="246"/>
      <c r="I10" s="106"/>
    </row>
    <row r="11" spans="1:9" ht="15" customHeight="1" x14ac:dyDescent="0.2">
      <c r="A11" s="133">
        <v>5</v>
      </c>
      <c r="B11" s="135"/>
      <c r="C11" s="263"/>
      <c r="D11" s="263"/>
      <c r="E11" s="263"/>
      <c r="F11" s="263"/>
      <c r="G11" s="264"/>
      <c r="H11" s="246"/>
      <c r="I11" s="106"/>
    </row>
    <row r="12" spans="1:9" ht="15" customHeight="1" x14ac:dyDescent="0.2">
      <c r="A12" s="133">
        <v>6</v>
      </c>
      <c r="B12" s="135"/>
      <c r="C12" s="263"/>
      <c r="D12" s="263"/>
      <c r="E12" s="263"/>
      <c r="F12" s="263"/>
      <c r="G12" s="264"/>
      <c r="H12" s="246"/>
      <c r="I12" s="106"/>
    </row>
    <row r="13" spans="1:9" ht="15" customHeight="1" x14ac:dyDescent="0.2">
      <c r="A13" s="133">
        <v>7</v>
      </c>
      <c r="B13" s="135"/>
      <c r="C13" s="263"/>
      <c r="D13" s="263"/>
      <c r="E13" s="263"/>
      <c r="F13" s="263"/>
      <c r="G13" s="264"/>
      <c r="H13" s="246"/>
      <c r="I13" s="106"/>
    </row>
    <row r="14" spans="1:9" ht="15" customHeight="1" x14ac:dyDescent="0.2">
      <c r="A14" s="133">
        <v>8</v>
      </c>
      <c r="B14" s="135"/>
      <c r="C14" s="263"/>
      <c r="D14" s="263"/>
      <c r="E14" s="263"/>
      <c r="F14" s="263"/>
      <c r="G14" s="264"/>
      <c r="H14" s="246"/>
      <c r="I14" s="106"/>
    </row>
    <row r="15" spans="1:9" ht="15" customHeight="1" x14ac:dyDescent="0.2">
      <c r="A15" s="133">
        <v>9</v>
      </c>
      <c r="B15" s="135"/>
      <c r="C15" s="263"/>
      <c r="D15" s="263"/>
      <c r="E15" s="263"/>
      <c r="F15" s="263"/>
      <c r="G15" s="264"/>
      <c r="H15" s="246"/>
      <c r="I15" s="106"/>
    </row>
    <row r="16" spans="1:9" ht="15" customHeight="1" x14ac:dyDescent="0.2">
      <c r="A16" s="133">
        <v>10</v>
      </c>
      <c r="B16" s="135"/>
      <c r="C16" s="263"/>
      <c r="D16" s="263"/>
      <c r="E16" s="263"/>
      <c r="F16" s="263"/>
      <c r="G16" s="264"/>
      <c r="H16" s="246"/>
      <c r="I16" s="106"/>
    </row>
    <row r="17" spans="1:9" ht="15" customHeight="1" x14ac:dyDescent="0.2">
      <c r="A17" s="133">
        <v>11</v>
      </c>
      <c r="B17" s="135"/>
      <c r="C17" s="263"/>
      <c r="D17" s="263"/>
      <c r="E17" s="263"/>
      <c r="F17" s="263"/>
      <c r="G17" s="264"/>
      <c r="H17" s="246"/>
      <c r="I17" s="106"/>
    </row>
    <row r="18" spans="1:9" ht="15" customHeight="1" x14ac:dyDescent="0.2">
      <c r="A18" s="133">
        <v>12</v>
      </c>
      <c r="B18" s="135"/>
      <c r="C18" s="263"/>
      <c r="D18" s="263"/>
      <c r="E18" s="263"/>
      <c r="F18" s="263"/>
      <c r="G18" s="264"/>
      <c r="H18" s="246"/>
      <c r="I18" s="106"/>
    </row>
    <row r="19" spans="1:9" ht="15" customHeight="1" x14ac:dyDescent="0.2">
      <c r="A19" s="133">
        <v>13</v>
      </c>
      <c r="B19" s="135"/>
      <c r="C19" s="263"/>
      <c r="D19" s="263"/>
      <c r="E19" s="263"/>
      <c r="F19" s="263"/>
      <c r="G19" s="264"/>
      <c r="H19" s="246"/>
      <c r="I19" s="106"/>
    </row>
    <row r="20" spans="1:9" ht="15" customHeight="1" x14ac:dyDescent="0.2">
      <c r="A20" s="133">
        <v>14</v>
      </c>
      <c r="B20" s="135"/>
      <c r="C20" s="263"/>
      <c r="D20" s="263"/>
      <c r="E20" s="263"/>
      <c r="F20" s="263"/>
      <c r="G20" s="264"/>
      <c r="H20" s="246"/>
      <c r="I20" s="106"/>
    </row>
    <row r="21" spans="1:9" ht="15" customHeight="1" x14ac:dyDescent="0.2">
      <c r="A21" s="133">
        <v>15</v>
      </c>
      <c r="B21" s="135"/>
      <c r="C21" s="263"/>
      <c r="D21" s="263"/>
      <c r="E21" s="263"/>
      <c r="F21" s="263"/>
      <c r="G21" s="264"/>
      <c r="H21" s="246"/>
      <c r="I21" s="106"/>
    </row>
    <row r="22" spans="1:9" ht="15" customHeight="1" x14ac:dyDescent="0.2">
      <c r="A22" s="133">
        <v>16</v>
      </c>
      <c r="B22" s="135"/>
      <c r="C22" s="263"/>
      <c r="D22" s="263"/>
      <c r="E22" s="263"/>
      <c r="F22" s="263"/>
      <c r="G22" s="264"/>
      <c r="H22" s="246"/>
      <c r="I22" s="106"/>
    </row>
    <row r="23" spans="1:9" ht="15" customHeight="1" x14ac:dyDescent="0.2">
      <c r="A23" s="133">
        <v>17</v>
      </c>
      <c r="B23" s="135"/>
      <c r="C23" s="263"/>
      <c r="D23" s="263"/>
      <c r="E23" s="263"/>
      <c r="F23" s="263"/>
      <c r="G23" s="264"/>
      <c r="H23" s="246"/>
      <c r="I23" s="106"/>
    </row>
    <row r="24" spans="1:9" ht="15" customHeight="1" x14ac:dyDescent="0.2">
      <c r="A24" s="133">
        <v>18</v>
      </c>
      <c r="B24" s="135"/>
      <c r="C24" s="263"/>
      <c r="D24" s="263"/>
      <c r="E24" s="263"/>
      <c r="F24" s="263"/>
      <c r="G24" s="264"/>
      <c r="H24" s="246"/>
      <c r="I24" s="106"/>
    </row>
    <row r="25" spans="1:9" ht="15" customHeight="1" x14ac:dyDescent="0.2">
      <c r="A25" s="133">
        <v>19</v>
      </c>
      <c r="B25" s="135"/>
      <c r="C25" s="263"/>
      <c r="D25" s="263"/>
      <c r="E25" s="263"/>
      <c r="F25" s="263"/>
      <c r="G25" s="264"/>
      <c r="H25" s="246"/>
      <c r="I25" s="106"/>
    </row>
    <row r="26" spans="1:9" ht="15" customHeight="1" x14ac:dyDescent="0.2">
      <c r="A26" s="133">
        <v>20</v>
      </c>
      <c r="B26" s="135"/>
      <c r="C26" s="263"/>
      <c r="D26" s="263"/>
      <c r="E26" s="263"/>
      <c r="F26" s="263"/>
      <c r="G26" s="264"/>
      <c r="H26" s="246"/>
      <c r="I26" s="106"/>
    </row>
    <row r="27" spans="1:9" ht="15" customHeight="1" x14ac:dyDescent="0.2">
      <c r="A27" s="133">
        <v>21</v>
      </c>
      <c r="B27" s="135"/>
      <c r="C27" s="263"/>
      <c r="D27" s="263"/>
      <c r="E27" s="263"/>
      <c r="F27" s="263"/>
      <c r="G27" s="264"/>
      <c r="H27" s="246"/>
      <c r="I27" s="106"/>
    </row>
    <row r="28" spans="1:9" ht="15" customHeight="1" x14ac:dyDescent="0.2">
      <c r="A28" s="133">
        <v>22</v>
      </c>
      <c r="B28" s="135"/>
      <c r="C28" s="263"/>
      <c r="D28" s="263"/>
      <c r="E28" s="263"/>
      <c r="F28" s="263"/>
      <c r="G28" s="264"/>
      <c r="H28" s="246"/>
      <c r="I28" s="106"/>
    </row>
    <row r="29" spans="1:9" ht="15" customHeight="1" x14ac:dyDescent="0.2">
      <c r="A29" s="133">
        <v>23</v>
      </c>
      <c r="B29" s="135"/>
      <c r="C29" s="263"/>
      <c r="D29" s="263"/>
      <c r="E29" s="263"/>
      <c r="F29" s="263"/>
      <c r="G29" s="264"/>
      <c r="H29" s="246"/>
      <c r="I29" s="106"/>
    </row>
    <row r="30" spans="1:9" ht="15" customHeight="1" x14ac:dyDescent="0.2">
      <c r="A30" s="133">
        <v>24</v>
      </c>
      <c r="B30" s="135"/>
      <c r="C30" s="263"/>
      <c r="D30" s="263"/>
      <c r="E30" s="263"/>
      <c r="F30" s="263"/>
      <c r="G30" s="264"/>
      <c r="H30" s="246"/>
      <c r="I30" s="106"/>
    </row>
    <row r="31" spans="1:9" s="102" customFormat="1" ht="15" customHeight="1" x14ac:dyDescent="0.2">
      <c r="A31" s="133">
        <v>25</v>
      </c>
      <c r="B31" s="135"/>
      <c r="C31" s="113"/>
      <c r="D31" s="113"/>
      <c r="E31" s="113"/>
      <c r="F31" s="113"/>
      <c r="G31" s="264"/>
      <c r="H31" s="246"/>
      <c r="I31" s="107"/>
    </row>
    <row r="32" spans="1:9" s="102" customFormat="1" ht="15" customHeight="1" x14ac:dyDescent="0.25">
      <c r="A32" s="230" t="s">
        <v>113</v>
      </c>
      <c r="B32" s="232"/>
      <c r="C32" s="265"/>
      <c r="D32" s="265"/>
      <c r="E32" s="265"/>
      <c r="F32" s="266"/>
      <c r="G32" s="267">
        <f>SUM(G7:G31)</f>
        <v>0</v>
      </c>
      <c r="H32" s="246"/>
      <c r="I32" s="107"/>
    </row>
    <row r="33" spans="1:11" s="102" customFormat="1" ht="15" customHeight="1" x14ac:dyDescent="0.25">
      <c r="A33" s="230" t="s">
        <v>118</v>
      </c>
      <c r="B33" s="232"/>
      <c r="C33" s="265"/>
      <c r="D33" s="265"/>
      <c r="E33" s="265"/>
      <c r="F33" s="266"/>
      <c r="G33" s="267"/>
      <c r="H33" s="246"/>
      <c r="I33" s="107"/>
    </row>
    <row r="34" spans="1:11" s="102" customFormat="1" ht="15" customHeight="1" thickBot="1" x14ac:dyDescent="0.3">
      <c r="A34" s="268" t="s">
        <v>23</v>
      </c>
      <c r="B34" s="269"/>
      <c r="C34" s="270"/>
      <c r="D34" s="270"/>
      <c r="E34" s="270"/>
      <c r="F34" s="271"/>
      <c r="G34" s="272">
        <v>20874</v>
      </c>
      <c r="H34" s="109"/>
    </row>
    <row r="35" spans="1:11" ht="15" customHeight="1" thickBot="1" x14ac:dyDescent="0.3">
      <c r="A35" s="239" t="s">
        <v>24</v>
      </c>
      <c r="B35" s="240"/>
      <c r="C35" s="273"/>
      <c r="D35" s="273"/>
      <c r="E35" s="273"/>
      <c r="F35" s="274"/>
      <c r="G35" s="275">
        <f>SUM(G32:G34)</f>
        <v>20874</v>
      </c>
      <c r="H35" s="109"/>
      <c r="I35" s="98"/>
      <c r="J35" s="98"/>
      <c r="K35" s="98"/>
    </row>
    <row r="36" spans="1:11" x14ac:dyDescent="0.2">
      <c r="A36" s="94"/>
      <c r="B36" s="94"/>
      <c r="C36" s="94"/>
      <c r="D36" s="94"/>
      <c r="E36" s="94"/>
      <c r="F36" s="94"/>
      <c r="G36" s="94"/>
      <c r="H36" s="109"/>
      <c r="I36" s="98"/>
      <c r="J36" s="98"/>
      <c r="K36" s="98"/>
    </row>
    <row r="37" spans="1:11" ht="30" customHeight="1" x14ac:dyDescent="0.25">
      <c r="A37" s="127" t="s">
        <v>217</v>
      </c>
      <c r="B37" s="127"/>
      <c r="C37" s="127"/>
      <c r="D37" s="127"/>
      <c r="E37" s="127"/>
      <c r="F37" s="127"/>
      <c r="G37" s="127"/>
      <c r="H37" s="78"/>
      <c r="I37" s="108"/>
    </row>
    <row r="38" spans="1:11" ht="15.75" hidden="1" x14ac:dyDescent="0.25">
      <c r="A38" s="198"/>
      <c r="B38" s="94"/>
      <c r="C38" s="94"/>
      <c r="D38" s="94"/>
      <c r="E38" s="94"/>
      <c r="F38" s="94"/>
      <c r="G38" s="94"/>
    </row>
  </sheetData>
  <sheetProtection sheet="1" objects="1" scenarios="1" selectLockedCells="1"/>
  <protectedRanges>
    <protectedRange sqref="G34" name="Range3"/>
    <protectedRange sqref="G7:G31" name="Range1"/>
    <protectedRange sqref="G33" name="Range2"/>
  </protectedRanges>
  <customSheetViews>
    <customSheetView guid="{908EB6A4-476B-4014-BC23-F10C868B38EC}" fitToPage="1" topLeftCell="A7">
      <selection activeCell="F36" sqref="F36:G36"/>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EEC0F9C3-4901-428B-A60E-73DD0E5E6250}" fitToPage="1">
      <selection activeCell="F7" sqref="F7"/>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44" t="s">
        <v>146</v>
      </c>
      <c r="F1" s="644"/>
      <c r="G1" s="644"/>
      <c r="H1" s="644"/>
      <c r="I1" s="26"/>
      <c r="J1" s="26"/>
      <c r="K1" s="26"/>
      <c r="L1" s="26"/>
    </row>
    <row r="2" spans="1:12" ht="20.100000000000001" customHeight="1" x14ac:dyDescent="0.2">
      <c r="A2" s="584" t="s">
        <v>8</v>
      </c>
      <c r="B2" s="584"/>
      <c r="C2" s="584"/>
      <c r="D2" s="585" t="str">
        <f>'CSS '!B4:B4</f>
        <v>Mendocino</v>
      </c>
      <c r="E2" s="585"/>
      <c r="F2" s="12" t="s">
        <v>9</v>
      </c>
      <c r="G2" s="12"/>
      <c r="H2" s="12"/>
      <c r="I2" s="12"/>
      <c r="J2" s="645">
        <f>'CSS '!E4</f>
        <v>0</v>
      </c>
      <c r="K2" s="645"/>
    </row>
    <row r="3" spans="1:12" ht="15" customHeight="1" x14ac:dyDescent="0.2">
      <c r="A3" s="5"/>
      <c r="B3" s="13"/>
      <c r="C3" s="13"/>
      <c r="D3" s="586"/>
      <c r="E3" s="586"/>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587" t="s">
        <v>53</v>
      </c>
      <c r="B5" s="588"/>
      <c r="C5" s="588"/>
      <c r="D5" s="588"/>
      <c r="E5" s="589"/>
      <c r="F5" s="593" t="s">
        <v>0</v>
      </c>
      <c r="G5" s="594"/>
      <c r="H5" s="594"/>
      <c r="I5" s="594"/>
      <c r="J5" s="594"/>
      <c r="K5" s="58" t="s">
        <v>139</v>
      </c>
    </row>
    <row r="6" spans="1:12" s="1" customFormat="1" ht="43.15" customHeight="1" thickBot="1" x14ac:dyDescent="0.25">
      <c r="A6" s="647"/>
      <c r="B6" s="648"/>
      <c r="C6" s="648"/>
      <c r="D6" s="648"/>
      <c r="E6" s="648"/>
      <c r="F6" s="68" t="s">
        <v>147</v>
      </c>
      <c r="G6" s="68" t="s">
        <v>144</v>
      </c>
      <c r="H6" s="68" t="s">
        <v>90</v>
      </c>
      <c r="I6" s="68" t="s">
        <v>91</v>
      </c>
      <c r="J6" s="69" t="s">
        <v>145</v>
      </c>
      <c r="K6" s="77" t="s">
        <v>139</v>
      </c>
    </row>
    <row r="7" spans="1:12" ht="15" customHeight="1" thickTop="1" x14ac:dyDescent="0.2">
      <c r="A7" s="614" t="s">
        <v>152</v>
      </c>
      <c r="B7" s="646"/>
      <c r="C7" s="646"/>
      <c r="D7" s="646"/>
      <c r="E7" s="646"/>
      <c r="F7" s="65"/>
      <c r="G7" s="66"/>
      <c r="H7" s="66"/>
      <c r="I7" s="66"/>
      <c r="J7" s="67"/>
      <c r="K7" s="45"/>
    </row>
    <row r="8" spans="1:12" ht="15" customHeight="1" x14ac:dyDescent="0.2">
      <c r="A8" s="9">
        <v>1</v>
      </c>
      <c r="B8" s="602"/>
      <c r="C8" s="603"/>
      <c r="D8" s="603"/>
      <c r="E8" s="603"/>
      <c r="F8" s="30"/>
      <c r="G8" s="31"/>
      <c r="H8" s="31"/>
      <c r="I8" s="31"/>
      <c r="J8" s="32"/>
      <c r="K8" s="37"/>
    </row>
    <row r="9" spans="1:12" ht="15" customHeight="1" x14ac:dyDescent="0.2">
      <c r="A9" s="9">
        <v>2</v>
      </c>
      <c r="B9" s="602"/>
      <c r="C9" s="603"/>
      <c r="D9" s="603"/>
      <c r="E9" s="603"/>
      <c r="F9" s="30"/>
      <c r="G9" s="31"/>
      <c r="H9" s="31"/>
      <c r="I9" s="31"/>
      <c r="J9" s="32"/>
      <c r="K9" s="37"/>
    </row>
    <row r="10" spans="1:12" ht="15" customHeight="1" x14ac:dyDescent="0.2">
      <c r="A10" s="9">
        <v>3</v>
      </c>
      <c r="B10" s="602"/>
      <c r="C10" s="603"/>
      <c r="D10" s="603"/>
      <c r="E10" s="603"/>
      <c r="F10" s="30"/>
      <c r="G10" s="31"/>
      <c r="H10" s="31"/>
      <c r="I10" s="31"/>
      <c r="J10" s="32"/>
      <c r="K10" s="37"/>
    </row>
    <row r="11" spans="1:12" ht="15" customHeight="1" x14ac:dyDescent="0.2">
      <c r="A11" s="9">
        <v>4</v>
      </c>
      <c r="B11" s="602"/>
      <c r="C11" s="603"/>
      <c r="D11" s="603"/>
      <c r="E11" s="603"/>
      <c r="F11" s="30"/>
      <c r="G11" s="31"/>
      <c r="H11" s="31"/>
      <c r="I11" s="31"/>
      <c r="J11" s="32"/>
      <c r="K11" s="37"/>
    </row>
    <row r="12" spans="1:12" ht="15" customHeight="1" x14ac:dyDescent="0.2">
      <c r="A12" s="9">
        <v>5</v>
      </c>
      <c r="B12" s="602"/>
      <c r="C12" s="603"/>
      <c r="D12" s="603"/>
      <c r="E12" s="603"/>
      <c r="F12" s="30"/>
      <c r="G12" s="31"/>
      <c r="H12" s="31"/>
      <c r="I12" s="31"/>
      <c r="J12" s="32"/>
      <c r="K12" s="37"/>
    </row>
    <row r="13" spans="1:12" ht="15" customHeight="1" x14ac:dyDescent="0.2">
      <c r="A13" s="9">
        <v>6</v>
      </c>
      <c r="B13" s="602"/>
      <c r="C13" s="603"/>
      <c r="D13" s="603"/>
      <c r="E13" s="603"/>
      <c r="F13" s="30"/>
      <c r="G13" s="31"/>
      <c r="H13" s="31"/>
      <c r="I13" s="31"/>
      <c r="J13" s="32"/>
      <c r="K13" s="37"/>
    </row>
    <row r="14" spans="1:12" ht="15" customHeight="1" x14ac:dyDescent="0.2">
      <c r="A14" s="9">
        <v>7</v>
      </c>
      <c r="B14" s="602"/>
      <c r="C14" s="603"/>
      <c r="D14" s="603"/>
      <c r="E14" s="603"/>
      <c r="F14" s="30"/>
      <c r="G14" s="31"/>
      <c r="H14" s="31"/>
      <c r="I14" s="31"/>
      <c r="J14" s="32"/>
      <c r="K14" s="37"/>
    </row>
    <row r="15" spans="1:12" ht="15" customHeight="1" x14ac:dyDescent="0.2">
      <c r="A15" s="9">
        <v>8</v>
      </c>
      <c r="B15" s="607"/>
      <c r="C15" s="608"/>
      <c r="D15" s="608"/>
      <c r="E15" s="608"/>
      <c r="F15" s="30"/>
      <c r="G15" s="31"/>
      <c r="H15" s="31"/>
      <c r="I15" s="31"/>
      <c r="J15" s="32"/>
      <c r="K15" s="37"/>
    </row>
    <row r="16" spans="1:12" ht="15" customHeight="1" x14ac:dyDescent="0.2">
      <c r="A16" s="9">
        <v>9</v>
      </c>
      <c r="B16" s="607"/>
      <c r="C16" s="608"/>
      <c r="D16" s="608"/>
      <c r="E16" s="608"/>
      <c r="F16" s="30"/>
      <c r="G16" s="31"/>
      <c r="H16" s="31"/>
      <c r="I16" s="31"/>
      <c r="J16" s="32"/>
      <c r="K16" s="37"/>
    </row>
    <row r="17" spans="1:11" ht="15" customHeight="1" x14ac:dyDescent="0.2">
      <c r="A17" s="9">
        <v>10</v>
      </c>
      <c r="B17" s="607"/>
      <c r="C17" s="607"/>
      <c r="D17" s="607"/>
      <c r="E17" s="607"/>
      <c r="F17" s="38"/>
      <c r="G17" s="39"/>
      <c r="H17" s="39"/>
      <c r="I17" s="39"/>
      <c r="J17" s="40"/>
      <c r="K17" s="41"/>
    </row>
    <row r="18" spans="1:11" s="4" customFormat="1" ht="15" customHeight="1" x14ac:dyDescent="0.2">
      <c r="A18" s="10"/>
      <c r="B18" s="610" t="s">
        <v>148</v>
      </c>
      <c r="C18" s="610"/>
      <c r="D18" s="610"/>
      <c r="E18" s="610"/>
      <c r="F18" s="46">
        <f>SUM(F8:J17)</f>
        <v>0</v>
      </c>
      <c r="G18" s="46">
        <f>SUM(G8:L17)</f>
        <v>0</v>
      </c>
      <c r="H18" s="46">
        <f>SUM(H8:M17)</f>
        <v>0</v>
      </c>
      <c r="I18" s="46">
        <f>SUM(I8:N17)</f>
        <v>0</v>
      </c>
      <c r="J18" s="46">
        <f>SUM(J8:O17)</f>
        <v>0</v>
      </c>
      <c r="K18" s="59">
        <f>SUM(K8:P17)</f>
        <v>0</v>
      </c>
    </row>
    <row r="19" spans="1:11" ht="15" customHeight="1" x14ac:dyDescent="0.2">
      <c r="A19" s="614" t="s">
        <v>151</v>
      </c>
      <c r="B19" s="615"/>
      <c r="C19" s="615"/>
      <c r="D19" s="615"/>
      <c r="E19" s="615"/>
      <c r="F19" s="42"/>
      <c r="G19" s="43"/>
      <c r="H19" s="43"/>
      <c r="I19" s="43"/>
      <c r="J19" s="44"/>
      <c r="K19" s="45"/>
    </row>
    <row r="20" spans="1:11" ht="15" customHeight="1" x14ac:dyDescent="0.2">
      <c r="A20" s="9">
        <v>1</v>
      </c>
      <c r="B20" s="602"/>
      <c r="C20" s="602"/>
      <c r="D20" s="602"/>
      <c r="E20" s="602"/>
      <c r="F20" s="30"/>
      <c r="G20" s="31"/>
      <c r="H20" s="31"/>
      <c r="I20" s="31"/>
      <c r="J20" s="32"/>
      <c r="K20" s="37"/>
    </row>
    <row r="21" spans="1:11" ht="15" customHeight="1" x14ac:dyDescent="0.2">
      <c r="A21" s="9">
        <v>2</v>
      </c>
      <c r="B21" s="602"/>
      <c r="C21" s="602"/>
      <c r="D21" s="602"/>
      <c r="E21" s="602"/>
      <c r="F21" s="30"/>
      <c r="G21" s="31"/>
      <c r="H21" s="31"/>
      <c r="I21" s="31"/>
      <c r="J21" s="32"/>
      <c r="K21" s="37"/>
    </row>
    <row r="22" spans="1:11" ht="15" customHeight="1" x14ac:dyDescent="0.2">
      <c r="A22" s="9">
        <v>3</v>
      </c>
      <c r="B22" s="602"/>
      <c r="C22" s="602"/>
      <c r="D22" s="602"/>
      <c r="E22" s="602"/>
      <c r="F22" s="30"/>
      <c r="G22" s="31"/>
      <c r="H22" s="31"/>
      <c r="I22" s="31"/>
      <c r="J22" s="32"/>
      <c r="K22" s="37"/>
    </row>
    <row r="23" spans="1:11" ht="15" customHeight="1" x14ac:dyDescent="0.2">
      <c r="A23" s="9">
        <v>4</v>
      </c>
      <c r="B23" s="602"/>
      <c r="C23" s="602"/>
      <c r="D23" s="602"/>
      <c r="E23" s="602"/>
      <c r="F23" s="30"/>
      <c r="G23" s="31"/>
      <c r="H23" s="31"/>
      <c r="I23" s="31"/>
      <c r="J23" s="32"/>
      <c r="K23" s="37"/>
    </row>
    <row r="24" spans="1:11" ht="15" customHeight="1" x14ac:dyDescent="0.2">
      <c r="A24" s="9">
        <v>5</v>
      </c>
      <c r="B24" s="607"/>
      <c r="C24" s="607"/>
      <c r="D24" s="607"/>
      <c r="E24" s="607"/>
      <c r="F24" s="30"/>
      <c r="G24" s="31"/>
      <c r="H24" s="31"/>
      <c r="I24" s="31"/>
      <c r="J24" s="32"/>
      <c r="K24" s="37"/>
    </row>
    <row r="25" spans="1:11" ht="15" customHeight="1" x14ac:dyDescent="0.2">
      <c r="A25" s="9">
        <v>6</v>
      </c>
      <c r="B25" s="607"/>
      <c r="C25" s="607"/>
      <c r="D25" s="607"/>
      <c r="E25" s="607"/>
      <c r="F25" s="30"/>
      <c r="G25" s="31"/>
      <c r="H25" s="31"/>
      <c r="I25" s="31"/>
      <c r="J25" s="32"/>
      <c r="K25" s="37"/>
    </row>
    <row r="26" spans="1:11" ht="15" customHeight="1" x14ac:dyDescent="0.2">
      <c r="A26" s="9">
        <v>7</v>
      </c>
      <c r="B26" s="607"/>
      <c r="C26" s="607"/>
      <c r="D26" s="607"/>
      <c r="E26" s="607"/>
      <c r="F26" s="30"/>
      <c r="G26" s="31"/>
      <c r="H26" s="31"/>
      <c r="I26" s="31"/>
      <c r="J26" s="32"/>
      <c r="K26" s="37"/>
    </row>
    <row r="27" spans="1:11" ht="15" customHeight="1" x14ac:dyDescent="0.2">
      <c r="A27" s="9">
        <v>8</v>
      </c>
      <c r="B27" s="607"/>
      <c r="C27" s="607"/>
      <c r="D27" s="607"/>
      <c r="E27" s="607"/>
      <c r="F27" s="30"/>
      <c r="G27" s="31"/>
      <c r="H27" s="31"/>
      <c r="I27" s="31"/>
      <c r="J27" s="32"/>
      <c r="K27" s="37"/>
    </row>
    <row r="28" spans="1:11" ht="15" customHeight="1" x14ac:dyDescent="0.2">
      <c r="A28" s="9">
        <v>9</v>
      </c>
      <c r="B28" s="607"/>
      <c r="C28" s="607"/>
      <c r="D28" s="607"/>
      <c r="E28" s="607"/>
      <c r="F28" s="30"/>
      <c r="G28" s="31"/>
      <c r="H28" s="31"/>
      <c r="I28" s="31"/>
      <c r="J28" s="32"/>
      <c r="K28" s="37"/>
    </row>
    <row r="29" spans="1:11" ht="15" customHeight="1" x14ac:dyDescent="0.2">
      <c r="A29" s="9">
        <v>10</v>
      </c>
      <c r="B29" s="607"/>
      <c r="C29" s="607"/>
      <c r="D29" s="607"/>
      <c r="E29" s="607"/>
      <c r="F29" s="38"/>
      <c r="G29" s="39"/>
      <c r="H29" s="39"/>
      <c r="I29" s="39"/>
      <c r="J29" s="40"/>
      <c r="K29" s="41"/>
    </row>
    <row r="30" spans="1:11" s="4" customFormat="1" ht="15" customHeight="1" x14ac:dyDescent="0.2">
      <c r="A30" s="10"/>
      <c r="B30" s="610" t="s">
        <v>149</v>
      </c>
      <c r="C30" s="610"/>
      <c r="D30" s="610"/>
      <c r="E30" s="610"/>
      <c r="F30" s="50">
        <f>SUM(F20:J29)</f>
        <v>0</v>
      </c>
      <c r="G30" s="50">
        <f>SUM(G20:L29)</f>
        <v>0</v>
      </c>
      <c r="H30" s="50">
        <f>SUM(H20:M29)</f>
        <v>0</v>
      </c>
      <c r="I30" s="50">
        <f>SUM(I20:N29)</f>
        <v>0</v>
      </c>
      <c r="J30" s="50">
        <f>SUM(J20:O29)</f>
        <v>0</v>
      </c>
      <c r="K30" s="60">
        <f>SUM(K20:P29)</f>
        <v>0</v>
      </c>
    </row>
    <row r="31" spans="1:11" ht="17.100000000000001" customHeight="1" x14ac:dyDescent="0.2">
      <c r="A31" s="597" t="s">
        <v>150</v>
      </c>
      <c r="B31" s="640"/>
      <c r="C31" s="640"/>
      <c r="D31" s="640"/>
      <c r="E31" s="640"/>
      <c r="F31" s="47"/>
      <c r="G31" s="48"/>
      <c r="H31" s="48"/>
      <c r="I31" s="48"/>
      <c r="J31" s="49"/>
      <c r="K31" s="45"/>
    </row>
    <row r="32" spans="1:11" ht="15" customHeight="1" x14ac:dyDescent="0.2">
      <c r="A32" s="9">
        <v>1</v>
      </c>
      <c r="B32" s="602"/>
      <c r="C32" s="602"/>
      <c r="D32" s="602"/>
      <c r="E32" s="602"/>
      <c r="F32" s="30"/>
      <c r="G32" s="31"/>
      <c r="H32" s="31"/>
      <c r="I32" s="31"/>
      <c r="J32" s="32"/>
      <c r="K32" s="37"/>
    </row>
    <row r="33" spans="1:11" ht="15" customHeight="1" x14ac:dyDescent="0.2">
      <c r="A33" s="9">
        <v>2</v>
      </c>
      <c r="B33" s="602"/>
      <c r="C33" s="602"/>
      <c r="D33" s="602"/>
      <c r="E33" s="602"/>
      <c r="F33" s="30"/>
      <c r="G33" s="31"/>
      <c r="H33" s="31"/>
      <c r="I33" s="31"/>
      <c r="J33" s="32"/>
      <c r="K33" s="37"/>
    </row>
    <row r="34" spans="1:11" ht="15" customHeight="1" x14ac:dyDescent="0.2">
      <c r="A34" s="9">
        <v>3</v>
      </c>
      <c r="B34" s="602"/>
      <c r="C34" s="602"/>
      <c r="D34" s="602"/>
      <c r="E34" s="602"/>
      <c r="F34" s="30"/>
      <c r="G34" s="31"/>
      <c r="H34" s="31"/>
      <c r="I34" s="31"/>
      <c r="J34" s="32"/>
      <c r="K34" s="37"/>
    </row>
    <row r="35" spans="1:11" ht="15" customHeight="1" x14ac:dyDescent="0.2">
      <c r="A35" s="9">
        <v>4</v>
      </c>
      <c r="B35" s="602"/>
      <c r="C35" s="602"/>
      <c r="D35" s="602"/>
      <c r="E35" s="602"/>
      <c r="F35" s="30"/>
      <c r="G35" s="31"/>
      <c r="H35" s="31"/>
      <c r="I35" s="31"/>
      <c r="J35" s="32"/>
      <c r="K35" s="37"/>
    </row>
    <row r="36" spans="1:11" ht="15" customHeight="1" x14ac:dyDescent="0.2">
      <c r="A36" s="9">
        <v>5</v>
      </c>
      <c r="B36" s="607"/>
      <c r="C36" s="607"/>
      <c r="D36" s="607"/>
      <c r="E36" s="607"/>
      <c r="F36" s="30"/>
      <c r="G36" s="31"/>
      <c r="H36" s="31"/>
      <c r="I36" s="31"/>
      <c r="J36" s="32"/>
      <c r="K36" s="37"/>
    </row>
    <row r="37" spans="1:11" ht="15" customHeight="1" x14ac:dyDescent="0.2">
      <c r="A37" s="9">
        <v>6</v>
      </c>
      <c r="B37" s="607"/>
      <c r="C37" s="607"/>
      <c r="D37" s="607"/>
      <c r="E37" s="607"/>
      <c r="F37" s="30"/>
      <c r="G37" s="31"/>
      <c r="H37" s="31"/>
      <c r="I37" s="31"/>
      <c r="J37" s="32"/>
      <c r="K37" s="37"/>
    </row>
    <row r="38" spans="1:11" ht="15" customHeight="1" x14ac:dyDescent="0.2">
      <c r="A38" s="9">
        <v>7</v>
      </c>
      <c r="B38" s="607"/>
      <c r="C38" s="607"/>
      <c r="D38" s="607"/>
      <c r="E38" s="607"/>
      <c r="F38" s="30"/>
      <c r="G38" s="31"/>
      <c r="H38" s="31"/>
      <c r="I38" s="31"/>
      <c r="J38" s="32"/>
      <c r="K38" s="37"/>
    </row>
    <row r="39" spans="1:11" ht="15" customHeight="1" x14ac:dyDescent="0.2">
      <c r="A39" s="9">
        <v>8</v>
      </c>
      <c r="B39" s="607"/>
      <c r="C39" s="607"/>
      <c r="D39" s="607"/>
      <c r="E39" s="607"/>
      <c r="F39" s="30"/>
      <c r="G39" s="31"/>
      <c r="H39" s="31"/>
      <c r="I39" s="31"/>
      <c r="J39" s="32"/>
      <c r="K39" s="37"/>
    </row>
    <row r="40" spans="1:11" ht="15" customHeight="1" x14ac:dyDescent="0.2">
      <c r="A40" s="9">
        <v>9</v>
      </c>
      <c r="B40" s="607"/>
      <c r="C40" s="607"/>
      <c r="D40" s="607"/>
      <c r="E40" s="607"/>
      <c r="F40" s="30"/>
      <c r="G40" s="31"/>
      <c r="H40" s="31"/>
      <c r="I40" s="31"/>
      <c r="J40" s="32"/>
      <c r="K40" s="37"/>
    </row>
    <row r="41" spans="1:11" ht="15" customHeight="1" x14ac:dyDescent="0.2">
      <c r="A41" s="9">
        <v>10</v>
      </c>
      <c r="B41" s="607"/>
      <c r="C41" s="607"/>
      <c r="D41" s="607"/>
      <c r="E41" s="607"/>
      <c r="F41" s="38"/>
      <c r="G41" s="39"/>
      <c r="H41" s="39"/>
      <c r="I41" s="39"/>
      <c r="J41" s="40"/>
      <c r="K41" s="41"/>
    </row>
    <row r="42" spans="1:11" ht="15" customHeight="1" thickBot="1" x14ac:dyDescent="0.25">
      <c r="A42" s="11"/>
      <c r="B42" s="649" t="s">
        <v>153</v>
      </c>
      <c r="C42" s="649"/>
      <c r="D42" s="649"/>
      <c r="E42" s="650"/>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635" t="s">
        <v>154</v>
      </c>
      <c r="B43" s="636"/>
      <c r="C43" s="636"/>
      <c r="D43" s="636"/>
      <c r="E43" s="636"/>
      <c r="F43" s="62">
        <f>SUM(F42:J42)</f>
        <v>0</v>
      </c>
      <c r="G43" s="63">
        <f>SUM(G42:L42)</f>
        <v>0</v>
      </c>
      <c r="H43" s="63">
        <f>SUM(H42:M42)</f>
        <v>0</v>
      </c>
      <c r="I43" s="63">
        <f>SUM(I42:N42)</f>
        <v>0</v>
      </c>
      <c r="J43" s="63">
        <f>SUM(J42:O42)</f>
        <v>0</v>
      </c>
      <c r="K43" s="64">
        <v>1</v>
      </c>
    </row>
    <row r="45" spans="1:11" s="23" customFormat="1" x14ac:dyDescent="0.2">
      <c r="A45" s="24" t="s">
        <v>141</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908EB6A4-476B-4014-BC23-F10C868B38EC}"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EEC0F9C3-4901-428B-A60E-73DD0E5E6250}" state="hidden">
      <selection activeCell="I43" sqref="I43"/>
      <pageMargins left="0.7" right="0.7" top="0.75" bottom="0.75" header="0.3" footer="0.3"/>
    </customSheetView>
  </customSheetViews>
  <mergeCells count="44">
    <mergeCell ref="A43:E43"/>
    <mergeCell ref="B33:E33"/>
    <mergeCell ref="B35:E35"/>
    <mergeCell ref="B37:E37"/>
    <mergeCell ref="B39:E39"/>
    <mergeCell ref="B42:E42"/>
    <mergeCell ref="B38:E38"/>
    <mergeCell ref="B40:E40"/>
    <mergeCell ref="B41:E41"/>
    <mergeCell ref="A31:E31"/>
    <mergeCell ref="B32:E32"/>
    <mergeCell ref="B34:E34"/>
    <mergeCell ref="B36:E36"/>
    <mergeCell ref="B25:E25"/>
    <mergeCell ref="B26:E26"/>
    <mergeCell ref="B27:E27"/>
    <mergeCell ref="B28:E28"/>
    <mergeCell ref="B29:E29"/>
    <mergeCell ref="B30:E30"/>
    <mergeCell ref="B24:E24"/>
    <mergeCell ref="B13:E13"/>
    <mergeCell ref="B14:E14"/>
    <mergeCell ref="B15:E15"/>
    <mergeCell ref="B16:E16"/>
    <mergeCell ref="B17:E17"/>
    <mergeCell ref="B18:E18"/>
    <mergeCell ref="A19:E19"/>
    <mergeCell ref="B20:E20"/>
    <mergeCell ref="B21:E21"/>
    <mergeCell ref="B22:E22"/>
    <mergeCell ref="B23:E23"/>
    <mergeCell ref="B12:E12"/>
    <mergeCell ref="E1:H1"/>
    <mergeCell ref="A2:C2"/>
    <mergeCell ref="D2:E2"/>
    <mergeCell ref="J2:K2"/>
    <mergeCell ref="D3:E3"/>
    <mergeCell ref="A5:E6"/>
    <mergeCell ref="F5:J5"/>
    <mergeCell ref="A7:E7"/>
    <mergeCell ref="B8:E8"/>
    <mergeCell ref="B9:E9"/>
    <mergeCell ref="B10:E10"/>
    <mergeCell ref="B11:E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17"/>
  <sheetViews>
    <sheetView zoomScaleNormal="100" zoomScaleSheetLayoutView="100" workbookViewId="0"/>
  </sheetViews>
  <sheetFormatPr defaultColWidth="0" defaultRowHeight="12.75" zeroHeight="1" x14ac:dyDescent="0.2"/>
  <cols>
    <col min="1" max="1" width="3.5703125" style="95" customWidth="1"/>
    <col min="2" max="2" width="6.42578125" style="95" customWidth="1"/>
    <col min="3" max="3" width="27" style="95" customWidth="1"/>
    <col min="4" max="4" width="16.28515625" style="95" customWidth="1"/>
    <col min="5" max="5" width="50.85546875" style="95" customWidth="1"/>
    <col min="6" max="6" width="8.7109375" style="95" hidden="1" customWidth="1"/>
    <col min="7" max="16384" width="0" style="95" hidden="1"/>
  </cols>
  <sheetData>
    <row r="1" spans="1:6" ht="19.899999999999999" customHeight="1" x14ac:dyDescent="0.25">
      <c r="A1" s="280" t="s">
        <v>187</v>
      </c>
      <c r="B1" s="280"/>
      <c r="C1" s="281"/>
      <c r="D1" s="281"/>
      <c r="E1" s="282"/>
      <c r="F1" s="94"/>
    </row>
    <row r="2" spans="1:6" ht="19.899999999999999" customHeight="1" x14ac:dyDescent="0.25">
      <c r="A2" s="250" t="s">
        <v>188</v>
      </c>
      <c r="B2" s="251"/>
      <c r="C2" s="251"/>
      <c r="D2" s="251"/>
      <c r="E2" s="252"/>
      <c r="F2" s="94"/>
    </row>
    <row r="3" spans="1:6" ht="19.899999999999999" customHeight="1" thickBot="1" x14ac:dyDescent="0.3">
      <c r="A3" s="250" t="s">
        <v>189</v>
      </c>
      <c r="B3" s="251"/>
      <c r="C3" s="251"/>
      <c r="D3" s="251"/>
      <c r="E3" s="252"/>
      <c r="F3" s="94"/>
    </row>
    <row r="4" spans="1:6" ht="20.100000000000001" customHeight="1" thickBot="1" x14ac:dyDescent="0.3">
      <c r="A4" s="205" t="s">
        <v>8</v>
      </c>
      <c r="B4" s="240"/>
      <c r="C4" s="253" t="str">
        <f>'CSS '!B4</f>
        <v>Mendocino</v>
      </c>
      <c r="D4" s="254" t="s">
        <v>9</v>
      </c>
      <c r="E4" s="255">
        <f>'CSS '!G4</f>
        <v>42975</v>
      </c>
      <c r="F4" s="94"/>
    </row>
    <row r="5" spans="1:6" s="101" customFormat="1" ht="40.15" customHeight="1" thickBot="1" x14ac:dyDescent="0.3">
      <c r="A5" s="199" t="s">
        <v>54</v>
      </c>
      <c r="B5" s="200"/>
      <c r="C5" s="200"/>
      <c r="D5" s="211"/>
      <c r="E5" s="283" t="s">
        <v>192</v>
      </c>
      <c r="F5" s="80"/>
    </row>
    <row r="6" spans="1:6" ht="15" customHeight="1" x14ac:dyDescent="0.25">
      <c r="A6" s="284" t="s">
        <v>36</v>
      </c>
      <c r="B6" s="285"/>
      <c r="C6" s="285"/>
      <c r="D6" s="286"/>
      <c r="E6" s="287"/>
      <c r="F6" s="94"/>
    </row>
    <row r="7" spans="1:6" ht="15" customHeight="1" x14ac:dyDescent="0.2">
      <c r="A7" s="133"/>
      <c r="B7" s="288" t="s">
        <v>10</v>
      </c>
      <c r="C7" s="288"/>
      <c r="D7" s="289"/>
      <c r="E7" s="277"/>
      <c r="F7" s="94"/>
    </row>
    <row r="8" spans="1:6" ht="15" customHeight="1" x14ac:dyDescent="0.2">
      <c r="A8" s="133"/>
      <c r="B8" s="288" t="s">
        <v>11</v>
      </c>
      <c r="C8" s="288"/>
      <c r="D8" s="289"/>
      <c r="E8" s="264">
        <v>7692</v>
      </c>
      <c r="F8" s="94"/>
    </row>
    <row r="9" spans="1:6" ht="15" customHeight="1" x14ac:dyDescent="0.2">
      <c r="A9" s="133"/>
      <c r="B9" s="288" t="s">
        <v>12</v>
      </c>
      <c r="C9" s="288"/>
      <c r="D9" s="289"/>
      <c r="E9" s="264"/>
      <c r="F9" s="94"/>
    </row>
    <row r="10" spans="1:6" ht="15" customHeight="1" x14ac:dyDescent="0.2">
      <c r="A10" s="133"/>
      <c r="B10" s="288" t="s">
        <v>13</v>
      </c>
      <c r="C10" s="288"/>
      <c r="D10" s="289"/>
      <c r="E10" s="264"/>
      <c r="F10" s="94"/>
    </row>
    <row r="11" spans="1:6" ht="15" customHeight="1" thickBot="1" x14ac:dyDescent="0.25">
      <c r="A11" s="290"/>
      <c r="B11" s="291" t="s">
        <v>14</v>
      </c>
      <c r="C11" s="291"/>
      <c r="D11" s="292"/>
      <c r="E11" s="278"/>
      <c r="F11" s="94"/>
    </row>
    <row r="12" spans="1:6" ht="19.149999999999999" customHeight="1" x14ac:dyDescent="0.2">
      <c r="A12" s="293" t="s">
        <v>58</v>
      </c>
      <c r="B12" s="294"/>
      <c r="C12" s="294"/>
      <c r="D12" s="295"/>
      <c r="E12" s="287">
        <f>SUM(E7:E11)</f>
        <v>7692</v>
      </c>
      <c r="F12" s="94"/>
    </row>
    <row r="13" spans="1:6" s="102" customFormat="1" ht="19.5" customHeight="1" x14ac:dyDescent="0.2">
      <c r="A13" s="293" t="s">
        <v>21</v>
      </c>
      <c r="B13" s="294"/>
      <c r="C13" s="294"/>
      <c r="D13" s="295"/>
      <c r="E13" s="279">
        <v>8974</v>
      </c>
      <c r="F13" s="109"/>
    </row>
    <row r="14" spans="1:6" s="102" customFormat="1" ht="19.5" customHeight="1" thickBot="1" x14ac:dyDescent="0.25">
      <c r="A14" s="296" t="s">
        <v>161</v>
      </c>
      <c r="B14" s="297"/>
      <c r="C14" s="297"/>
      <c r="D14" s="298"/>
      <c r="E14" s="272"/>
      <c r="F14" s="109"/>
    </row>
    <row r="15" spans="1:6" ht="21.6" customHeight="1" thickBot="1" x14ac:dyDescent="0.25">
      <c r="A15" s="141" t="s">
        <v>22</v>
      </c>
      <c r="B15" s="180"/>
      <c r="C15" s="180"/>
      <c r="D15" s="257"/>
      <c r="E15" s="275">
        <f>SUM(E12:E14)</f>
        <v>16666</v>
      </c>
      <c r="F15" s="94"/>
    </row>
    <row r="16" spans="1:6" ht="15" hidden="1" x14ac:dyDescent="0.2">
      <c r="A16" s="94"/>
      <c r="B16" s="94"/>
      <c r="C16" s="94"/>
      <c r="D16" s="94"/>
      <c r="E16" s="94"/>
      <c r="F16" s="94"/>
    </row>
    <row r="17" spans="1:6" ht="15" hidden="1" x14ac:dyDescent="0.2">
      <c r="A17" s="94"/>
      <c r="B17" s="94"/>
      <c r="C17" s="94"/>
      <c r="D17" s="94"/>
      <c r="E17" s="94"/>
      <c r="F17" s="94"/>
    </row>
  </sheetData>
  <sheetProtection sheet="1" selectLockedCells="1"/>
  <customSheetViews>
    <customSheetView guid="{908EB6A4-476B-4014-BC23-F10C868B38EC}"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43"/>
  <sheetViews>
    <sheetView zoomScaleNormal="100" workbookViewId="0"/>
  </sheetViews>
  <sheetFormatPr defaultColWidth="0" defaultRowHeight="15" zeroHeight="1" x14ac:dyDescent="0.2"/>
  <cols>
    <col min="1" max="1" width="11" style="244" customWidth="1"/>
    <col min="2" max="2" width="44.85546875" style="244" customWidth="1"/>
    <col min="3" max="3" width="8.28515625" style="244" customWidth="1"/>
    <col min="4" max="4" width="44.140625" style="244" customWidth="1"/>
    <col min="5" max="5" width="8.7109375" style="94" hidden="1" customWidth="1"/>
    <col min="6" max="16384" width="0" style="95" hidden="1"/>
  </cols>
  <sheetData>
    <row r="1" spans="1:5" ht="19.899999999999999" customHeight="1" x14ac:dyDescent="0.25">
      <c r="A1" s="301" t="s">
        <v>193</v>
      </c>
      <c r="B1" s="281"/>
      <c r="C1" s="281"/>
      <c r="D1" s="282"/>
    </row>
    <row r="2" spans="1:5" ht="19.899999999999999" customHeight="1" x14ac:dyDescent="0.25">
      <c r="A2" s="302" t="s">
        <v>190</v>
      </c>
      <c r="B2" s="303"/>
      <c r="C2" s="303"/>
      <c r="D2" s="304"/>
    </row>
    <row r="3" spans="1:5" ht="19.899999999999999" customHeight="1" thickBot="1" x14ac:dyDescent="0.3">
      <c r="A3" s="302" t="s">
        <v>191</v>
      </c>
      <c r="B3" s="303"/>
      <c r="C3" s="303"/>
      <c r="D3" s="304"/>
    </row>
    <row r="4" spans="1:5" ht="20.100000000000001" customHeight="1" thickBot="1" x14ac:dyDescent="0.3">
      <c r="A4" s="239" t="s">
        <v>8</v>
      </c>
      <c r="B4" s="253" t="str">
        <f>'CSS '!B4</f>
        <v>Mendocino</v>
      </c>
      <c r="C4" s="254" t="s">
        <v>9</v>
      </c>
      <c r="D4" s="255">
        <f>'CSS '!G4</f>
        <v>42975</v>
      </c>
    </row>
    <row r="5" spans="1:5" s="101" customFormat="1" ht="40.15" customHeight="1" x14ac:dyDescent="0.25">
      <c r="A5" s="305" t="s">
        <v>226</v>
      </c>
      <c r="B5" s="306"/>
      <c r="C5" s="307" t="s">
        <v>227</v>
      </c>
      <c r="D5" s="308"/>
      <c r="E5" s="80"/>
    </row>
    <row r="6" spans="1:5" ht="15" customHeight="1" x14ac:dyDescent="0.25">
      <c r="A6" s="230" t="s">
        <v>32</v>
      </c>
      <c r="B6" s="232"/>
      <c r="C6" s="232"/>
      <c r="D6" s="309"/>
    </row>
    <row r="7" spans="1:5" ht="15" customHeight="1" x14ac:dyDescent="0.2">
      <c r="A7" s="133">
        <v>1</v>
      </c>
      <c r="B7" s="289"/>
      <c r="C7" s="288"/>
      <c r="D7" s="264"/>
    </row>
    <row r="8" spans="1:5" ht="15" customHeight="1" x14ac:dyDescent="0.2">
      <c r="A8" s="133">
        <v>2</v>
      </c>
      <c r="B8" s="289"/>
      <c r="C8" s="288"/>
      <c r="D8" s="264"/>
    </row>
    <row r="9" spans="1:5" ht="15" customHeight="1" x14ac:dyDescent="0.2">
      <c r="A9" s="133">
        <v>3</v>
      </c>
      <c r="B9" s="289"/>
      <c r="C9" s="288"/>
      <c r="D9" s="264"/>
    </row>
    <row r="10" spans="1:5" ht="15" customHeight="1" x14ac:dyDescent="0.2">
      <c r="A10" s="133">
        <v>4</v>
      </c>
      <c r="B10" s="289"/>
      <c r="C10" s="288"/>
      <c r="D10" s="264"/>
    </row>
    <row r="11" spans="1:5" ht="15" customHeight="1" x14ac:dyDescent="0.2">
      <c r="A11" s="133">
        <v>5</v>
      </c>
      <c r="B11" s="289"/>
      <c r="C11" s="288"/>
      <c r="D11" s="264"/>
    </row>
    <row r="12" spans="1:5" ht="15" customHeight="1" x14ac:dyDescent="0.2">
      <c r="A12" s="133">
        <v>6</v>
      </c>
      <c r="B12" s="289"/>
      <c r="C12" s="288"/>
      <c r="D12" s="264"/>
    </row>
    <row r="13" spans="1:5" ht="15" customHeight="1" x14ac:dyDescent="0.2">
      <c r="A13" s="133">
        <v>7</v>
      </c>
      <c r="B13" s="289"/>
      <c r="C13" s="288"/>
      <c r="D13" s="264"/>
    </row>
    <row r="14" spans="1:5" ht="15" customHeight="1" x14ac:dyDescent="0.2">
      <c r="A14" s="133">
        <v>8</v>
      </c>
      <c r="B14" s="289"/>
      <c r="C14" s="288"/>
      <c r="D14" s="264"/>
    </row>
    <row r="15" spans="1:5" ht="15" customHeight="1" x14ac:dyDescent="0.2">
      <c r="A15" s="133">
        <v>9</v>
      </c>
      <c r="B15" s="289"/>
      <c r="C15" s="288"/>
      <c r="D15" s="264"/>
    </row>
    <row r="16" spans="1:5" ht="15" customHeight="1" x14ac:dyDescent="0.2">
      <c r="A16" s="133">
        <v>10</v>
      </c>
      <c r="B16" s="289"/>
      <c r="C16" s="288"/>
      <c r="D16" s="264"/>
    </row>
    <row r="17" spans="1:4" ht="15" customHeight="1" x14ac:dyDescent="0.2">
      <c r="A17" s="133">
        <v>11</v>
      </c>
      <c r="B17" s="289"/>
      <c r="C17" s="288"/>
      <c r="D17" s="264"/>
    </row>
    <row r="18" spans="1:4" ht="15" customHeight="1" x14ac:dyDescent="0.2">
      <c r="A18" s="133">
        <v>12</v>
      </c>
      <c r="B18" s="289"/>
      <c r="C18" s="288"/>
      <c r="D18" s="264"/>
    </row>
    <row r="19" spans="1:4" ht="15" customHeight="1" x14ac:dyDescent="0.25">
      <c r="A19" s="230" t="s">
        <v>59</v>
      </c>
      <c r="B19" s="310"/>
      <c r="C19" s="232"/>
      <c r="D19" s="267">
        <f>SUM(D7:D18)</f>
        <v>0</v>
      </c>
    </row>
    <row r="20" spans="1:4" ht="15" customHeight="1" x14ac:dyDescent="0.25">
      <c r="A20" s="230" t="s">
        <v>29</v>
      </c>
      <c r="B20" s="310"/>
      <c r="C20" s="232"/>
      <c r="D20" s="267"/>
    </row>
    <row r="21" spans="1:4" ht="15" customHeight="1" x14ac:dyDescent="0.25">
      <c r="A21" s="311" t="s">
        <v>163</v>
      </c>
      <c r="B21" s="312"/>
      <c r="C21" s="313"/>
      <c r="D21" s="267"/>
    </row>
    <row r="22" spans="1:4" ht="15" customHeight="1" x14ac:dyDescent="0.25">
      <c r="A22" s="314" t="s">
        <v>30</v>
      </c>
      <c r="B22" s="310"/>
      <c r="C22" s="232"/>
      <c r="D22" s="267">
        <f>SUM(D19:D21)</f>
        <v>0</v>
      </c>
    </row>
    <row r="23" spans="1:4" ht="15" customHeight="1" x14ac:dyDescent="0.25">
      <c r="A23" s="315" t="s">
        <v>26</v>
      </c>
      <c r="B23" s="156"/>
      <c r="C23" s="316"/>
      <c r="D23" s="267"/>
    </row>
    <row r="24" spans="1:4" ht="15" customHeight="1" x14ac:dyDescent="0.2">
      <c r="A24" s="133">
        <v>1</v>
      </c>
      <c r="B24" s="299" t="s">
        <v>242</v>
      </c>
      <c r="C24" s="317"/>
      <c r="D24" s="300">
        <v>122811</v>
      </c>
    </row>
    <row r="25" spans="1:4" ht="15" customHeight="1" x14ac:dyDescent="0.2">
      <c r="A25" s="133">
        <v>2</v>
      </c>
      <c r="B25" s="299"/>
      <c r="C25" s="317"/>
      <c r="D25" s="300"/>
    </row>
    <row r="26" spans="1:4" ht="15" customHeight="1" x14ac:dyDescent="0.2">
      <c r="A26" s="133">
        <v>3</v>
      </c>
      <c r="B26" s="299"/>
      <c r="C26" s="317"/>
      <c r="D26" s="300"/>
    </row>
    <row r="27" spans="1:4" ht="15" customHeight="1" x14ac:dyDescent="0.2">
      <c r="A27" s="133">
        <v>4</v>
      </c>
      <c r="B27" s="299"/>
      <c r="C27" s="317"/>
      <c r="D27" s="300"/>
    </row>
    <row r="28" spans="1:4" ht="15" customHeight="1" x14ac:dyDescent="0.2">
      <c r="A28" s="133">
        <v>5</v>
      </c>
      <c r="B28" s="299"/>
      <c r="C28" s="317"/>
      <c r="D28" s="300"/>
    </row>
    <row r="29" spans="1:4" ht="15" customHeight="1" x14ac:dyDescent="0.2">
      <c r="A29" s="133">
        <v>6</v>
      </c>
      <c r="B29" s="299"/>
      <c r="C29" s="317"/>
      <c r="D29" s="300"/>
    </row>
    <row r="30" spans="1:4" ht="15" customHeight="1" x14ac:dyDescent="0.2">
      <c r="A30" s="133">
        <v>7</v>
      </c>
      <c r="B30" s="289"/>
      <c r="C30" s="288"/>
      <c r="D30" s="300"/>
    </row>
    <row r="31" spans="1:4" ht="15" customHeight="1" x14ac:dyDescent="0.2">
      <c r="A31" s="133">
        <v>8</v>
      </c>
      <c r="B31" s="289"/>
      <c r="C31" s="288"/>
      <c r="D31" s="300"/>
    </row>
    <row r="32" spans="1:4" ht="15" customHeight="1" x14ac:dyDescent="0.2">
      <c r="A32" s="133">
        <v>9</v>
      </c>
      <c r="B32" s="289"/>
      <c r="C32" s="288"/>
      <c r="D32" s="300"/>
    </row>
    <row r="33" spans="1:5" ht="15" customHeight="1" x14ac:dyDescent="0.2">
      <c r="A33" s="133">
        <v>10</v>
      </c>
      <c r="B33" s="289"/>
      <c r="C33" s="288"/>
      <c r="D33" s="300"/>
    </row>
    <row r="34" spans="1:5" ht="15" customHeight="1" x14ac:dyDescent="0.2">
      <c r="A34" s="133">
        <v>11</v>
      </c>
      <c r="B34" s="289"/>
      <c r="C34" s="288"/>
      <c r="D34" s="300"/>
    </row>
    <row r="35" spans="1:5" s="102" customFormat="1" ht="15" customHeight="1" x14ac:dyDescent="0.2">
      <c r="A35" s="133">
        <v>12</v>
      </c>
      <c r="B35" s="289"/>
      <c r="C35" s="288"/>
      <c r="D35" s="300"/>
      <c r="E35" s="109"/>
    </row>
    <row r="36" spans="1:5" s="102" customFormat="1" ht="15" customHeight="1" x14ac:dyDescent="0.2">
      <c r="A36" s="133">
        <v>13</v>
      </c>
      <c r="B36" s="289"/>
      <c r="C36" s="288"/>
      <c r="D36" s="300"/>
      <c r="E36" s="109"/>
    </row>
    <row r="37" spans="1:5" s="102" customFormat="1" ht="15" customHeight="1" x14ac:dyDescent="0.25">
      <c r="A37" s="172" t="s">
        <v>60</v>
      </c>
      <c r="B37" s="318"/>
      <c r="C37" s="232"/>
      <c r="D37" s="267">
        <f>SUM(D24:D36)</f>
        <v>122811</v>
      </c>
      <c r="E37" s="109"/>
    </row>
    <row r="38" spans="1:5" ht="15" customHeight="1" x14ac:dyDescent="0.25">
      <c r="A38" s="172" t="s">
        <v>33</v>
      </c>
      <c r="B38" s="318"/>
      <c r="C38" s="232"/>
      <c r="D38" s="267"/>
    </row>
    <row r="39" spans="1:5" ht="15" customHeight="1" x14ac:dyDescent="0.25">
      <c r="A39" s="319" t="s">
        <v>162</v>
      </c>
      <c r="B39" s="320"/>
      <c r="C39" s="321"/>
      <c r="D39" s="267"/>
    </row>
    <row r="40" spans="1:5" ht="15" customHeight="1" x14ac:dyDescent="0.25">
      <c r="A40" s="172" t="s">
        <v>34</v>
      </c>
      <c r="B40" s="318"/>
      <c r="C40" s="232"/>
      <c r="D40" s="267">
        <f>SUM(D37:D39)</f>
        <v>122811</v>
      </c>
    </row>
    <row r="41" spans="1:5" ht="16.5" thickBot="1" x14ac:dyDescent="0.3">
      <c r="A41" s="322" t="s">
        <v>25</v>
      </c>
      <c r="B41" s="323"/>
      <c r="C41" s="324"/>
      <c r="D41" s="278">
        <f>D22+D40</f>
        <v>122811</v>
      </c>
    </row>
    <row r="42" spans="1:5" hidden="1" x14ac:dyDescent="0.2">
      <c r="A42" s="94"/>
      <c r="B42" s="94"/>
      <c r="C42" s="94"/>
      <c r="D42" s="94"/>
    </row>
    <row r="43" spans="1:5" hidden="1" x14ac:dyDescent="0.2">
      <c r="A43" s="94"/>
      <c r="B43" s="94"/>
      <c r="C43" s="94"/>
      <c r="D43" s="94"/>
    </row>
  </sheetData>
  <sheetProtection sheet="1" selectLockedCells="1"/>
  <customSheetViews>
    <customSheetView guid="{908EB6A4-476B-4014-BC23-F10C868B38EC}"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zoomScale="110" zoomScaleNormal="110" workbookViewId="0"/>
  </sheetViews>
  <sheetFormatPr defaultColWidth="0" defaultRowHeight="12.75" zeroHeight="1" x14ac:dyDescent="0.2"/>
  <cols>
    <col min="1" max="1" width="10.42578125" style="95" customWidth="1"/>
    <col min="2" max="2" width="20" style="95" customWidth="1"/>
    <col min="3" max="3" width="32" style="95" customWidth="1"/>
    <col min="4" max="4" width="26.28515625" style="95" customWidth="1"/>
    <col min="5" max="5" width="8.7109375" style="95" hidden="1" customWidth="1"/>
    <col min="6" max="16384" width="0" style="95" hidden="1"/>
  </cols>
  <sheetData>
    <row r="1" spans="1:5" ht="19.899999999999999" customHeight="1" x14ac:dyDescent="0.25">
      <c r="A1" s="280" t="s">
        <v>194</v>
      </c>
      <c r="B1" s="281"/>
      <c r="C1" s="281"/>
      <c r="D1" s="282"/>
      <c r="E1" s="94"/>
    </row>
    <row r="2" spans="1:5" ht="19.899999999999999" customHeight="1" x14ac:dyDescent="0.25">
      <c r="A2" s="302" t="s">
        <v>195</v>
      </c>
      <c r="B2" s="303"/>
      <c r="C2" s="303"/>
      <c r="D2" s="339"/>
      <c r="E2" s="94"/>
    </row>
    <row r="3" spans="1:5" ht="19.899999999999999" customHeight="1" thickBot="1" x14ac:dyDescent="0.3">
      <c r="A3" s="302" t="s">
        <v>196</v>
      </c>
      <c r="B3" s="303"/>
      <c r="C3" s="303"/>
      <c r="D3" s="339"/>
      <c r="E3" s="94"/>
    </row>
    <row r="4" spans="1:5" ht="15" customHeight="1" thickBot="1" x14ac:dyDescent="0.3">
      <c r="A4" s="239" t="s">
        <v>8</v>
      </c>
      <c r="B4" s="253" t="str">
        <f>'CSS '!B4:B4</f>
        <v>Mendocino</v>
      </c>
      <c r="C4" s="254" t="s">
        <v>9</v>
      </c>
      <c r="D4" s="255">
        <f>'CSS '!E4</f>
        <v>0</v>
      </c>
      <c r="E4" s="94"/>
    </row>
    <row r="5" spans="1:5" s="96" customFormat="1" ht="30" customHeight="1" x14ac:dyDescent="0.25">
      <c r="A5" s="202"/>
      <c r="B5" s="340"/>
      <c r="C5" s="341"/>
      <c r="D5" s="342" t="s">
        <v>214</v>
      </c>
      <c r="E5" s="325"/>
    </row>
    <row r="6" spans="1:5" s="96" customFormat="1" ht="15.75" x14ac:dyDescent="0.25">
      <c r="A6" s="184"/>
      <c r="B6" s="188"/>
      <c r="C6" s="188"/>
      <c r="D6" s="326"/>
      <c r="E6" s="325"/>
    </row>
    <row r="7" spans="1:5" ht="27" customHeight="1" x14ac:dyDescent="0.2">
      <c r="A7" s="343" t="s">
        <v>215</v>
      </c>
      <c r="B7" s="344"/>
      <c r="C7" s="345"/>
      <c r="D7" s="327"/>
      <c r="E7" s="94"/>
    </row>
    <row r="8" spans="1:5" ht="15" x14ac:dyDescent="0.2">
      <c r="A8" s="328"/>
      <c r="B8" s="329"/>
      <c r="C8" s="329"/>
      <c r="D8" s="330"/>
      <c r="E8" s="94"/>
    </row>
    <row r="9" spans="1:5" ht="26.65" customHeight="1" x14ac:dyDescent="0.2">
      <c r="A9" s="346" t="s">
        <v>129</v>
      </c>
      <c r="B9" s="347"/>
      <c r="C9" s="348"/>
      <c r="D9" s="331"/>
      <c r="E9" s="94"/>
    </row>
    <row r="10" spans="1:5" ht="15" x14ac:dyDescent="0.2">
      <c r="A10" s="332"/>
      <c r="B10" s="333"/>
      <c r="C10" s="333"/>
      <c r="D10" s="334"/>
      <c r="E10" s="94"/>
    </row>
    <row r="11" spans="1:5" ht="25.15" customHeight="1" thickBot="1" x14ac:dyDescent="0.25">
      <c r="A11" s="349" t="s">
        <v>130</v>
      </c>
      <c r="B11" s="350"/>
      <c r="C11" s="351"/>
      <c r="D11" s="335"/>
      <c r="E11" s="94"/>
    </row>
    <row r="12" spans="1:5" ht="15" hidden="1" x14ac:dyDescent="0.2">
      <c r="A12" s="336"/>
      <c r="B12" s="336"/>
      <c r="C12" s="336"/>
      <c r="D12" s="336"/>
      <c r="E12" s="109"/>
    </row>
    <row r="13" spans="1:5" ht="15.75" hidden="1" x14ac:dyDescent="0.25">
      <c r="A13" s="337"/>
      <c r="B13" s="337"/>
      <c r="C13" s="337"/>
      <c r="D13" s="338"/>
      <c r="E13" s="109"/>
    </row>
    <row r="14" spans="1:5" hidden="1" x14ac:dyDescent="0.2">
      <c r="A14" s="97"/>
      <c r="B14" s="97"/>
      <c r="C14" s="97"/>
      <c r="D14" s="97"/>
      <c r="E14" s="98"/>
    </row>
    <row r="15" spans="1:5" hidden="1" x14ac:dyDescent="0.2">
      <c r="A15" s="99"/>
      <c r="B15" s="99"/>
      <c r="C15" s="99"/>
      <c r="D15" s="100"/>
      <c r="E15" s="98"/>
    </row>
    <row r="16" spans="1:5" hidden="1" x14ac:dyDescent="0.2">
      <c r="A16" s="97"/>
      <c r="B16" s="97"/>
      <c r="C16" s="97"/>
      <c r="D16" s="97"/>
      <c r="E16" s="98"/>
    </row>
  </sheetData>
  <sheetProtection sheet="1" selectLockedCells="1"/>
  <customSheetViews>
    <customSheetView guid="{908EB6A4-476B-4014-BC23-F10C868B38EC}"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EEC0F9C3-4901-428B-A60E-73DD0E5E6250}"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E9"/>
  <sheetViews>
    <sheetView zoomScale="110" zoomScaleNormal="110" workbookViewId="0"/>
  </sheetViews>
  <sheetFormatPr defaultColWidth="0" defaultRowHeight="12.75" zeroHeight="1" x14ac:dyDescent="0.2"/>
  <cols>
    <col min="1" max="1" width="11" style="128" customWidth="1"/>
    <col min="2" max="2" width="26.7109375" style="128" customWidth="1"/>
    <col min="3" max="3" width="13.28515625" style="128" customWidth="1"/>
    <col min="4" max="4" width="40.85546875" style="128" customWidth="1"/>
    <col min="5" max="5" width="8.7109375" style="95" hidden="1" customWidth="1"/>
    <col min="6" max="16384" width="0" style="95" hidden="1"/>
  </cols>
  <sheetData>
    <row r="1" spans="1:5" ht="19.899999999999999" customHeight="1" x14ac:dyDescent="0.2">
      <c r="A1" s="355" t="s">
        <v>197</v>
      </c>
      <c r="B1" s="356"/>
      <c r="C1" s="356"/>
      <c r="D1" s="357"/>
      <c r="E1" s="94"/>
    </row>
    <row r="2" spans="1:5" ht="19.899999999999999" customHeight="1" x14ac:dyDescent="0.25">
      <c r="A2" s="302" t="s">
        <v>198</v>
      </c>
      <c r="B2" s="303"/>
      <c r="C2" s="303"/>
      <c r="D2" s="339"/>
      <c r="E2" s="94"/>
    </row>
    <row r="3" spans="1:5" ht="19.899999999999999" customHeight="1" thickBot="1" x14ac:dyDescent="0.3">
      <c r="A3" s="302" t="s">
        <v>199</v>
      </c>
      <c r="B3" s="303"/>
      <c r="C3" s="303"/>
      <c r="D3" s="339"/>
      <c r="E3" s="94"/>
    </row>
    <row r="4" spans="1:5" ht="15" customHeight="1" thickBot="1" x14ac:dyDescent="0.3">
      <c r="A4" s="239" t="s">
        <v>8</v>
      </c>
      <c r="B4" s="253" t="str">
        <f>'CSS '!B4:B4</f>
        <v>Mendocino</v>
      </c>
      <c r="C4" s="254" t="s">
        <v>9</v>
      </c>
      <c r="D4" s="255">
        <f>'CSS '!G4</f>
        <v>42975</v>
      </c>
      <c r="E4" s="94"/>
    </row>
    <row r="5" spans="1:5" s="96" customFormat="1" ht="30" customHeight="1" x14ac:dyDescent="0.25">
      <c r="A5" s="293"/>
      <c r="B5" s="358"/>
      <c r="C5" s="359"/>
      <c r="D5" s="360" t="s">
        <v>222</v>
      </c>
      <c r="E5" s="325"/>
    </row>
    <row r="6" spans="1:5" ht="26.1" customHeight="1" x14ac:dyDescent="0.2">
      <c r="A6" s="361" t="s">
        <v>155</v>
      </c>
      <c r="B6" s="362"/>
      <c r="C6" s="363"/>
      <c r="D6" s="331">
        <v>0</v>
      </c>
      <c r="E6" s="94"/>
    </row>
    <row r="7" spans="1:5" ht="15.75" thickBot="1" x14ac:dyDescent="0.25">
      <c r="A7" s="352"/>
      <c r="B7" s="353"/>
      <c r="C7" s="353"/>
      <c r="D7" s="354"/>
      <c r="E7" s="94"/>
    </row>
    <row r="8" spans="1:5" ht="15" hidden="1" x14ac:dyDescent="0.2">
      <c r="A8" s="94"/>
      <c r="B8" s="94"/>
      <c r="C8" s="94"/>
      <c r="D8" s="94"/>
      <c r="E8" s="94"/>
    </row>
    <row r="9" spans="1:5" ht="15" hidden="1" x14ac:dyDescent="0.2">
      <c r="A9" s="94"/>
      <c r="B9" s="94"/>
      <c r="C9" s="94"/>
      <c r="D9" s="94"/>
      <c r="E9" s="94"/>
    </row>
  </sheetData>
  <sheetProtection sheet="1" selectLockedCells="1"/>
  <customSheetViews>
    <customSheetView guid="{908EB6A4-476B-4014-BC23-F10C868B38EC}"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EEC0F9C3-4901-428B-A60E-73DD0E5E6250}"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36" zoomScale="50" zoomScaleNormal="50" zoomScaleSheetLayoutView="100" zoomScalePageLayoutView="70" workbookViewId="0">
      <selection activeCell="A50" sqref="A50"/>
    </sheetView>
  </sheetViews>
  <sheetFormatPr defaultColWidth="0" defaultRowHeight="15" zeroHeight="1" x14ac:dyDescent="0.2"/>
  <cols>
    <col min="1" max="1" width="3.42578125" style="94" customWidth="1"/>
    <col min="2" max="2" width="3.5703125" style="94" customWidth="1"/>
    <col min="3" max="3" width="7.28515625" style="94" customWidth="1"/>
    <col min="4" max="5" width="3.5703125" style="94" customWidth="1"/>
    <col min="6" max="6" width="55" style="94" customWidth="1"/>
    <col min="7" max="7" width="18.85546875" style="94" customWidth="1"/>
    <col min="8" max="8" width="18.140625" style="94" customWidth="1"/>
    <col min="9" max="9" width="20" style="94" customWidth="1"/>
    <col min="10" max="10" width="18.85546875" style="94" customWidth="1"/>
    <col min="11" max="11" width="23.42578125" style="94" customWidth="1"/>
    <col min="12" max="12" width="14.5703125" style="94" customWidth="1"/>
    <col min="13" max="13" width="22" style="94" customWidth="1"/>
    <col min="14" max="14" width="16.7109375" style="94" customWidth="1"/>
    <col min="15" max="15" width="23.5703125" style="94" customWidth="1"/>
    <col min="16" max="17" width="14.5703125" style="94" customWidth="1"/>
    <col min="18" max="18" width="22" style="94" customWidth="1"/>
    <col min="19" max="19" width="13" style="94" hidden="1" customWidth="1"/>
    <col min="20" max="16384" width="0" style="79" hidden="1"/>
  </cols>
  <sheetData>
    <row r="1" spans="1:19" ht="15.75" x14ac:dyDescent="0.25">
      <c r="A1" s="127" t="s">
        <v>205</v>
      </c>
      <c r="B1" s="127"/>
      <c r="C1" s="127"/>
      <c r="D1" s="127"/>
      <c r="E1" s="127"/>
      <c r="F1" s="127"/>
      <c r="G1" s="127"/>
      <c r="H1" s="127"/>
      <c r="I1" s="127"/>
      <c r="J1" s="127"/>
      <c r="K1" s="127"/>
      <c r="L1" s="127"/>
      <c r="M1" s="78"/>
      <c r="N1" s="78"/>
      <c r="O1" s="78"/>
      <c r="P1" s="78"/>
      <c r="Q1" s="78"/>
      <c r="R1" s="78"/>
    </row>
    <row r="2" spans="1:19" ht="15.75" x14ac:dyDescent="0.25">
      <c r="A2" s="127" t="s">
        <v>206</v>
      </c>
      <c r="B2" s="127"/>
      <c r="C2" s="127"/>
      <c r="D2" s="127"/>
      <c r="E2" s="127"/>
      <c r="F2" s="127"/>
      <c r="G2" s="127"/>
      <c r="H2" s="127"/>
      <c r="I2" s="127"/>
      <c r="J2" s="127"/>
      <c r="K2" s="127"/>
      <c r="L2" s="127"/>
      <c r="M2" s="78"/>
      <c r="N2" s="78"/>
      <c r="O2" s="78"/>
      <c r="P2" s="78"/>
      <c r="Q2" s="78"/>
      <c r="R2" s="78"/>
    </row>
    <row r="3" spans="1:19" ht="15.75" x14ac:dyDescent="0.25">
      <c r="A3" s="546" t="s">
        <v>107</v>
      </c>
      <c r="B3" s="547"/>
      <c r="C3" s="548"/>
      <c r="D3" s="549"/>
      <c r="E3" s="549"/>
      <c r="F3" s="549"/>
      <c r="G3" s="549"/>
      <c r="H3" s="549"/>
      <c r="I3" s="549"/>
      <c r="J3" s="549"/>
      <c r="K3" s="549"/>
      <c r="L3" s="549"/>
      <c r="M3" s="80"/>
      <c r="N3" s="80"/>
      <c r="O3" s="80"/>
      <c r="P3" s="80"/>
      <c r="Q3" s="80"/>
      <c r="R3" s="80"/>
    </row>
    <row r="4" spans="1:19" s="83" customFormat="1" ht="15.75" x14ac:dyDescent="0.25">
      <c r="A4" s="406"/>
      <c r="B4" s="81"/>
      <c r="C4" s="81"/>
      <c r="D4" s="81"/>
      <c r="E4" s="81"/>
      <c r="F4" s="81"/>
      <c r="G4" s="82"/>
      <c r="H4" s="82"/>
      <c r="I4" s="82"/>
      <c r="J4" s="82"/>
      <c r="K4" s="82"/>
      <c r="L4" s="82"/>
      <c r="M4" s="82"/>
      <c r="N4" s="82"/>
      <c r="O4" s="82"/>
      <c r="P4" s="82"/>
      <c r="Q4" s="82"/>
      <c r="R4" s="82"/>
      <c r="S4" s="407"/>
    </row>
    <row r="5" spans="1:19" ht="15.75" x14ac:dyDescent="0.25">
      <c r="A5" s="551" t="s">
        <v>106</v>
      </c>
      <c r="B5" s="471"/>
      <c r="C5" s="471"/>
      <c r="D5" s="471" t="str">
        <f>'CSS '!B4</f>
        <v>Mendocino</v>
      </c>
      <c r="E5" s="471"/>
      <c r="F5" s="471"/>
      <c r="K5" s="408"/>
      <c r="P5" s="550" t="s">
        <v>73</v>
      </c>
      <c r="Q5" s="550">
        <f>'CSS '!G4</f>
        <v>42975</v>
      </c>
      <c r="R5" s="550"/>
    </row>
    <row r="6" spans="1:19" ht="15" customHeight="1" thickBot="1" x14ac:dyDescent="0.3">
      <c r="A6" s="103"/>
      <c r="B6" s="103"/>
      <c r="C6" s="103"/>
      <c r="D6" s="103"/>
      <c r="E6" s="103"/>
      <c r="F6" s="103"/>
      <c r="G6" s="126"/>
      <c r="H6" s="126"/>
      <c r="I6" s="126"/>
      <c r="J6" s="126"/>
      <c r="K6" s="126"/>
      <c r="L6" s="126"/>
      <c r="M6" s="126"/>
      <c r="N6" s="91"/>
      <c r="O6" s="91"/>
      <c r="P6" s="409"/>
      <c r="Q6" s="409"/>
      <c r="R6" s="409"/>
    </row>
    <row r="7" spans="1:19" ht="31.5" customHeight="1" thickBot="1" x14ac:dyDescent="0.25">
      <c r="A7" s="577" t="s">
        <v>207</v>
      </c>
      <c r="B7" s="578"/>
      <c r="C7" s="578"/>
      <c r="D7" s="578"/>
      <c r="E7" s="578"/>
      <c r="F7" s="579"/>
      <c r="G7" s="580" t="s">
        <v>244</v>
      </c>
    </row>
    <row r="8" spans="1:19" ht="15" customHeight="1" thickBot="1" x14ac:dyDescent="0.25">
      <c r="A8" s="276"/>
      <c r="B8" s="276"/>
      <c r="C8" s="276"/>
      <c r="D8" s="276"/>
      <c r="E8" s="276"/>
      <c r="F8" s="276"/>
    </row>
    <row r="9" spans="1:19" s="84" customFormat="1" ht="15" customHeight="1" x14ac:dyDescent="0.25">
      <c r="A9" s="199"/>
      <c r="B9" s="200"/>
      <c r="C9" s="200"/>
      <c r="D9" s="200"/>
      <c r="E9" s="200"/>
      <c r="F9" s="211"/>
      <c r="G9" s="448" t="s">
        <v>0</v>
      </c>
      <c r="H9" s="448" t="s">
        <v>1</v>
      </c>
      <c r="I9" s="448" t="s">
        <v>7</v>
      </c>
      <c r="J9" s="448" t="s">
        <v>2</v>
      </c>
      <c r="K9" s="448" t="s">
        <v>3</v>
      </c>
      <c r="L9" s="448" t="s">
        <v>4</v>
      </c>
      <c r="M9" s="448" t="s">
        <v>5</v>
      </c>
      <c r="N9" s="448" t="s">
        <v>6</v>
      </c>
      <c r="O9" s="448" t="s">
        <v>38</v>
      </c>
      <c r="P9" s="449" t="s">
        <v>101</v>
      </c>
      <c r="Q9" s="449" t="s">
        <v>56</v>
      </c>
      <c r="R9" s="450" t="s">
        <v>166</v>
      </c>
      <c r="S9" s="80"/>
    </row>
    <row r="10" spans="1:19" s="84" customFormat="1" ht="68.25" customHeight="1" thickBot="1" x14ac:dyDescent="0.3">
      <c r="A10" s="451"/>
      <c r="B10" s="452"/>
      <c r="C10" s="452"/>
      <c r="D10" s="452"/>
      <c r="E10" s="452"/>
      <c r="F10" s="453" t="s">
        <v>128</v>
      </c>
      <c r="G10" s="454" t="s">
        <v>209</v>
      </c>
      <c r="H10" s="454" t="s">
        <v>210</v>
      </c>
      <c r="I10" s="454" t="s">
        <v>35</v>
      </c>
      <c r="J10" s="454" t="s">
        <v>211</v>
      </c>
      <c r="K10" s="454" t="s">
        <v>15</v>
      </c>
      <c r="L10" s="454" t="s">
        <v>27</v>
      </c>
      <c r="M10" s="454" t="s">
        <v>28</v>
      </c>
      <c r="N10" s="454" t="s">
        <v>63</v>
      </c>
      <c r="O10" s="455" t="s">
        <v>155</v>
      </c>
      <c r="P10" s="456" t="s">
        <v>49</v>
      </c>
      <c r="Q10" s="454" t="s">
        <v>76</v>
      </c>
      <c r="R10" s="457" t="s">
        <v>16</v>
      </c>
      <c r="S10" s="80"/>
    </row>
    <row r="11" spans="1:19" ht="25.15" customHeight="1" thickTop="1" x14ac:dyDescent="0.25">
      <c r="A11" s="458">
        <v>1</v>
      </c>
      <c r="B11" s="459" t="s">
        <v>245</v>
      </c>
      <c r="C11" s="251"/>
      <c r="D11" s="251"/>
      <c r="E11" s="251"/>
      <c r="F11" s="460"/>
      <c r="G11" s="552"/>
      <c r="H11" s="552"/>
      <c r="I11" s="552"/>
      <c r="J11" s="552"/>
      <c r="K11" s="552"/>
      <c r="L11" s="552"/>
      <c r="M11" s="552"/>
      <c r="N11" s="552"/>
      <c r="O11" s="552"/>
      <c r="P11" s="553"/>
      <c r="Q11" s="553"/>
      <c r="R11" s="554"/>
    </row>
    <row r="12" spans="1:19" ht="25.15" customHeight="1" x14ac:dyDescent="0.25">
      <c r="A12" s="461"/>
      <c r="B12" s="462"/>
      <c r="C12" s="135" t="s">
        <v>39</v>
      </c>
      <c r="D12" s="288" t="s">
        <v>61</v>
      </c>
      <c r="E12" s="288"/>
      <c r="F12" s="289"/>
      <c r="G12" s="552"/>
      <c r="H12" s="552"/>
      <c r="I12" s="552"/>
      <c r="J12" s="552"/>
      <c r="K12" s="552"/>
      <c r="L12" s="552"/>
      <c r="M12" s="552"/>
      <c r="N12" s="552"/>
      <c r="O12" s="552"/>
      <c r="P12" s="410">
        <v>2197777</v>
      </c>
      <c r="Q12" s="555"/>
      <c r="R12" s="464">
        <f>P12</f>
        <v>2197777</v>
      </c>
    </row>
    <row r="13" spans="1:19" ht="25.15" customHeight="1" x14ac:dyDescent="0.25">
      <c r="A13" s="461"/>
      <c r="B13" s="462"/>
      <c r="C13" s="135" t="s">
        <v>40</v>
      </c>
      <c r="D13" s="288" t="s">
        <v>74</v>
      </c>
      <c r="E13" s="288"/>
      <c r="F13" s="289"/>
      <c r="G13" s="552"/>
      <c r="H13" s="552"/>
      <c r="I13" s="552"/>
      <c r="J13" s="411">
        <v>101018</v>
      </c>
      <c r="K13" s="552"/>
      <c r="L13" s="552"/>
      <c r="M13" s="552"/>
      <c r="N13" s="552"/>
      <c r="O13" s="552"/>
      <c r="P13" s="553"/>
      <c r="Q13" s="553"/>
      <c r="R13" s="464">
        <f>J13</f>
        <v>101018</v>
      </c>
    </row>
    <row r="14" spans="1:19" ht="25.15" customHeight="1" x14ac:dyDescent="0.25">
      <c r="A14" s="461"/>
      <c r="B14" s="462"/>
      <c r="C14" s="465" t="s">
        <v>41</v>
      </c>
      <c r="D14" s="288" t="s">
        <v>64</v>
      </c>
      <c r="E14" s="288"/>
      <c r="F14" s="289"/>
      <c r="G14" s="552"/>
      <c r="H14" s="552"/>
      <c r="I14" s="552"/>
      <c r="J14" s="411">
        <v>225000</v>
      </c>
      <c r="K14" s="411">
        <v>474697</v>
      </c>
      <c r="L14" s="552"/>
      <c r="M14" s="552"/>
      <c r="N14" s="552"/>
      <c r="O14" s="552"/>
      <c r="P14" s="553"/>
      <c r="Q14" s="553"/>
      <c r="R14" s="464">
        <f>SUM(J14:K14)</f>
        <v>699697</v>
      </c>
    </row>
    <row r="15" spans="1:19" s="83" customFormat="1" ht="25.15" customHeight="1" x14ac:dyDescent="0.2">
      <c r="A15" s="466"/>
      <c r="B15" s="467"/>
      <c r="C15" s="465" t="s">
        <v>42</v>
      </c>
      <c r="D15" s="468" t="s">
        <v>65</v>
      </c>
      <c r="E15" s="468"/>
      <c r="F15" s="469"/>
      <c r="G15" s="413"/>
      <c r="H15" s="413">
        <v>367983</v>
      </c>
      <c r="I15" s="413">
        <v>181400</v>
      </c>
      <c r="J15" s="413"/>
      <c r="K15" s="413">
        <v>221400</v>
      </c>
      <c r="L15" s="413">
        <v>1982</v>
      </c>
      <c r="M15" s="413"/>
      <c r="N15" s="413"/>
      <c r="O15" s="552"/>
      <c r="P15" s="555"/>
      <c r="Q15" s="555"/>
      <c r="R15" s="464">
        <f>SUM(G15:N15)</f>
        <v>772765</v>
      </c>
      <c r="S15" s="407"/>
    </row>
    <row r="16" spans="1:19" s="83" customFormat="1" ht="25.15" customHeight="1" x14ac:dyDescent="0.2">
      <c r="A16" s="466"/>
      <c r="B16" s="467"/>
      <c r="C16" s="465" t="s">
        <v>43</v>
      </c>
      <c r="D16" s="468" t="s">
        <v>66</v>
      </c>
      <c r="E16" s="468"/>
      <c r="F16" s="469"/>
      <c r="G16" s="411"/>
      <c r="H16" s="411"/>
      <c r="I16" s="411">
        <v>181400</v>
      </c>
      <c r="J16" s="411"/>
      <c r="K16" s="411"/>
      <c r="L16" s="411"/>
      <c r="M16" s="411"/>
      <c r="N16" s="411"/>
      <c r="O16" s="552"/>
      <c r="P16" s="555"/>
      <c r="Q16" s="555"/>
      <c r="R16" s="464">
        <f>SUM(G16:N16)</f>
        <v>181400</v>
      </c>
      <c r="S16" s="407"/>
    </row>
    <row r="17" spans="1:21" s="83" customFormat="1" ht="25.15" customHeight="1" x14ac:dyDescent="0.2">
      <c r="A17" s="466"/>
      <c r="B17" s="467"/>
      <c r="C17" s="465" t="s">
        <v>44</v>
      </c>
      <c r="D17" s="468" t="s">
        <v>67</v>
      </c>
      <c r="E17" s="468"/>
      <c r="F17" s="469"/>
      <c r="G17" s="411"/>
      <c r="H17" s="411"/>
      <c r="I17" s="411">
        <v>300200</v>
      </c>
      <c r="J17" s="411"/>
      <c r="K17" s="411"/>
      <c r="L17" s="411">
        <v>197</v>
      </c>
      <c r="M17" s="411"/>
      <c r="N17" s="411"/>
      <c r="O17" s="557"/>
      <c r="P17" s="555"/>
      <c r="Q17" s="555"/>
      <c r="R17" s="464">
        <f>SUM(G17:N17)</f>
        <v>300397</v>
      </c>
      <c r="S17" s="407"/>
    </row>
    <row r="18" spans="1:21" s="83" customFormat="1" ht="25.15" customHeight="1" x14ac:dyDescent="0.2">
      <c r="A18" s="466"/>
      <c r="B18" s="467"/>
      <c r="C18" s="465" t="s">
        <v>45</v>
      </c>
      <c r="D18" s="468" t="s">
        <v>68</v>
      </c>
      <c r="E18" s="468"/>
      <c r="F18" s="469"/>
      <c r="G18" s="411"/>
      <c r="H18" s="411"/>
      <c r="I18" s="411">
        <v>74609</v>
      </c>
      <c r="J18" s="411"/>
      <c r="K18" s="411"/>
      <c r="L18" s="411">
        <v>263</v>
      </c>
      <c r="M18" s="411"/>
      <c r="N18" s="411"/>
      <c r="O18" s="557"/>
      <c r="P18" s="555"/>
      <c r="Q18" s="555"/>
      <c r="R18" s="464">
        <f>SUM(G18:N18)</f>
        <v>74872</v>
      </c>
      <c r="S18" s="407"/>
    </row>
    <row r="19" spans="1:21" s="83" customFormat="1" ht="25.15" customHeight="1" x14ac:dyDescent="0.2">
      <c r="A19" s="466"/>
      <c r="B19" s="467"/>
      <c r="C19" s="465" t="s">
        <v>46</v>
      </c>
      <c r="D19" s="468" t="s">
        <v>78</v>
      </c>
      <c r="E19" s="468"/>
      <c r="F19" s="469"/>
      <c r="G19" s="411"/>
      <c r="H19" s="411"/>
      <c r="I19" s="411">
        <v>169026</v>
      </c>
      <c r="J19" s="411"/>
      <c r="K19" s="411"/>
      <c r="L19" s="557"/>
      <c r="M19" s="411"/>
      <c r="N19" s="557"/>
      <c r="O19" s="557"/>
      <c r="P19" s="555"/>
      <c r="Q19" s="555"/>
      <c r="R19" s="464">
        <f>SUM(G19:K19)+M19</f>
        <v>169026</v>
      </c>
      <c r="S19" s="407"/>
    </row>
    <row r="20" spans="1:21" s="83" customFormat="1" ht="25.15" customHeight="1" x14ac:dyDescent="0.2">
      <c r="A20" s="466"/>
      <c r="B20" s="467"/>
      <c r="C20" s="465" t="s">
        <v>47</v>
      </c>
      <c r="D20" s="468" t="s">
        <v>94</v>
      </c>
      <c r="E20" s="468"/>
      <c r="F20" s="469"/>
      <c r="G20" s="411"/>
      <c r="H20" s="411"/>
      <c r="I20" s="411">
        <v>155603</v>
      </c>
      <c r="J20" s="411"/>
      <c r="K20" s="411"/>
      <c r="L20" s="557"/>
      <c r="M20" s="411"/>
      <c r="N20" s="557"/>
      <c r="O20" s="557"/>
      <c r="P20" s="555"/>
      <c r="Q20" s="555"/>
      <c r="R20" s="464">
        <f>SUM(G20:K20)+M20</f>
        <v>155603</v>
      </c>
      <c r="S20" s="407"/>
    </row>
    <row r="21" spans="1:21" s="83" customFormat="1" ht="25.15" customHeight="1" x14ac:dyDescent="0.2">
      <c r="A21" s="466"/>
      <c r="B21" s="467"/>
      <c r="C21" s="465" t="s">
        <v>48</v>
      </c>
      <c r="D21" s="468" t="s">
        <v>117</v>
      </c>
      <c r="E21" s="468"/>
      <c r="F21" s="469"/>
      <c r="G21" s="411">
        <v>408619</v>
      </c>
      <c r="H21" s="411">
        <v>797579</v>
      </c>
      <c r="I21" s="411">
        <v>217808</v>
      </c>
      <c r="J21" s="411"/>
      <c r="K21" s="411"/>
      <c r="L21" s="557"/>
      <c r="M21" s="413"/>
      <c r="N21" s="557"/>
      <c r="O21" s="413">
        <v>1334360</v>
      </c>
      <c r="P21" s="555"/>
      <c r="Q21" s="555"/>
      <c r="R21" s="464">
        <f>SUM(G21:K21)+M21+O21</f>
        <v>2758366</v>
      </c>
      <c r="S21" s="407"/>
    </row>
    <row r="22" spans="1:21" s="83" customFormat="1" ht="25.15" customHeight="1" x14ac:dyDescent="0.2">
      <c r="A22" s="466"/>
      <c r="B22" s="470"/>
      <c r="C22" s="187" t="s">
        <v>57</v>
      </c>
      <c r="D22" s="471" t="s">
        <v>76</v>
      </c>
      <c r="E22" s="471"/>
      <c r="F22" s="472"/>
      <c r="G22" s="558"/>
      <c r="H22" s="558"/>
      <c r="I22" s="558"/>
      <c r="J22" s="558"/>
      <c r="K22" s="558"/>
      <c r="L22" s="558"/>
      <c r="M22" s="558"/>
      <c r="N22" s="558"/>
      <c r="O22" s="559"/>
      <c r="P22" s="556"/>
      <c r="Q22" s="414">
        <v>23363</v>
      </c>
      <c r="R22" s="473">
        <f>Q22</f>
        <v>23363</v>
      </c>
      <c r="S22" s="407"/>
    </row>
    <row r="23" spans="1:21" ht="25.15" customHeight="1" x14ac:dyDescent="0.2">
      <c r="A23" s="461"/>
      <c r="B23" s="474"/>
      <c r="C23" s="475" t="s">
        <v>122</v>
      </c>
      <c r="D23" s="476"/>
      <c r="E23" s="476"/>
      <c r="F23" s="476"/>
      <c r="G23" s="477">
        <f>SUM(G15:G21)</f>
        <v>408619</v>
      </c>
      <c r="H23" s="477">
        <f>SUM(H15:H21)</f>
        <v>1165562</v>
      </c>
      <c r="I23" s="477">
        <f>SUM(I15:I21)</f>
        <v>1280046</v>
      </c>
      <c r="J23" s="477">
        <f>SUM(J13:J21)</f>
        <v>326018</v>
      </c>
      <c r="K23" s="477">
        <f>SUM(K14:K21)</f>
        <v>696097</v>
      </c>
      <c r="L23" s="477">
        <f>SUM(L15:L18)</f>
        <v>2442</v>
      </c>
      <c r="M23" s="477">
        <f>SUM(M15:M21)</f>
        <v>0</v>
      </c>
      <c r="N23" s="477">
        <f>SUM(N15:N18)</f>
        <v>0</v>
      </c>
      <c r="O23" s="478">
        <f>O21</f>
        <v>1334360</v>
      </c>
      <c r="P23" s="477">
        <f>P12</f>
        <v>2197777</v>
      </c>
      <c r="Q23" s="477">
        <f>Q22</f>
        <v>23363</v>
      </c>
      <c r="R23" s="477">
        <f>SUM(G23:Q23)</f>
        <v>7434284</v>
      </c>
    </row>
    <row r="24" spans="1:21" ht="25.15" customHeight="1" x14ac:dyDescent="0.25">
      <c r="A24" s="479">
        <v>2</v>
      </c>
      <c r="B24" s="480" t="s">
        <v>170</v>
      </c>
      <c r="C24" s="251"/>
      <c r="D24" s="251"/>
      <c r="E24" s="251"/>
      <c r="F24" s="460"/>
      <c r="G24" s="552"/>
      <c r="H24" s="552"/>
      <c r="I24" s="552"/>
      <c r="J24" s="552"/>
      <c r="K24" s="552"/>
      <c r="L24" s="552"/>
      <c r="M24" s="552"/>
      <c r="N24" s="552"/>
      <c r="O24" s="552"/>
      <c r="P24" s="553"/>
      <c r="Q24" s="553"/>
      <c r="R24" s="554"/>
      <c r="S24" s="407"/>
    </row>
    <row r="25" spans="1:21" ht="25.15" customHeight="1" x14ac:dyDescent="0.2">
      <c r="A25" s="461"/>
      <c r="B25" s="474"/>
      <c r="C25" s="288" t="s">
        <v>39</v>
      </c>
      <c r="D25" s="288" t="s">
        <v>80</v>
      </c>
      <c r="E25" s="288"/>
      <c r="F25" s="289"/>
      <c r="G25" s="411"/>
      <c r="H25" s="413"/>
      <c r="I25" s="413"/>
      <c r="J25" s="557"/>
      <c r="K25" s="557"/>
      <c r="L25" s="557"/>
      <c r="M25" s="557"/>
      <c r="N25" s="557"/>
      <c r="O25" s="557"/>
      <c r="P25" s="410"/>
      <c r="Q25" s="555"/>
      <c r="R25" s="464">
        <f>G25+H25+I25+P25</f>
        <v>0</v>
      </c>
    </row>
    <row r="26" spans="1:21" ht="25.15" customHeight="1" x14ac:dyDescent="0.2">
      <c r="A26" s="461"/>
      <c r="B26" s="474"/>
      <c r="C26" s="288" t="s">
        <v>40</v>
      </c>
      <c r="D26" s="288" t="s">
        <v>120</v>
      </c>
      <c r="E26" s="288"/>
      <c r="F26" s="289"/>
      <c r="G26" s="411">
        <v>2760182.22</v>
      </c>
      <c r="H26" s="411">
        <v>690045.55</v>
      </c>
      <c r="I26" s="411">
        <v>181590.93</v>
      </c>
      <c r="J26" s="557"/>
      <c r="K26" s="557"/>
      <c r="L26" s="557"/>
      <c r="M26" s="411"/>
      <c r="N26" s="557"/>
      <c r="O26" s="411"/>
      <c r="P26" s="555"/>
      <c r="Q26" s="555"/>
      <c r="R26" s="464">
        <f>G26+H26+I26+M26+O26</f>
        <v>3631818.7000000007</v>
      </c>
    </row>
    <row r="27" spans="1:21" ht="25.15" customHeight="1" x14ac:dyDescent="0.2">
      <c r="A27" s="461"/>
      <c r="B27" s="481"/>
      <c r="C27" s="135" t="s">
        <v>41</v>
      </c>
      <c r="D27" s="135" t="s">
        <v>121</v>
      </c>
      <c r="E27" s="135"/>
      <c r="F27" s="482"/>
      <c r="G27" s="560"/>
      <c r="H27" s="560"/>
      <c r="I27" s="560"/>
      <c r="J27" s="560"/>
      <c r="K27" s="560"/>
      <c r="L27" s="560"/>
      <c r="M27" s="560"/>
      <c r="N27" s="560"/>
      <c r="O27" s="558"/>
      <c r="P27" s="562"/>
      <c r="Q27" s="415">
        <v>22469.25</v>
      </c>
      <c r="R27" s="473">
        <f>Q27</f>
        <v>22469.25</v>
      </c>
    </row>
    <row r="28" spans="1:21" ht="25.15" customHeight="1" thickBot="1" x14ac:dyDescent="0.25">
      <c r="A28" s="483"/>
      <c r="B28" s="481"/>
      <c r="C28" s="174" t="s">
        <v>212</v>
      </c>
      <c r="D28" s="174" t="s">
        <v>77</v>
      </c>
      <c r="E28" s="174"/>
      <c r="F28" s="175"/>
      <c r="G28" s="484">
        <f>SUM(G25:G26)</f>
        <v>2760182.22</v>
      </c>
      <c r="H28" s="485">
        <f>SUM(H25:H26)</f>
        <v>690045.55</v>
      </c>
      <c r="I28" s="485">
        <f>SUM(I25:I26)</f>
        <v>181590.93</v>
      </c>
      <c r="J28" s="561"/>
      <c r="K28" s="561"/>
      <c r="L28" s="561"/>
      <c r="M28" s="485">
        <f>M26</f>
        <v>0</v>
      </c>
      <c r="N28" s="561"/>
      <c r="O28" s="485">
        <f>O26</f>
        <v>0</v>
      </c>
      <c r="P28" s="485">
        <f>P25</f>
        <v>0</v>
      </c>
      <c r="Q28" s="485">
        <f>SUM(Q27)</f>
        <v>22469.25</v>
      </c>
      <c r="R28" s="485">
        <f>SUM(R25:R27)</f>
        <v>3654287.9500000007</v>
      </c>
      <c r="U28" s="88"/>
    </row>
    <row r="29" spans="1:21" ht="25.15" customHeight="1" x14ac:dyDescent="0.25">
      <c r="A29" s="479">
        <v>3</v>
      </c>
      <c r="B29" s="480" t="s">
        <v>246</v>
      </c>
      <c r="C29" s="248"/>
      <c r="D29" s="248"/>
      <c r="E29" s="248"/>
      <c r="F29" s="486"/>
      <c r="G29" s="563"/>
      <c r="H29" s="552"/>
      <c r="I29" s="552"/>
      <c r="J29" s="552"/>
      <c r="K29" s="552"/>
      <c r="L29" s="552"/>
      <c r="M29" s="552"/>
      <c r="N29" s="552"/>
      <c r="O29" s="552"/>
      <c r="P29" s="553"/>
      <c r="Q29" s="553"/>
      <c r="R29" s="552"/>
    </row>
    <row r="30" spans="1:21" ht="25.15" customHeight="1" x14ac:dyDescent="0.25">
      <c r="A30" s="458"/>
      <c r="B30" s="487" t="s">
        <v>98</v>
      </c>
      <c r="C30" s="288" t="s">
        <v>96</v>
      </c>
      <c r="D30" s="288"/>
      <c r="E30" s="288"/>
      <c r="F30" s="289"/>
      <c r="G30" s="563"/>
      <c r="H30" s="552"/>
      <c r="I30" s="552"/>
      <c r="J30" s="552"/>
      <c r="K30" s="552"/>
      <c r="L30" s="552"/>
      <c r="M30" s="552"/>
      <c r="N30" s="552"/>
      <c r="O30" s="552"/>
      <c r="P30" s="553"/>
      <c r="Q30" s="553"/>
      <c r="R30" s="554"/>
    </row>
    <row r="31" spans="1:21" ht="25.15" customHeight="1" x14ac:dyDescent="0.2">
      <c r="A31" s="461"/>
      <c r="B31" s="487"/>
      <c r="C31" s="191" t="s">
        <v>39</v>
      </c>
      <c r="D31" s="288" t="s">
        <v>75</v>
      </c>
      <c r="E31" s="288"/>
      <c r="F31" s="289"/>
      <c r="G31" s="564"/>
      <c r="H31" s="557"/>
      <c r="I31" s="557"/>
      <c r="J31" s="413">
        <v>15257</v>
      </c>
      <c r="K31" s="557"/>
      <c r="L31" s="557"/>
      <c r="M31" s="557"/>
      <c r="N31" s="557"/>
      <c r="O31" s="557"/>
      <c r="P31" s="555"/>
      <c r="Q31" s="555"/>
      <c r="R31" s="464">
        <f>J31</f>
        <v>15257</v>
      </c>
    </row>
    <row r="32" spans="1:21" ht="25.15" customHeight="1" x14ac:dyDescent="0.2">
      <c r="A32" s="461"/>
      <c r="B32" s="487"/>
      <c r="C32" s="191" t="s">
        <v>40</v>
      </c>
      <c r="D32" s="288" t="s">
        <v>69</v>
      </c>
      <c r="E32" s="288"/>
      <c r="F32" s="289"/>
      <c r="G32" s="564"/>
      <c r="H32" s="557"/>
      <c r="I32" s="557"/>
      <c r="J32" s="413"/>
      <c r="K32" s="413">
        <v>112080</v>
      </c>
      <c r="L32" s="557"/>
      <c r="M32" s="557"/>
      <c r="N32" s="557"/>
      <c r="O32" s="557"/>
      <c r="P32" s="555"/>
      <c r="Q32" s="555"/>
      <c r="R32" s="464">
        <f>SUM(J32:K32)</f>
        <v>112080</v>
      </c>
    </row>
    <row r="33" spans="1:19" ht="25.15" customHeight="1" x14ac:dyDescent="0.2">
      <c r="A33" s="461"/>
      <c r="B33" s="487"/>
      <c r="C33" s="191" t="s">
        <v>41</v>
      </c>
      <c r="D33" s="288" t="s">
        <v>70</v>
      </c>
      <c r="E33" s="288"/>
      <c r="F33" s="289"/>
      <c r="G33" s="416"/>
      <c r="H33" s="413"/>
      <c r="I33" s="413"/>
      <c r="J33" s="413"/>
      <c r="K33" s="411"/>
      <c r="L33" s="413"/>
      <c r="M33" s="413"/>
      <c r="N33" s="413"/>
      <c r="O33" s="557"/>
      <c r="P33" s="555"/>
      <c r="Q33" s="555"/>
      <c r="R33" s="464">
        <f>SUM(G33:N33)</f>
        <v>0</v>
      </c>
    </row>
    <row r="34" spans="1:19" ht="25.15" customHeight="1" x14ac:dyDescent="0.2">
      <c r="A34" s="461"/>
      <c r="B34" s="487"/>
      <c r="C34" s="191" t="s">
        <v>42</v>
      </c>
      <c r="D34" s="288" t="s">
        <v>71</v>
      </c>
      <c r="E34" s="288"/>
      <c r="F34" s="289"/>
      <c r="G34" s="416"/>
      <c r="H34" s="413"/>
      <c r="I34" s="413"/>
      <c r="J34" s="413"/>
      <c r="K34" s="417"/>
      <c r="L34" s="413"/>
      <c r="M34" s="413"/>
      <c r="N34" s="413"/>
      <c r="O34" s="557"/>
      <c r="P34" s="555"/>
      <c r="Q34" s="555"/>
      <c r="R34" s="464">
        <f>SUM(G34:N34)</f>
        <v>0</v>
      </c>
    </row>
    <row r="35" spans="1:19" ht="25.15" customHeight="1" x14ac:dyDescent="0.2">
      <c r="A35" s="461"/>
      <c r="B35" s="487"/>
      <c r="C35" s="191" t="s">
        <v>43</v>
      </c>
      <c r="D35" s="288" t="s">
        <v>72</v>
      </c>
      <c r="E35" s="288"/>
      <c r="F35" s="289"/>
      <c r="G35" s="418"/>
      <c r="H35" s="419"/>
      <c r="I35" s="413"/>
      <c r="J35" s="413"/>
      <c r="K35" s="411"/>
      <c r="L35" s="419"/>
      <c r="M35" s="413"/>
      <c r="N35" s="413"/>
      <c r="O35" s="557"/>
      <c r="P35" s="555"/>
      <c r="Q35" s="555"/>
      <c r="R35" s="464">
        <f>SUM(G35:N35)</f>
        <v>0</v>
      </c>
    </row>
    <row r="36" spans="1:19" ht="25.15" customHeight="1" x14ac:dyDescent="0.2">
      <c r="A36" s="461"/>
      <c r="B36" s="487"/>
      <c r="C36" s="191" t="s">
        <v>44</v>
      </c>
      <c r="D36" s="288" t="s">
        <v>82</v>
      </c>
      <c r="E36" s="288"/>
      <c r="F36" s="289"/>
      <c r="G36" s="416"/>
      <c r="H36" s="416"/>
      <c r="I36" s="416"/>
      <c r="J36" s="413"/>
      <c r="K36" s="411"/>
      <c r="L36" s="413"/>
      <c r="M36" s="413"/>
      <c r="N36" s="413"/>
      <c r="O36" s="557"/>
      <c r="P36" s="555"/>
      <c r="Q36" s="555"/>
      <c r="R36" s="464">
        <f>SUM(G36:N36)</f>
        <v>0</v>
      </c>
    </row>
    <row r="37" spans="1:19" ht="25.15" customHeight="1" x14ac:dyDescent="0.2">
      <c r="A37" s="461"/>
      <c r="B37" s="487"/>
      <c r="C37" s="191" t="s">
        <v>45</v>
      </c>
      <c r="D37" s="288" t="s">
        <v>79</v>
      </c>
      <c r="E37" s="288"/>
      <c r="F37" s="289"/>
      <c r="G37" s="420"/>
      <c r="H37" s="420"/>
      <c r="I37" s="416"/>
      <c r="J37" s="413"/>
      <c r="K37" s="413"/>
      <c r="L37" s="557"/>
      <c r="M37" s="411"/>
      <c r="N37" s="557"/>
      <c r="O37" s="557"/>
      <c r="P37" s="555"/>
      <c r="Q37" s="555"/>
      <c r="R37" s="464">
        <f>SUM(G37:K37)+M37</f>
        <v>0</v>
      </c>
    </row>
    <row r="38" spans="1:19" ht="25.15" customHeight="1" x14ac:dyDescent="0.2">
      <c r="A38" s="461"/>
      <c r="B38" s="487"/>
      <c r="C38" s="191" t="s">
        <v>46</v>
      </c>
      <c r="D38" s="288" t="s">
        <v>93</v>
      </c>
      <c r="E38" s="288"/>
      <c r="F38" s="289"/>
      <c r="G38" s="420"/>
      <c r="H38" s="420"/>
      <c r="I38" s="420">
        <v>9693</v>
      </c>
      <c r="J38" s="413"/>
      <c r="K38" s="413"/>
      <c r="L38" s="557"/>
      <c r="M38" s="411"/>
      <c r="N38" s="557"/>
      <c r="O38" s="564"/>
      <c r="P38" s="555"/>
      <c r="Q38" s="555"/>
      <c r="R38" s="464">
        <f>SUM(G38:K38)+M38</f>
        <v>9693</v>
      </c>
    </row>
    <row r="39" spans="1:19" ht="25.15" customHeight="1" x14ac:dyDescent="0.2">
      <c r="A39" s="461"/>
      <c r="B39" s="487"/>
      <c r="C39" s="191" t="s">
        <v>47</v>
      </c>
      <c r="D39" s="288" t="s">
        <v>115</v>
      </c>
      <c r="E39" s="288"/>
      <c r="F39" s="289"/>
      <c r="G39" s="421">
        <v>408619</v>
      </c>
      <c r="H39" s="421">
        <v>636970</v>
      </c>
      <c r="I39" s="421"/>
      <c r="J39" s="422"/>
      <c r="K39" s="422"/>
      <c r="L39" s="558"/>
      <c r="M39" s="422"/>
      <c r="N39" s="558"/>
      <c r="O39" s="423"/>
      <c r="P39" s="562"/>
      <c r="Q39" s="562"/>
      <c r="R39" s="473">
        <f>SUM(G39:K39)+M39+O39</f>
        <v>1045589</v>
      </c>
    </row>
    <row r="40" spans="1:19" ht="25.15" customHeight="1" x14ac:dyDescent="0.2">
      <c r="A40" s="461"/>
      <c r="B40" s="487"/>
      <c r="C40" s="191" t="s">
        <v>48</v>
      </c>
      <c r="D40" s="288" t="s">
        <v>123</v>
      </c>
      <c r="E40" s="288"/>
      <c r="F40" s="289"/>
      <c r="G40" s="421">
        <v>1960767</v>
      </c>
      <c r="H40" s="421"/>
      <c r="I40" s="421"/>
      <c r="J40" s="422"/>
      <c r="K40" s="422"/>
      <c r="L40" s="558"/>
      <c r="M40" s="424"/>
      <c r="N40" s="558"/>
      <c r="O40" s="421"/>
      <c r="P40" s="562"/>
      <c r="Q40" s="562"/>
      <c r="R40" s="473">
        <f>SUM(G40:K40)+M40+O40</f>
        <v>1960767</v>
      </c>
    </row>
    <row r="41" spans="1:19" ht="25.15" customHeight="1" x14ac:dyDescent="0.2">
      <c r="A41" s="133"/>
      <c r="B41" s="488" t="s">
        <v>124</v>
      </c>
      <c r="C41" s="489"/>
      <c r="D41" s="489"/>
      <c r="E41" s="489"/>
      <c r="F41" s="490"/>
      <c r="G41" s="478">
        <f>SUM(G33:G40)</f>
        <v>2369386</v>
      </c>
      <c r="H41" s="478">
        <f>SUM(H33:H40)</f>
        <v>636970</v>
      </c>
      <c r="I41" s="478">
        <f>SUM(I33:I40)</f>
        <v>9693</v>
      </c>
      <c r="J41" s="478">
        <f>SUM(J31:J40)</f>
        <v>15257</v>
      </c>
      <c r="K41" s="478">
        <f>SUM(K32:K40)</f>
        <v>112080</v>
      </c>
      <c r="L41" s="478">
        <f>SUM(L33:L36)</f>
        <v>0</v>
      </c>
      <c r="M41" s="478">
        <f>SUM(M33:M40)</f>
        <v>0</v>
      </c>
      <c r="N41" s="478">
        <f>SUM(N33:N36)</f>
        <v>0</v>
      </c>
      <c r="O41" s="478">
        <f>SUM(O39:O40)</f>
        <v>0</v>
      </c>
      <c r="P41" s="565"/>
      <c r="Q41" s="565"/>
      <c r="R41" s="477">
        <f>SUM(G41:O41)</f>
        <v>3143386</v>
      </c>
      <c r="S41" s="425"/>
    </row>
    <row r="42" spans="1:19" ht="25.15" customHeight="1" x14ac:dyDescent="0.2">
      <c r="A42" s="461"/>
      <c r="B42" s="487"/>
      <c r="C42" s="191" t="s">
        <v>57</v>
      </c>
      <c r="D42" s="288" t="s">
        <v>76</v>
      </c>
      <c r="E42" s="288"/>
      <c r="F42" s="289"/>
      <c r="G42" s="426"/>
      <c r="H42" s="427"/>
      <c r="I42" s="428">
        <v>11181</v>
      </c>
      <c r="J42" s="429">
        <v>1409</v>
      </c>
      <c r="K42" s="428">
        <v>10731</v>
      </c>
      <c r="L42" s="428"/>
      <c r="M42" s="428"/>
      <c r="N42" s="428"/>
      <c r="O42" s="428"/>
      <c r="P42" s="553"/>
      <c r="Q42" s="491">
        <f>SUM(G42:O42)</f>
        <v>23321</v>
      </c>
      <c r="R42" s="492">
        <f>Q42</f>
        <v>23321</v>
      </c>
    </row>
    <row r="43" spans="1:19" ht="25.15" customHeight="1" x14ac:dyDescent="0.2">
      <c r="A43" s="461"/>
      <c r="B43" s="487" t="s">
        <v>99</v>
      </c>
      <c r="C43" s="288" t="s">
        <v>97</v>
      </c>
      <c r="D43" s="288"/>
      <c r="E43" s="288"/>
      <c r="F43" s="289"/>
      <c r="G43" s="566"/>
      <c r="H43" s="567"/>
      <c r="I43" s="567"/>
      <c r="J43" s="567"/>
      <c r="K43" s="567"/>
      <c r="L43" s="567"/>
      <c r="M43" s="567"/>
      <c r="N43" s="567"/>
      <c r="O43" s="567"/>
      <c r="P43" s="556"/>
      <c r="Q43" s="556"/>
      <c r="R43" s="568"/>
    </row>
    <row r="44" spans="1:19" ht="25.15" customHeight="1" x14ac:dyDescent="0.25">
      <c r="A44" s="461"/>
      <c r="B44" s="493"/>
      <c r="C44" s="191" t="s">
        <v>39</v>
      </c>
      <c r="D44" s="191" t="s">
        <v>90</v>
      </c>
      <c r="E44" s="191"/>
      <c r="F44" s="116"/>
      <c r="G44" s="430"/>
      <c r="H44" s="411"/>
      <c r="I44" s="420"/>
      <c r="J44" s="420"/>
      <c r="K44" s="420"/>
      <c r="L44" s="416"/>
      <c r="M44" s="420"/>
      <c r="N44" s="420"/>
      <c r="O44" s="420"/>
      <c r="P44" s="555"/>
      <c r="Q44" s="555"/>
      <c r="R44" s="464">
        <f>SUM(G44:O44)</f>
        <v>0</v>
      </c>
    </row>
    <row r="45" spans="1:19" ht="25.15" customHeight="1" x14ac:dyDescent="0.25">
      <c r="A45" s="461"/>
      <c r="B45" s="493"/>
      <c r="C45" s="191" t="s">
        <v>40</v>
      </c>
      <c r="D45" s="191" t="s">
        <v>91</v>
      </c>
      <c r="E45" s="191"/>
      <c r="F45" s="116"/>
      <c r="G45" s="430"/>
      <c r="H45" s="411"/>
      <c r="I45" s="420"/>
      <c r="J45" s="420"/>
      <c r="K45" s="420"/>
      <c r="L45" s="416"/>
      <c r="M45" s="420"/>
      <c r="N45" s="420"/>
      <c r="O45" s="420"/>
      <c r="P45" s="555"/>
      <c r="Q45" s="555"/>
      <c r="R45" s="464">
        <f>SUM(G45:O45)</f>
        <v>0</v>
      </c>
    </row>
    <row r="46" spans="1:19" ht="25.15" customHeight="1" x14ac:dyDescent="0.25">
      <c r="A46" s="461"/>
      <c r="B46" s="493"/>
      <c r="C46" s="191" t="s">
        <v>41</v>
      </c>
      <c r="D46" s="288" t="s">
        <v>89</v>
      </c>
      <c r="E46" s="288"/>
      <c r="F46" s="289"/>
      <c r="G46" s="424"/>
      <c r="H46" s="427"/>
      <c r="I46" s="420"/>
      <c r="J46" s="420"/>
      <c r="K46" s="420"/>
      <c r="L46" s="416"/>
      <c r="M46" s="420"/>
      <c r="N46" s="420"/>
      <c r="O46" s="420"/>
      <c r="P46" s="555"/>
      <c r="Q46" s="555"/>
      <c r="R46" s="464">
        <f>SUM(G46:O46)</f>
        <v>0</v>
      </c>
    </row>
    <row r="47" spans="1:19" ht="25.15" customHeight="1" x14ac:dyDescent="0.2">
      <c r="A47" s="461"/>
      <c r="B47" s="474" t="s">
        <v>157</v>
      </c>
      <c r="C47" s="288" t="s">
        <v>167</v>
      </c>
      <c r="D47" s="288"/>
      <c r="E47" s="288"/>
      <c r="F47" s="289"/>
      <c r="G47" s="424">
        <f>SUM(G41+G42+G44+G45+G46)</f>
        <v>2369386</v>
      </c>
      <c r="H47" s="424">
        <f t="shared" ref="H47:O47" si="0">SUM(H41+H42+H44+H45+H46)</f>
        <v>636970</v>
      </c>
      <c r="I47" s="424">
        <f t="shared" si="0"/>
        <v>20874</v>
      </c>
      <c r="J47" s="424">
        <f t="shared" si="0"/>
        <v>16666</v>
      </c>
      <c r="K47" s="424">
        <f t="shared" si="0"/>
        <v>122811</v>
      </c>
      <c r="L47" s="424">
        <f t="shared" si="0"/>
        <v>0</v>
      </c>
      <c r="M47" s="424">
        <f t="shared" si="0"/>
        <v>0</v>
      </c>
      <c r="N47" s="424">
        <f t="shared" si="0"/>
        <v>0</v>
      </c>
      <c r="O47" s="424">
        <f t="shared" si="0"/>
        <v>0</v>
      </c>
      <c r="P47" s="562"/>
      <c r="Q47" s="562"/>
      <c r="R47" s="473">
        <f>SUM(G47:O47)</f>
        <v>3166707</v>
      </c>
    </row>
    <row r="48" spans="1:19" ht="25.15" customHeight="1" x14ac:dyDescent="0.2">
      <c r="A48" s="494"/>
      <c r="B48" s="495" t="s">
        <v>165</v>
      </c>
      <c r="C48" s="496" t="s">
        <v>62</v>
      </c>
      <c r="D48" s="497"/>
      <c r="E48" s="497"/>
      <c r="F48" s="497"/>
      <c r="G48" s="478">
        <f>IF(G47='CSS '!G54,'CSS '!G54,"ERROR")</f>
        <v>2369386</v>
      </c>
      <c r="H48" s="478">
        <f>IF(H47=PEI!G51,PEI!G51,"ERROR")</f>
        <v>636970</v>
      </c>
      <c r="I48" s="478">
        <f>IF(I47=INN!G35,INN!G35,"ERROR")</f>
        <v>20874</v>
      </c>
      <c r="J48" s="478">
        <f>IF(J47=WET!E15,WET!E15,"ERROR")</f>
        <v>16666</v>
      </c>
      <c r="K48" s="478">
        <f>IF(K47=CFTN!D41,CFTN!D41,"ERROR")</f>
        <v>122811</v>
      </c>
      <c r="L48" s="478">
        <f>IF(L47='Other MHSA Funds'!D7,'Other MHSA Funds'!D7,"ERROR")</f>
        <v>0</v>
      </c>
      <c r="M48" s="478">
        <f>IF(M47='Other MHSA Funds'!D9,'Other MHSA Funds'!D9,"ERROR")</f>
        <v>0</v>
      </c>
      <c r="N48" s="478">
        <f>IF(N47='Other MHSA Funds'!D11,'Other MHSA Funds'!D11,"ERROR")</f>
        <v>0</v>
      </c>
      <c r="O48" s="478">
        <f>IF(O47='Unencumbered Housing Funds'!D6,'Unencumbered Housing Funds'!D6,"ERROR")</f>
        <v>0</v>
      </c>
      <c r="P48" s="569"/>
      <c r="Q48" s="498">
        <f>Q42</f>
        <v>23321</v>
      </c>
      <c r="R48" s="443">
        <f>SUM(G48:O48)</f>
        <v>3166707</v>
      </c>
    </row>
    <row r="49" spans="1:19" x14ac:dyDescent="0.2">
      <c r="A49" s="581"/>
      <c r="B49" s="109"/>
      <c r="C49" s="109"/>
      <c r="D49" s="109"/>
      <c r="E49" s="109"/>
      <c r="F49" s="109"/>
      <c r="G49" s="109"/>
      <c r="H49" s="109"/>
      <c r="I49" s="109"/>
      <c r="J49" s="109"/>
      <c r="K49" s="109"/>
      <c r="L49" s="109"/>
      <c r="M49" s="109"/>
      <c r="N49" s="109"/>
      <c r="O49" s="109"/>
      <c r="P49" s="109"/>
      <c r="Q49" s="109"/>
      <c r="R49" s="582"/>
      <c r="S49" s="109"/>
    </row>
    <row r="50" spans="1:19" s="583" customFormat="1" x14ac:dyDescent="0.2">
      <c r="A50" s="133" t="s">
        <v>168</v>
      </c>
      <c r="B50" s="135"/>
      <c r="C50" s="135"/>
      <c r="D50" s="135"/>
      <c r="E50" s="135"/>
      <c r="F50" s="135"/>
      <c r="G50" s="135"/>
      <c r="H50" s="135"/>
      <c r="I50" s="135"/>
      <c r="J50" s="135"/>
      <c r="K50" s="135"/>
      <c r="L50" s="135"/>
      <c r="M50" s="135"/>
      <c r="N50" s="135"/>
      <c r="O50" s="135"/>
      <c r="P50" s="135"/>
      <c r="Q50" s="135"/>
      <c r="R50" s="499"/>
      <c r="S50" s="135"/>
    </row>
    <row r="51" spans="1:19" x14ac:dyDescent="0.2">
      <c r="A51" s="581"/>
      <c r="B51" s="109"/>
      <c r="C51" s="109"/>
      <c r="D51" s="109"/>
      <c r="E51" s="109"/>
      <c r="F51" s="109"/>
      <c r="G51" s="109"/>
      <c r="H51" s="109"/>
      <c r="I51" s="109"/>
      <c r="J51" s="109"/>
      <c r="K51" s="109"/>
      <c r="L51" s="109"/>
      <c r="M51" s="109"/>
      <c r="N51" s="109"/>
      <c r="O51" s="109"/>
      <c r="P51" s="109"/>
      <c r="Q51" s="109"/>
      <c r="R51" s="582"/>
    </row>
    <row r="52" spans="1:19" ht="25.15" customHeight="1" x14ac:dyDescent="0.25">
      <c r="A52" s="479">
        <v>4</v>
      </c>
      <c r="B52" s="480" t="s">
        <v>247</v>
      </c>
      <c r="C52" s="248"/>
      <c r="D52" s="248"/>
      <c r="E52" s="248"/>
      <c r="F52" s="486"/>
      <c r="G52" s="570"/>
      <c r="H52" s="570"/>
      <c r="I52" s="570"/>
      <c r="J52" s="570"/>
      <c r="K52" s="570"/>
      <c r="L52" s="570"/>
      <c r="M52" s="570"/>
      <c r="N52" s="570"/>
      <c r="O52" s="570"/>
      <c r="P52" s="570"/>
      <c r="Q52" s="570"/>
      <c r="R52" s="571"/>
    </row>
    <row r="53" spans="1:19" ht="25.15" customHeight="1" x14ac:dyDescent="0.25">
      <c r="A53" s="461"/>
      <c r="B53" s="459"/>
      <c r="C53" s="500" t="s">
        <v>39</v>
      </c>
      <c r="D53" s="468" t="s">
        <v>95</v>
      </c>
      <c r="E53" s="468"/>
      <c r="F53" s="469"/>
      <c r="G53" s="427"/>
      <c r="H53" s="429"/>
      <c r="I53" s="429"/>
      <c r="J53" s="427"/>
      <c r="K53" s="427"/>
      <c r="L53" s="552"/>
      <c r="M53" s="552"/>
      <c r="N53" s="552"/>
      <c r="O53" s="552"/>
      <c r="P53" s="431"/>
      <c r="Q53" s="553"/>
      <c r="R53" s="492">
        <f>SUM(G53:K53)+P53</f>
        <v>0</v>
      </c>
      <c r="S53" s="432"/>
    </row>
    <row r="54" spans="1:19" ht="25.15" customHeight="1" x14ac:dyDescent="0.25">
      <c r="A54" s="461"/>
      <c r="B54" s="459"/>
      <c r="C54" s="500" t="s">
        <v>40</v>
      </c>
      <c r="D54" s="468" t="s">
        <v>116</v>
      </c>
      <c r="E54" s="468"/>
      <c r="F54" s="469"/>
      <c r="G54" s="411"/>
      <c r="H54" s="413"/>
      <c r="I54" s="413"/>
      <c r="J54" s="411"/>
      <c r="K54" s="411"/>
      <c r="L54" s="557"/>
      <c r="M54" s="557"/>
      <c r="N54" s="557"/>
      <c r="O54" s="557"/>
      <c r="P54" s="431"/>
      <c r="Q54" s="555"/>
      <c r="R54" s="492">
        <f>SUM(G54:K54)+P54</f>
        <v>0</v>
      </c>
      <c r="S54" s="432"/>
    </row>
    <row r="55" spans="1:19" ht="24.6" customHeight="1" x14ac:dyDescent="0.25">
      <c r="A55" s="461"/>
      <c r="B55" s="459"/>
      <c r="C55" s="500" t="s">
        <v>41</v>
      </c>
      <c r="D55" s="468" t="s">
        <v>125</v>
      </c>
      <c r="E55" s="468"/>
      <c r="F55" s="469"/>
      <c r="G55" s="411"/>
      <c r="H55" s="413"/>
      <c r="I55" s="413"/>
      <c r="J55" s="411"/>
      <c r="K55" s="411"/>
      <c r="L55" s="557"/>
      <c r="M55" s="557"/>
      <c r="N55" s="557"/>
      <c r="O55" s="557"/>
      <c r="P55" s="431"/>
      <c r="Q55" s="562"/>
      <c r="R55" s="492">
        <f>SUM(G55:K55)+P55</f>
        <v>0</v>
      </c>
      <c r="S55" s="432"/>
    </row>
    <row r="56" spans="1:19" ht="24.6" customHeight="1" x14ac:dyDescent="0.25">
      <c r="A56" s="483"/>
      <c r="B56" s="459"/>
      <c r="C56" s="500" t="s">
        <v>216</v>
      </c>
      <c r="D56" s="468"/>
      <c r="E56" s="468"/>
      <c r="F56" s="469"/>
      <c r="G56" s="501">
        <f>SUM(G53:G55)</f>
        <v>0</v>
      </c>
      <c r="H56" s="501">
        <f>SUM(H53:H55)</f>
        <v>0</v>
      </c>
      <c r="I56" s="501">
        <f>SUM(I53:I55)</f>
        <v>0</v>
      </c>
      <c r="J56" s="501">
        <f>SUM(J53:J55)</f>
        <v>0</v>
      </c>
      <c r="K56" s="501">
        <f>SUM(K53:K55)</f>
        <v>0</v>
      </c>
      <c r="L56" s="559"/>
      <c r="M56" s="559"/>
      <c r="N56" s="559"/>
      <c r="O56" s="559"/>
      <c r="P56" s="431">
        <f>SUM(P53:P55)</f>
        <v>0</v>
      </c>
      <c r="Q56" s="556"/>
      <c r="R56" s="492">
        <f>SUM(G56:K56)+P56</f>
        <v>0</v>
      </c>
      <c r="S56" s="432"/>
    </row>
    <row r="57" spans="1:19" ht="25.15" customHeight="1" x14ac:dyDescent="0.25">
      <c r="A57" s="502">
        <v>5</v>
      </c>
      <c r="B57" s="503" t="s">
        <v>248</v>
      </c>
      <c r="C57" s="313"/>
      <c r="D57" s="313"/>
      <c r="E57" s="313"/>
      <c r="F57" s="504"/>
      <c r="G57" s="574"/>
      <c r="H57" s="572"/>
      <c r="I57" s="572"/>
      <c r="J57" s="572"/>
      <c r="K57" s="572"/>
      <c r="L57" s="572"/>
      <c r="M57" s="572"/>
      <c r="N57" s="572"/>
      <c r="O57" s="572"/>
      <c r="P57" s="573"/>
      <c r="Q57" s="573"/>
      <c r="R57" s="575"/>
    </row>
    <row r="58" spans="1:19" ht="25.15" customHeight="1" x14ac:dyDescent="0.25">
      <c r="A58" s="505"/>
      <c r="B58" s="506"/>
      <c r="C58" s="507" t="s">
        <v>39</v>
      </c>
      <c r="D58" s="508" t="s">
        <v>61</v>
      </c>
      <c r="E58" s="508"/>
      <c r="F58" s="509"/>
      <c r="G58" s="564"/>
      <c r="H58" s="557"/>
      <c r="I58" s="557"/>
      <c r="J58" s="557"/>
      <c r="K58" s="557"/>
      <c r="L58" s="557"/>
      <c r="M58" s="557"/>
      <c r="N58" s="557"/>
      <c r="O58" s="557"/>
      <c r="P58" s="410"/>
      <c r="Q58" s="555"/>
      <c r="R58" s="464">
        <f>P58</f>
        <v>0</v>
      </c>
    </row>
    <row r="59" spans="1:19" ht="25.15" customHeight="1" x14ac:dyDescent="0.25">
      <c r="A59" s="505"/>
      <c r="B59" s="506"/>
      <c r="C59" s="507" t="s">
        <v>40</v>
      </c>
      <c r="D59" s="508" t="s">
        <v>74</v>
      </c>
      <c r="E59" s="508"/>
      <c r="F59" s="509"/>
      <c r="G59" s="564"/>
      <c r="H59" s="557"/>
      <c r="I59" s="557"/>
      <c r="J59" s="411"/>
      <c r="K59" s="557"/>
      <c r="L59" s="557"/>
      <c r="M59" s="557"/>
      <c r="N59" s="557"/>
      <c r="O59" s="557"/>
      <c r="P59" s="555"/>
      <c r="Q59" s="555"/>
      <c r="R59" s="464">
        <f>J59</f>
        <v>0</v>
      </c>
    </row>
    <row r="60" spans="1:19" ht="25.15" customHeight="1" x14ac:dyDescent="0.25">
      <c r="A60" s="505"/>
      <c r="B60" s="506"/>
      <c r="C60" s="507" t="s">
        <v>41</v>
      </c>
      <c r="D60" s="508" t="s">
        <v>64</v>
      </c>
      <c r="E60" s="508"/>
      <c r="F60" s="509"/>
      <c r="G60" s="564"/>
      <c r="H60" s="557"/>
      <c r="I60" s="557"/>
      <c r="J60" s="411"/>
      <c r="K60" s="413"/>
      <c r="L60" s="557"/>
      <c r="M60" s="557"/>
      <c r="N60" s="557"/>
      <c r="O60" s="557"/>
      <c r="P60" s="555"/>
      <c r="Q60" s="555"/>
      <c r="R60" s="464">
        <f>J60+K60</f>
        <v>0</v>
      </c>
    </row>
    <row r="61" spans="1:19" s="85" customFormat="1" ht="25.15" customHeight="1" x14ac:dyDescent="0.25">
      <c r="A61" s="505"/>
      <c r="B61" s="506"/>
      <c r="C61" s="507" t="s">
        <v>42</v>
      </c>
      <c r="D61" s="508" t="s">
        <v>65</v>
      </c>
      <c r="E61" s="508"/>
      <c r="F61" s="509"/>
      <c r="G61" s="416"/>
      <c r="H61" s="413"/>
      <c r="I61" s="413"/>
      <c r="J61" s="411"/>
      <c r="K61" s="413"/>
      <c r="L61" s="413"/>
      <c r="M61" s="413"/>
      <c r="N61" s="413"/>
      <c r="O61" s="557"/>
      <c r="P61" s="555"/>
      <c r="Q61" s="555"/>
      <c r="R61" s="464">
        <f>SUM(G61:N61)</f>
        <v>0</v>
      </c>
      <c r="S61" s="109"/>
    </row>
    <row r="62" spans="1:19" s="85" customFormat="1" ht="25.15" customHeight="1" x14ac:dyDescent="0.25">
      <c r="A62" s="505"/>
      <c r="B62" s="506"/>
      <c r="C62" s="507" t="s">
        <v>43</v>
      </c>
      <c r="D62" s="508" t="s">
        <v>66</v>
      </c>
      <c r="E62" s="508"/>
      <c r="F62" s="509"/>
      <c r="G62" s="416"/>
      <c r="H62" s="416"/>
      <c r="I62" s="416"/>
      <c r="J62" s="411"/>
      <c r="K62" s="413"/>
      <c r="L62" s="429"/>
      <c r="M62" s="413"/>
      <c r="N62" s="413"/>
      <c r="O62" s="557"/>
      <c r="P62" s="555"/>
      <c r="Q62" s="555"/>
      <c r="R62" s="464">
        <f>SUM(G62:N62)</f>
        <v>0</v>
      </c>
      <c r="S62" s="109"/>
    </row>
    <row r="63" spans="1:19" s="85" customFormat="1" ht="25.15" customHeight="1" x14ac:dyDescent="0.25">
      <c r="A63" s="505"/>
      <c r="B63" s="506"/>
      <c r="C63" s="507" t="s">
        <v>44</v>
      </c>
      <c r="D63" s="508" t="s">
        <v>67</v>
      </c>
      <c r="E63" s="508"/>
      <c r="F63" s="509"/>
      <c r="G63" s="416"/>
      <c r="H63" s="416"/>
      <c r="I63" s="433"/>
      <c r="J63" s="411"/>
      <c r="K63" s="413"/>
      <c r="L63" s="413"/>
      <c r="M63" s="413"/>
      <c r="N63" s="413"/>
      <c r="O63" s="557"/>
      <c r="P63" s="555"/>
      <c r="Q63" s="555"/>
      <c r="R63" s="464">
        <f>SUM(G63:N63)</f>
        <v>0</v>
      </c>
      <c r="S63" s="109"/>
    </row>
    <row r="64" spans="1:19" s="85" customFormat="1" ht="25.15" customHeight="1" x14ac:dyDescent="0.25">
      <c r="A64" s="505"/>
      <c r="B64" s="506"/>
      <c r="C64" s="507" t="s">
        <v>45</v>
      </c>
      <c r="D64" s="508" t="s">
        <v>68</v>
      </c>
      <c r="E64" s="508"/>
      <c r="F64" s="509"/>
      <c r="G64" s="433"/>
      <c r="H64" s="433"/>
      <c r="I64" s="433"/>
      <c r="J64" s="411"/>
      <c r="K64" s="413"/>
      <c r="L64" s="416"/>
      <c r="M64" s="416"/>
      <c r="N64" s="416"/>
      <c r="O64" s="558"/>
      <c r="P64" s="562"/>
      <c r="Q64" s="562"/>
      <c r="R64" s="464">
        <f>SUM(G64:N64)</f>
        <v>0</v>
      </c>
      <c r="S64" s="109"/>
    </row>
    <row r="65" spans="1:19" ht="25.15" customHeight="1" x14ac:dyDescent="0.25">
      <c r="A65" s="505"/>
      <c r="B65" s="506"/>
      <c r="C65" s="507" t="s">
        <v>46</v>
      </c>
      <c r="D65" s="508" t="s">
        <v>78</v>
      </c>
      <c r="E65" s="508"/>
      <c r="F65" s="509"/>
      <c r="G65" s="416"/>
      <c r="H65" s="422"/>
      <c r="I65" s="424"/>
      <c r="J65" s="411"/>
      <c r="K65" s="411"/>
      <c r="L65" s="424"/>
      <c r="M65" s="424"/>
      <c r="N65" s="558"/>
      <c r="O65" s="558"/>
      <c r="P65" s="562"/>
      <c r="Q65" s="562"/>
      <c r="R65" s="464">
        <f>SUM(G65:M65)</f>
        <v>0</v>
      </c>
    </row>
    <row r="66" spans="1:19" ht="25.15" customHeight="1" x14ac:dyDescent="0.25">
      <c r="A66" s="505"/>
      <c r="B66" s="506"/>
      <c r="C66" s="507" t="s">
        <v>47</v>
      </c>
      <c r="D66" s="508" t="s">
        <v>94</v>
      </c>
      <c r="E66" s="508"/>
      <c r="F66" s="509"/>
      <c r="G66" s="420"/>
      <c r="H66" s="424"/>
      <c r="I66" s="424"/>
      <c r="J66" s="411"/>
      <c r="K66" s="411"/>
      <c r="L66" s="424"/>
      <c r="M66" s="424"/>
      <c r="N66" s="558"/>
      <c r="O66" s="558"/>
      <c r="P66" s="562"/>
      <c r="Q66" s="562"/>
      <c r="R66" s="464">
        <f>SUM(G66:M66)</f>
        <v>0</v>
      </c>
    </row>
    <row r="67" spans="1:19" ht="25.15" customHeight="1" x14ac:dyDescent="0.25">
      <c r="A67" s="505"/>
      <c r="B67" s="506"/>
      <c r="C67" s="507" t="s">
        <v>48</v>
      </c>
      <c r="D67" s="508" t="s">
        <v>117</v>
      </c>
      <c r="E67" s="508"/>
      <c r="F67" s="509"/>
      <c r="G67" s="420"/>
      <c r="H67" s="424"/>
      <c r="I67" s="424"/>
      <c r="J67" s="411"/>
      <c r="K67" s="411"/>
      <c r="L67" s="424"/>
      <c r="M67" s="422"/>
      <c r="N67" s="558"/>
      <c r="O67" s="422"/>
      <c r="P67" s="562"/>
      <c r="Q67" s="562"/>
      <c r="R67" s="464">
        <f>SUM(G67:M67)+O67</f>
        <v>0</v>
      </c>
    </row>
    <row r="68" spans="1:19" ht="25.15" customHeight="1" x14ac:dyDescent="0.25">
      <c r="A68" s="505"/>
      <c r="B68" s="506"/>
      <c r="C68" s="507" t="s">
        <v>57</v>
      </c>
      <c r="D68" s="508" t="s">
        <v>126</v>
      </c>
      <c r="E68" s="508"/>
      <c r="F68" s="509"/>
      <c r="G68" s="420"/>
      <c r="H68" s="424"/>
      <c r="I68" s="424"/>
      <c r="J68" s="411"/>
      <c r="K68" s="411"/>
      <c r="L68" s="424"/>
      <c r="M68" s="424"/>
      <c r="N68" s="558"/>
      <c r="O68" s="424"/>
      <c r="P68" s="562"/>
      <c r="Q68" s="557"/>
      <c r="R68" s="464">
        <f>SUM(G68:M68)+O68</f>
        <v>0</v>
      </c>
      <c r="S68" s="432"/>
    </row>
    <row r="69" spans="1:19" ht="25.15" customHeight="1" x14ac:dyDescent="0.25">
      <c r="A69" s="505"/>
      <c r="B69" s="506"/>
      <c r="C69" s="507" t="s">
        <v>100</v>
      </c>
      <c r="D69" s="507" t="s">
        <v>92</v>
      </c>
      <c r="E69" s="507"/>
      <c r="F69" s="510"/>
      <c r="G69" s="421"/>
      <c r="H69" s="424"/>
      <c r="I69" s="424"/>
      <c r="J69" s="422"/>
      <c r="K69" s="422"/>
      <c r="L69" s="422"/>
      <c r="M69" s="424"/>
      <c r="N69" s="422"/>
      <c r="O69" s="424"/>
      <c r="P69" s="562"/>
      <c r="Q69" s="434"/>
      <c r="R69" s="511">
        <f>SUM(G69:O69)+Q69</f>
        <v>0</v>
      </c>
      <c r="S69" s="432"/>
    </row>
    <row r="70" spans="1:19" ht="25.15" customHeight="1" x14ac:dyDescent="0.2">
      <c r="A70" s="512"/>
      <c r="B70" s="495"/>
      <c r="C70" s="513" t="s">
        <v>131</v>
      </c>
      <c r="D70" s="514" t="s">
        <v>77</v>
      </c>
      <c r="E70" s="495"/>
      <c r="F70" s="514"/>
      <c r="G70" s="477">
        <f>SUM(G61:G69)</f>
        <v>0</v>
      </c>
      <c r="H70" s="477">
        <f>SUM(H61:H69)</f>
        <v>0</v>
      </c>
      <c r="I70" s="477">
        <f>SUM(I61:I69)</f>
        <v>0</v>
      </c>
      <c r="J70" s="477">
        <f>SUM(J59:J69)</f>
        <v>0</v>
      </c>
      <c r="K70" s="477">
        <f>SUM(K60:K69)</f>
        <v>0</v>
      </c>
      <c r="L70" s="477">
        <f>SUM(L61:L69)</f>
        <v>0</v>
      </c>
      <c r="M70" s="477">
        <f>SUM(M61:M69)</f>
        <v>0</v>
      </c>
      <c r="N70" s="477">
        <f>SUM(N61:N64)+N69</f>
        <v>0</v>
      </c>
      <c r="O70" s="477">
        <f>SUM(O67:O69)</f>
        <v>0</v>
      </c>
      <c r="P70" s="477">
        <f>P58</f>
        <v>0</v>
      </c>
      <c r="Q70" s="477">
        <f>Q69</f>
        <v>0</v>
      </c>
      <c r="R70" s="515">
        <f>SUM(G70:Q70)</f>
        <v>0</v>
      </c>
    </row>
    <row r="71" spans="1:19" ht="25.15" customHeight="1" x14ac:dyDescent="0.25">
      <c r="A71" s="516">
        <v>6</v>
      </c>
      <c r="B71" s="459" t="s">
        <v>249</v>
      </c>
      <c r="C71" s="251"/>
      <c r="D71" s="251"/>
      <c r="E71" s="251"/>
      <c r="F71" s="460"/>
      <c r="G71" s="563"/>
      <c r="H71" s="552"/>
      <c r="I71" s="552"/>
      <c r="J71" s="552"/>
      <c r="K71" s="552"/>
      <c r="L71" s="552"/>
      <c r="M71" s="552"/>
      <c r="N71" s="552"/>
      <c r="O71" s="559"/>
      <c r="P71" s="556"/>
      <c r="Q71" s="556"/>
      <c r="R71" s="575"/>
    </row>
    <row r="72" spans="1:19" ht="25.15" customHeight="1" x14ac:dyDescent="0.25">
      <c r="A72" s="133"/>
      <c r="B72" s="462"/>
      <c r="C72" s="135" t="s">
        <v>39</v>
      </c>
      <c r="D72" s="288" t="s">
        <v>81</v>
      </c>
      <c r="E72" s="288"/>
      <c r="F72" s="289"/>
      <c r="G72" s="564"/>
      <c r="H72" s="557"/>
      <c r="I72" s="557"/>
      <c r="J72" s="557"/>
      <c r="K72" s="557"/>
      <c r="L72" s="557"/>
      <c r="M72" s="557"/>
      <c r="N72" s="557"/>
      <c r="O72" s="558"/>
      <c r="P72" s="413">
        <f>SUM( P23+P28+P56+P70)</f>
        <v>2197777</v>
      </c>
      <c r="Q72" s="463"/>
      <c r="R72" s="464">
        <f>P72</f>
        <v>2197777</v>
      </c>
    </row>
    <row r="73" spans="1:19" ht="25.15" customHeight="1" x14ac:dyDescent="0.25">
      <c r="A73" s="133"/>
      <c r="B73" s="462"/>
      <c r="C73" s="465" t="s">
        <v>40</v>
      </c>
      <c r="D73" s="288" t="s">
        <v>74</v>
      </c>
      <c r="E73" s="288"/>
      <c r="F73" s="289"/>
      <c r="G73" s="564"/>
      <c r="H73" s="557"/>
      <c r="I73" s="557"/>
      <c r="J73" s="413">
        <f t="shared" ref="J73:K82" si="1">J13-J31+J59</f>
        <v>85761</v>
      </c>
      <c r="K73" s="557"/>
      <c r="L73" s="557"/>
      <c r="M73" s="557"/>
      <c r="N73" s="557"/>
      <c r="O73" s="557"/>
      <c r="P73" s="553"/>
      <c r="Q73" s="553"/>
      <c r="R73" s="464">
        <f>J73</f>
        <v>85761</v>
      </c>
    </row>
    <row r="74" spans="1:19" ht="25.15" customHeight="1" x14ac:dyDescent="0.25">
      <c r="A74" s="133"/>
      <c r="B74" s="462"/>
      <c r="C74" s="465" t="s">
        <v>41</v>
      </c>
      <c r="D74" s="288" t="s">
        <v>64</v>
      </c>
      <c r="E74" s="288"/>
      <c r="F74" s="289"/>
      <c r="G74" s="564"/>
      <c r="H74" s="557"/>
      <c r="I74" s="557"/>
      <c r="J74" s="413">
        <f t="shared" si="1"/>
        <v>225000</v>
      </c>
      <c r="K74" s="413">
        <f>K14-K32+K60</f>
        <v>362617</v>
      </c>
      <c r="L74" s="557"/>
      <c r="M74" s="557"/>
      <c r="N74" s="557"/>
      <c r="O74" s="557"/>
      <c r="P74" s="555"/>
      <c r="Q74" s="555"/>
      <c r="R74" s="464">
        <f>SUM(J74:K74)</f>
        <v>587617</v>
      </c>
    </row>
    <row r="75" spans="1:19" s="85" customFormat="1" ht="25.15" customHeight="1" x14ac:dyDescent="0.25">
      <c r="A75" s="133"/>
      <c r="B75" s="462"/>
      <c r="C75" s="135" t="s">
        <v>42</v>
      </c>
      <c r="D75" s="288" t="s">
        <v>65</v>
      </c>
      <c r="E75" s="288"/>
      <c r="F75" s="289"/>
      <c r="G75" s="416">
        <f t="shared" ref="G75:I79" si="2">SUM(G15-G33+G61)</f>
        <v>0</v>
      </c>
      <c r="H75" s="416">
        <f t="shared" si="2"/>
        <v>367983</v>
      </c>
      <c r="I75" s="416">
        <f t="shared" si="2"/>
        <v>181400</v>
      </c>
      <c r="J75" s="413">
        <f t="shared" si="1"/>
        <v>0</v>
      </c>
      <c r="K75" s="413">
        <f>K15-K33+K61</f>
        <v>221400</v>
      </c>
      <c r="L75" s="416">
        <f>SUM(L15-L33+L61)</f>
        <v>1982</v>
      </c>
      <c r="M75" s="413">
        <f t="shared" ref="M75:N78" si="3">M15-M33+M61</f>
        <v>0</v>
      </c>
      <c r="N75" s="413">
        <f t="shared" si="3"/>
        <v>0</v>
      </c>
      <c r="O75" s="564"/>
      <c r="P75" s="555"/>
      <c r="Q75" s="555"/>
      <c r="R75" s="464">
        <f>SUM(G75:N75)</f>
        <v>772765</v>
      </c>
      <c r="S75" s="109"/>
    </row>
    <row r="76" spans="1:19" s="85" customFormat="1" ht="25.15" customHeight="1" x14ac:dyDescent="0.25">
      <c r="A76" s="133"/>
      <c r="B76" s="462"/>
      <c r="C76" s="135" t="s">
        <v>43</v>
      </c>
      <c r="D76" s="288" t="s">
        <v>66</v>
      </c>
      <c r="E76" s="288"/>
      <c r="F76" s="289"/>
      <c r="G76" s="416">
        <f t="shared" si="2"/>
        <v>0</v>
      </c>
      <c r="H76" s="416">
        <f t="shared" si="2"/>
        <v>0</v>
      </c>
      <c r="I76" s="416">
        <f t="shared" si="2"/>
        <v>181400</v>
      </c>
      <c r="J76" s="413">
        <f t="shared" si="1"/>
        <v>0</v>
      </c>
      <c r="K76" s="413">
        <f>K16-K34+K62</f>
        <v>0</v>
      </c>
      <c r="L76" s="416">
        <f>SUM(L16-L34+L62)</f>
        <v>0</v>
      </c>
      <c r="M76" s="413">
        <f t="shared" si="3"/>
        <v>0</v>
      </c>
      <c r="N76" s="413">
        <f t="shared" si="3"/>
        <v>0</v>
      </c>
      <c r="O76" s="564"/>
      <c r="P76" s="555"/>
      <c r="Q76" s="555"/>
      <c r="R76" s="464">
        <f>SUM(G76:N76)</f>
        <v>181400</v>
      </c>
      <c r="S76" s="109"/>
    </row>
    <row r="77" spans="1:19" s="85" customFormat="1" ht="25.15" customHeight="1" x14ac:dyDescent="0.25">
      <c r="A77" s="133"/>
      <c r="B77" s="462"/>
      <c r="C77" s="135" t="s">
        <v>44</v>
      </c>
      <c r="D77" s="288" t="s">
        <v>67</v>
      </c>
      <c r="E77" s="288"/>
      <c r="F77" s="289"/>
      <c r="G77" s="416">
        <f t="shared" si="2"/>
        <v>0</v>
      </c>
      <c r="H77" s="416">
        <f t="shared" si="2"/>
        <v>0</v>
      </c>
      <c r="I77" s="416">
        <f t="shared" si="2"/>
        <v>300200</v>
      </c>
      <c r="J77" s="413">
        <f t="shared" si="1"/>
        <v>0</v>
      </c>
      <c r="K77" s="413">
        <f>K17-K35+K63</f>
        <v>0</v>
      </c>
      <c r="L77" s="416">
        <f>SUM(L17-L35+L63)</f>
        <v>197</v>
      </c>
      <c r="M77" s="413">
        <f t="shared" si="3"/>
        <v>0</v>
      </c>
      <c r="N77" s="413">
        <f t="shared" si="3"/>
        <v>0</v>
      </c>
      <c r="O77" s="557"/>
      <c r="P77" s="555"/>
      <c r="Q77" s="555"/>
      <c r="R77" s="464">
        <f>SUM(G77:N77)</f>
        <v>300397</v>
      </c>
      <c r="S77" s="109"/>
    </row>
    <row r="78" spans="1:19" s="85" customFormat="1" ht="25.15" customHeight="1" x14ac:dyDescent="0.25">
      <c r="A78" s="133"/>
      <c r="B78" s="462"/>
      <c r="C78" s="135" t="s">
        <v>45</v>
      </c>
      <c r="D78" s="468" t="s">
        <v>68</v>
      </c>
      <c r="E78" s="468"/>
      <c r="F78" s="469"/>
      <c r="G78" s="416">
        <f t="shared" si="2"/>
        <v>0</v>
      </c>
      <c r="H78" s="416">
        <f t="shared" si="2"/>
        <v>0</v>
      </c>
      <c r="I78" s="416">
        <f t="shared" si="2"/>
        <v>74609</v>
      </c>
      <c r="J78" s="413">
        <f t="shared" si="1"/>
        <v>0</v>
      </c>
      <c r="K78" s="413">
        <f>K18-K36+K64</f>
        <v>0</v>
      </c>
      <c r="L78" s="416">
        <f>SUM(L18-L36+L64)</f>
        <v>263</v>
      </c>
      <c r="M78" s="413">
        <f t="shared" si="3"/>
        <v>0</v>
      </c>
      <c r="N78" s="413">
        <f t="shared" si="3"/>
        <v>0</v>
      </c>
      <c r="O78" s="558"/>
      <c r="P78" s="562"/>
      <c r="Q78" s="562"/>
      <c r="R78" s="464">
        <f>SUM(G78:N78)</f>
        <v>74872</v>
      </c>
      <c r="S78" s="109"/>
    </row>
    <row r="79" spans="1:19" ht="25.15" customHeight="1" x14ac:dyDescent="0.25">
      <c r="A79" s="133"/>
      <c r="B79" s="462"/>
      <c r="C79" s="135" t="s">
        <v>46</v>
      </c>
      <c r="D79" s="468" t="s">
        <v>78</v>
      </c>
      <c r="E79" s="468"/>
      <c r="F79" s="469"/>
      <c r="G79" s="416">
        <f t="shared" si="2"/>
        <v>0</v>
      </c>
      <c r="H79" s="416">
        <f t="shared" si="2"/>
        <v>0</v>
      </c>
      <c r="I79" s="416">
        <f t="shared" si="2"/>
        <v>169026</v>
      </c>
      <c r="J79" s="413">
        <f t="shared" si="1"/>
        <v>0</v>
      </c>
      <c r="K79" s="413">
        <f t="shared" si="1"/>
        <v>0</v>
      </c>
      <c r="L79" s="557"/>
      <c r="M79" s="411">
        <f>M19-M37+M65</f>
        <v>0</v>
      </c>
      <c r="N79" s="557"/>
      <c r="O79" s="558"/>
      <c r="P79" s="562"/>
      <c r="Q79" s="562"/>
      <c r="R79" s="464">
        <f>SUM(G79:K79)+M79</f>
        <v>169026</v>
      </c>
    </row>
    <row r="80" spans="1:19" ht="25.15" customHeight="1" x14ac:dyDescent="0.25">
      <c r="A80" s="133"/>
      <c r="B80" s="462"/>
      <c r="C80" s="135" t="s">
        <v>47</v>
      </c>
      <c r="D80" s="468" t="s">
        <v>94</v>
      </c>
      <c r="E80" s="468"/>
      <c r="F80" s="469"/>
      <c r="G80" s="416">
        <f t="shared" ref="G80:I81" si="4">SUM(G20-G38+G53+G66)</f>
        <v>0</v>
      </c>
      <c r="H80" s="416">
        <f t="shared" si="4"/>
        <v>0</v>
      </c>
      <c r="I80" s="416">
        <f t="shared" si="4"/>
        <v>145910</v>
      </c>
      <c r="J80" s="413">
        <f t="shared" si="1"/>
        <v>0</v>
      </c>
      <c r="K80" s="413">
        <f t="shared" si="1"/>
        <v>0</v>
      </c>
      <c r="L80" s="557"/>
      <c r="M80" s="411">
        <f>M20-M38+M66</f>
        <v>0</v>
      </c>
      <c r="N80" s="557"/>
      <c r="O80" s="558"/>
      <c r="P80" s="562"/>
      <c r="Q80" s="562"/>
      <c r="R80" s="464">
        <f>SUM(G80:K80)+M80</f>
        <v>145910</v>
      </c>
    </row>
    <row r="81" spans="1:21" ht="25.15" customHeight="1" x14ac:dyDescent="0.25">
      <c r="A81" s="133"/>
      <c r="B81" s="462"/>
      <c r="C81" s="135" t="s">
        <v>48</v>
      </c>
      <c r="D81" s="468" t="s">
        <v>117</v>
      </c>
      <c r="E81" s="468"/>
      <c r="F81" s="469"/>
      <c r="G81" s="416">
        <f t="shared" si="4"/>
        <v>0</v>
      </c>
      <c r="H81" s="416">
        <f t="shared" si="4"/>
        <v>160609</v>
      </c>
      <c r="I81" s="416">
        <f t="shared" si="4"/>
        <v>217808</v>
      </c>
      <c r="J81" s="413">
        <f t="shared" si="1"/>
        <v>0</v>
      </c>
      <c r="K81" s="413">
        <f t="shared" si="1"/>
        <v>0</v>
      </c>
      <c r="L81" s="557"/>
      <c r="M81" s="413">
        <f>M21-M39+M67</f>
        <v>0</v>
      </c>
      <c r="N81" s="557"/>
      <c r="O81" s="422">
        <f>O21-O39+O67</f>
        <v>1334360</v>
      </c>
      <c r="P81" s="562"/>
      <c r="Q81" s="562"/>
      <c r="R81" s="464">
        <f>SUM(G81:K81)+M81+O81</f>
        <v>1712777</v>
      </c>
    </row>
    <row r="82" spans="1:21" ht="25.15" customHeight="1" x14ac:dyDescent="0.25">
      <c r="A82" s="133"/>
      <c r="B82" s="462"/>
      <c r="C82" s="135" t="s">
        <v>57</v>
      </c>
      <c r="D82" s="468" t="s">
        <v>126</v>
      </c>
      <c r="E82" s="468"/>
      <c r="F82" s="469"/>
      <c r="G82" s="423">
        <f>SUM(G26-G40+G55+G68)</f>
        <v>799415.2200000002</v>
      </c>
      <c r="H82" s="423">
        <f>SUM(H26-H40+H55+H68)</f>
        <v>690045.55</v>
      </c>
      <c r="I82" s="423">
        <f>SUM(I26-I40+I55+I68)</f>
        <v>181590.93</v>
      </c>
      <c r="J82" s="413">
        <f t="shared" si="1"/>
        <v>0</v>
      </c>
      <c r="K82" s="413">
        <f t="shared" si="1"/>
        <v>0</v>
      </c>
      <c r="L82" s="576"/>
      <c r="M82" s="423">
        <f>M26-M40+M68</f>
        <v>0</v>
      </c>
      <c r="N82" s="576"/>
      <c r="O82" s="422">
        <f>O26-O40+O68</f>
        <v>0</v>
      </c>
      <c r="P82" s="562"/>
      <c r="Q82" s="562"/>
      <c r="R82" s="464">
        <f>SUM(G82:K82)+M82+O82</f>
        <v>1671051.7000000002</v>
      </c>
    </row>
    <row r="83" spans="1:21" ht="25.15" customHeight="1" thickBot="1" x14ac:dyDescent="0.25">
      <c r="A83" s="517"/>
      <c r="B83" s="474"/>
      <c r="C83" s="465" t="s">
        <v>100</v>
      </c>
      <c r="D83" s="468" t="s">
        <v>92</v>
      </c>
      <c r="E83" s="468"/>
      <c r="F83" s="469"/>
      <c r="G83" s="576"/>
      <c r="H83" s="576"/>
      <c r="I83" s="576"/>
      <c r="J83" s="576"/>
      <c r="K83" s="576"/>
      <c r="L83" s="576"/>
      <c r="M83" s="576"/>
      <c r="N83" s="576"/>
      <c r="O83" s="576"/>
      <c r="P83" s="562"/>
      <c r="Q83" s="518">
        <f>Q23+Q28-Q48+Q70</f>
        <v>22511.25</v>
      </c>
      <c r="R83" s="473">
        <f>Q83</f>
        <v>22511.25</v>
      </c>
    </row>
    <row r="84" spans="1:21" ht="25.15" customHeight="1" thickBot="1" x14ac:dyDescent="0.25">
      <c r="A84" s="519"/>
      <c r="B84" s="520"/>
      <c r="C84" s="521" t="s">
        <v>131</v>
      </c>
      <c r="D84" s="522"/>
      <c r="E84" s="520"/>
      <c r="F84" s="523" t="s">
        <v>102</v>
      </c>
      <c r="G84" s="524">
        <f>SUM(G75:G82)</f>
        <v>799415.2200000002</v>
      </c>
      <c r="H84" s="524">
        <f>SUM(H75:H82)</f>
        <v>1218637.55</v>
      </c>
      <c r="I84" s="524">
        <f>SUM(I75:I82)</f>
        <v>1451943.93</v>
      </c>
      <c r="J84" s="524">
        <f>SUM(J73:J82)</f>
        <v>310761</v>
      </c>
      <c r="K84" s="524">
        <f>SUM(K73:K82)</f>
        <v>584017</v>
      </c>
      <c r="L84" s="524">
        <f>SUM(L75:L78)</f>
        <v>2442</v>
      </c>
      <c r="M84" s="524">
        <f>SUM(M75:M82)</f>
        <v>0</v>
      </c>
      <c r="N84" s="524">
        <f>SUM(N75:N78)</f>
        <v>0</v>
      </c>
      <c r="O84" s="524">
        <f>SUM(O81:O82)</f>
        <v>1334360</v>
      </c>
      <c r="P84" s="524">
        <f>P72</f>
        <v>2197777</v>
      </c>
      <c r="Q84" s="525">
        <f>Q83</f>
        <v>22511.25</v>
      </c>
      <c r="R84" s="526">
        <f>SUM(G84:Q84)</f>
        <v>7921864.9500000002</v>
      </c>
      <c r="S84" s="109"/>
    </row>
    <row r="85" spans="1:21" ht="29.25" customHeight="1" x14ac:dyDescent="0.2">
      <c r="A85" s="109"/>
      <c r="B85" s="109"/>
      <c r="C85" s="412"/>
      <c r="D85" s="109"/>
      <c r="E85" s="109"/>
      <c r="F85" s="109"/>
      <c r="G85" s="435"/>
      <c r="H85" s="435"/>
      <c r="I85" s="435"/>
      <c r="J85" s="435"/>
      <c r="K85" s="435"/>
      <c r="L85" s="435"/>
      <c r="M85" s="435"/>
      <c r="N85" s="435"/>
      <c r="O85" s="435"/>
      <c r="P85" s="435"/>
      <c r="Q85" s="435"/>
      <c r="R85" s="435"/>
      <c r="S85" s="436"/>
      <c r="T85" s="90"/>
      <c r="U85" s="86"/>
    </row>
    <row r="86" spans="1:21" ht="25.15" customHeight="1" thickBot="1" x14ac:dyDescent="0.25">
      <c r="A86" s="412"/>
      <c r="B86" s="412"/>
      <c r="C86" s="412"/>
      <c r="D86" s="412"/>
      <c r="E86" s="412"/>
      <c r="F86" s="412"/>
      <c r="G86" s="437"/>
      <c r="H86" s="437"/>
      <c r="I86" s="437"/>
      <c r="J86" s="435"/>
      <c r="K86" s="435"/>
      <c r="L86" s="435"/>
      <c r="M86" s="435"/>
      <c r="N86" s="435"/>
      <c r="O86" s="435"/>
      <c r="P86" s="435" t="s">
        <v>102</v>
      </c>
      <c r="Q86" s="435"/>
      <c r="R86" s="435"/>
      <c r="S86" s="435"/>
      <c r="T86" s="89"/>
      <c r="U86" s="86"/>
    </row>
    <row r="87" spans="1:21" ht="25.15" customHeight="1" thickBot="1" x14ac:dyDescent="0.3">
      <c r="A87" s="537" t="s">
        <v>250</v>
      </c>
      <c r="B87" s="538"/>
      <c r="C87" s="539"/>
      <c r="D87" s="406"/>
      <c r="E87" s="406"/>
      <c r="H87" s="438"/>
      <c r="I87" s="438"/>
      <c r="J87" s="412"/>
      <c r="K87" s="103"/>
      <c r="L87" s="103"/>
      <c r="M87" s="527" t="s">
        <v>208</v>
      </c>
      <c r="N87" s="528"/>
      <c r="O87" s="528"/>
      <c r="P87" s="528"/>
      <c r="Q87" s="528"/>
      <c r="R87" s="529"/>
      <c r="S87" s="435"/>
      <c r="T87" s="89"/>
      <c r="U87" s="86"/>
    </row>
    <row r="88" spans="1:21" ht="22.15" customHeight="1" x14ac:dyDescent="0.2">
      <c r="A88" s="540" t="s">
        <v>127</v>
      </c>
      <c r="B88" s="541"/>
      <c r="C88" s="541"/>
      <c r="D88" s="541"/>
      <c r="E88" s="541"/>
      <c r="F88" s="542"/>
      <c r="G88" s="543" t="s">
        <v>84</v>
      </c>
      <c r="H88" s="439"/>
      <c r="I88" s="439"/>
      <c r="J88" s="440"/>
      <c r="K88" s="441"/>
      <c r="L88" s="441"/>
      <c r="M88" s="530" t="s">
        <v>85</v>
      </c>
      <c r="N88" s="442" t="s">
        <v>229</v>
      </c>
      <c r="O88" s="531"/>
      <c r="P88" s="531"/>
      <c r="Q88" s="531"/>
      <c r="R88" s="532"/>
      <c r="S88" s="435"/>
      <c r="T88" s="89"/>
      <c r="U88" s="86"/>
    </row>
    <row r="89" spans="1:21" ht="20.65" customHeight="1" x14ac:dyDescent="0.2">
      <c r="A89" s="544" t="s">
        <v>164</v>
      </c>
      <c r="B89" s="545"/>
      <c r="C89" s="545"/>
      <c r="D89" s="545"/>
      <c r="E89" s="545"/>
      <c r="F89" s="545"/>
      <c r="G89" s="443">
        <v>6356886</v>
      </c>
      <c r="H89" s="444"/>
      <c r="I89" s="444"/>
      <c r="J89" s="435"/>
      <c r="K89" s="445"/>
      <c r="L89" s="445"/>
      <c r="M89" s="530" t="s">
        <v>86</v>
      </c>
      <c r="N89" s="442" t="s">
        <v>230</v>
      </c>
      <c r="O89" s="531"/>
      <c r="P89" s="531"/>
      <c r="Q89" s="531"/>
      <c r="R89" s="532"/>
      <c r="S89" s="412"/>
      <c r="T89" s="86"/>
      <c r="U89" s="86"/>
    </row>
    <row r="90" spans="1:21" ht="21" customHeight="1" x14ac:dyDescent="0.2">
      <c r="A90" s="441"/>
      <c r="B90" s="441"/>
      <c r="C90" s="441"/>
      <c r="D90" s="441"/>
      <c r="E90" s="441"/>
      <c r="F90" s="441"/>
      <c r="G90" s="435"/>
      <c r="H90" s="435"/>
      <c r="I90" s="435"/>
      <c r="J90" s="435"/>
      <c r="K90" s="446"/>
      <c r="L90" s="446"/>
      <c r="M90" s="533" t="s">
        <v>87</v>
      </c>
      <c r="N90" s="442" t="s">
        <v>231</v>
      </c>
      <c r="O90" s="531"/>
      <c r="P90" s="531"/>
      <c r="Q90" s="531"/>
      <c r="R90" s="532"/>
      <c r="S90" s="412"/>
      <c r="T90" s="86"/>
      <c r="U90" s="86"/>
    </row>
    <row r="91" spans="1:21" ht="20.100000000000001" customHeight="1" thickBot="1" x14ac:dyDescent="0.25">
      <c r="H91" s="435"/>
      <c r="I91" s="435"/>
      <c r="J91" s="435"/>
      <c r="K91" s="446"/>
      <c r="L91" s="446"/>
      <c r="M91" s="534" t="s">
        <v>88</v>
      </c>
      <c r="N91" s="447" t="s">
        <v>232</v>
      </c>
      <c r="O91" s="535"/>
      <c r="P91" s="535"/>
      <c r="Q91" s="535"/>
      <c r="R91" s="536"/>
    </row>
    <row r="92" spans="1:21" ht="22.15" hidden="1" customHeight="1" x14ac:dyDescent="0.2">
      <c r="M92" s="412"/>
      <c r="N92" s="412"/>
      <c r="O92" s="412"/>
      <c r="P92" s="412"/>
      <c r="Q92" s="412"/>
      <c r="R92" s="412"/>
    </row>
    <row r="93" spans="1:21" hidden="1" x14ac:dyDescent="0.2">
      <c r="M93" s="412"/>
      <c r="N93" s="412"/>
      <c r="O93" s="412"/>
      <c r="P93" s="412"/>
      <c r="Q93" s="412"/>
      <c r="R93" s="412"/>
    </row>
  </sheetData>
  <sheetProtection selectLockedCells="1"/>
  <protectedRanges>
    <protectedRange sqref="G46" name="Range1"/>
  </protectedRanges>
  <dataConsolidate/>
  <customSheetViews>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2"/>
  <sheetViews>
    <sheetView tabSelected="1" topLeftCell="A14" zoomScaleNormal="100" zoomScaleSheetLayoutView="93" zoomScalePageLayoutView="60" workbookViewId="0">
      <selection activeCell="A19" sqref="A19:A20"/>
    </sheetView>
  </sheetViews>
  <sheetFormatPr defaultColWidth="0" defaultRowHeight="14.25" zeroHeight="1" x14ac:dyDescent="0.2"/>
  <cols>
    <col min="1" max="1" width="10.140625" style="79" customWidth="1"/>
    <col min="2" max="2" width="20.42578125" style="79" customWidth="1"/>
    <col min="3" max="3" width="11.7109375" style="87" customWidth="1"/>
    <col min="4" max="4" width="17" style="79" customWidth="1"/>
    <col min="5" max="5" width="65.7109375" style="79" customWidth="1"/>
    <col min="6" max="7" width="12.5703125" style="79" hidden="1" customWidth="1"/>
    <col min="8" max="16384" width="0" style="79" hidden="1"/>
  </cols>
  <sheetData>
    <row r="1" spans="1:7" ht="19.899999999999999" customHeight="1" x14ac:dyDescent="0.25">
      <c r="A1" s="280" t="s">
        <v>202</v>
      </c>
      <c r="B1" s="281"/>
      <c r="C1" s="281"/>
      <c r="D1" s="281"/>
      <c r="E1" s="132"/>
      <c r="F1" s="94"/>
    </row>
    <row r="2" spans="1:7" ht="19.899999999999999" customHeight="1" x14ac:dyDescent="0.25">
      <c r="A2" s="302" t="s">
        <v>203</v>
      </c>
      <c r="B2" s="387"/>
      <c r="C2" s="303"/>
      <c r="D2" s="303"/>
      <c r="E2" s="136"/>
      <c r="F2" s="94"/>
    </row>
    <row r="3" spans="1:7" ht="19.899999999999999" customHeight="1" thickBot="1" x14ac:dyDescent="0.3">
      <c r="A3" s="388" t="s">
        <v>204</v>
      </c>
      <c r="B3" s="389"/>
      <c r="C3" s="390"/>
      <c r="D3" s="390"/>
      <c r="E3" s="391"/>
      <c r="F3" s="94"/>
    </row>
    <row r="4" spans="1:7" ht="19.899999999999999" customHeight="1" thickBot="1" x14ac:dyDescent="0.3">
      <c r="A4" s="392" t="s">
        <v>8</v>
      </c>
      <c r="B4" s="393" t="str">
        <f>'CSS '!B4</f>
        <v>Mendocino</v>
      </c>
      <c r="C4" s="358"/>
      <c r="D4" s="394" t="s">
        <v>9</v>
      </c>
      <c r="E4" s="395">
        <f>'CSS '!H3</f>
        <v>0</v>
      </c>
      <c r="F4" s="109"/>
    </row>
    <row r="5" spans="1:7" ht="40.15" customHeight="1" thickBot="1" x14ac:dyDescent="0.25">
      <c r="A5" s="396" t="s">
        <v>221</v>
      </c>
      <c r="B5" s="397"/>
      <c r="C5" s="398" t="s">
        <v>83</v>
      </c>
      <c r="D5" s="399" t="s">
        <v>84</v>
      </c>
      <c r="E5" s="400" t="s">
        <v>220</v>
      </c>
      <c r="F5" s="94"/>
    </row>
    <row r="6" spans="1:7" ht="35.1" customHeight="1" x14ac:dyDescent="0.2">
      <c r="A6" s="364"/>
      <c r="B6" s="365"/>
      <c r="C6" s="366"/>
      <c r="D6" s="367"/>
      <c r="E6" s="368"/>
      <c r="F6" s="94"/>
      <c r="G6" s="92"/>
    </row>
    <row r="7" spans="1:7" ht="31.5" customHeight="1" x14ac:dyDescent="0.2">
      <c r="A7" s="369"/>
      <c r="B7" s="365"/>
      <c r="C7" s="366"/>
      <c r="D7" s="370"/>
      <c r="E7" s="371"/>
      <c r="F7" s="94"/>
    </row>
    <row r="8" spans="1:7" ht="29.65" customHeight="1" x14ac:dyDescent="0.2">
      <c r="A8" s="372"/>
      <c r="B8" s="373"/>
      <c r="C8" s="366"/>
      <c r="D8" s="367"/>
      <c r="E8" s="371"/>
      <c r="F8" s="94"/>
    </row>
    <row r="9" spans="1:7" ht="33" customHeight="1" x14ac:dyDescent="0.2">
      <c r="A9" s="372"/>
      <c r="B9" s="373"/>
      <c r="C9" s="366"/>
      <c r="D9" s="367"/>
      <c r="E9" s="371"/>
      <c r="F9" s="94"/>
    </row>
    <row r="10" spans="1:7" ht="35.65" customHeight="1" x14ac:dyDescent="0.2">
      <c r="A10" s="372"/>
      <c r="B10" s="373"/>
      <c r="C10" s="366"/>
      <c r="D10" s="367"/>
      <c r="E10" s="371"/>
      <c r="F10" s="94"/>
    </row>
    <row r="11" spans="1:7" ht="29.1" customHeight="1" x14ac:dyDescent="0.2">
      <c r="A11" s="372"/>
      <c r="B11" s="373"/>
      <c r="C11" s="366"/>
      <c r="D11" s="367"/>
      <c r="E11" s="371"/>
      <c r="F11" s="94"/>
    </row>
    <row r="12" spans="1:7" ht="30.6" customHeight="1" x14ac:dyDescent="0.2">
      <c r="A12" s="372"/>
      <c r="B12" s="373"/>
      <c r="C12" s="366"/>
      <c r="D12" s="367"/>
      <c r="E12" s="371"/>
      <c r="F12" s="94"/>
    </row>
    <row r="13" spans="1:7" ht="32.1" customHeight="1" x14ac:dyDescent="0.2">
      <c r="A13" s="372"/>
      <c r="B13" s="373"/>
      <c r="C13" s="366"/>
      <c r="D13" s="367"/>
      <c r="E13" s="371"/>
      <c r="F13" s="94"/>
    </row>
    <row r="14" spans="1:7" ht="36" customHeight="1" x14ac:dyDescent="0.2">
      <c r="A14" s="374"/>
      <c r="B14" s="375"/>
      <c r="C14" s="376"/>
      <c r="D14" s="367"/>
      <c r="E14" s="371"/>
      <c r="F14" s="94"/>
    </row>
    <row r="15" spans="1:7" ht="34.5" customHeight="1" x14ac:dyDescent="0.2">
      <c r="A15" s="372"/>
      <c r="B15" s="373"/>
      <c r="C15" s="366"/>
      <c r="D15" s="367"/>
      <c r="E15" s="371"/>
      <c r="F15" s="94"/>
    </row>
    <row r="16" spans="1:7" ht="39" customHeight="1" thickBot="1" x14ac:dyDescent="0.25">
      <c r="A16" s="377"/>
      <c r="B16" s="378"/>
      <c r="C16" s="379"/>
      <c r="D16" s="380"/>
      <c r="E16" s="381"/>
      <c r="F16" s="94"/>
    </row>
    <row r="17" spans="1:6" ht="19.899999999999999" customHeight="1" thickTop="1" thickBot="1" x14ac:dyDescent="0.25">
      <c r="A17" s="401" t="s">
        <v>77</v>
      </c>
      <c r="B17" s="402"/>
      <c r="C17" s="403"/>
      <c r="D17" s="404">
        <f>SUM(D6:D16)</f>
        <v>0</v>
      </c>
      <c r="E17" s="405"/>
      <c r="F17" s="94"/>
    </row>
    <row r="18" spans="1:6" ht="18" customHeight="1" x14ac:dyDescent="0.2">
      <c r="A18" s="382"/>
      <c r="B18" s="382"/>
      <c r="C18" s="382"/>
      <c r="D18" s="382"/>
      <c r="E18" s="94"/>
      <c r="F18" s="94"/>
    </row>
    <row r="19" spans="1:6" s="93" customFormat="1" ht="19.899999999999999" customHeight="1" x14ac:dyDescent="0.2">
      <c r="A19" s="191" t="s">
        <v>200</v>
      </c>
      <c r="B19" s="384"/>
      <c r="C19" s="384"/>
      <c r="D19" s="384"/>
      <c r="E19" s="385"/>
      <c r="F19" s="383"/>
    </row>
    <row r="20" spans="1:6" s="93" customFormat="1" ht="19.899999999999999" customHeight="1" x14ac:dyDescent="0.2">
      <c r="A20" s="651" t="s">
        <v>201</v>
      </c>
      <c r="B20" s="385"/>
      <c r="C20" s="386"/>
      <c r="D20" s="385"/>
      <c r="E20" s="385"/>
      <c r="F20" s="383"/>
    </row>
    <row r="21" spans="1:6" ht="15" hidden="1" x14ac:dyDescent="0.2">
      <c r="A21" s="94"/>
      <c r="B21" s="109"/>
      <c r="C21" s="109"/>
      <c r="D21" s="94"/>
      <c r="E21" s="94"/>
      <c r="F21" s="94"/>
    </row>
    <row r="22" spans="1:6" ht="15" hidden="1" x14ac:dyDescent="0.2">
      <c r="A22" s="94"/>
      <c r="B22" s="109"/>
      <c r="C22" s="109"/>
      <c r="D22" s="94"/>
      <c r="E22" s="94"/>
      <c r="F22" s="94"/>
    </row>
  </sheetData>
  <sheetProtection selectLockedCells="1"/>
  <customSheetViews>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908EB6A4-476B-4014-BC23-F10C868B38EC}">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EEC0F9C3-4901-428B-A60E-73DD0E5E6250}">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A76DEB-2AD7-4F86-B297-ED1B05A7CF07}">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680C51D4-D460-4378-9111-5393B64A0C0E}">
  <ds:schemaRefs>
    <ds:schemaRef ds:uri="http://schemas.microsoft.com/office/2006/metadata/longProperties"/>
  </ds:schemaRefs>
</ds:datastoreItem>
</file>

<file path=customXml/itemProps3.xml><?xml version="1.0" encoding="utf-8"?>
<ds:datastoreItem xmlns:ds="http://schemas.openxmlformats.org/officeDocument/2006/customXml" ds:itemID="{C327AAD2-6F32-41C5-8ABC-42AD357C5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A4C7ED-0183-4B83-A91E-7E47FCD96D2F}"/>
</file>

<file path=customXml/itemProps5.xml><?xml version="1.0" encoding="utf-8"?>
<ds:datastoreItem xmlns:ds="http://schemas.openxmlformats.org/officeDocument/2006/customXml" ds:itemID="{96EA0881-5B0C-4393-8201-5F16DE4443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Mendocino_FY15-16_RER_ADA</dc:title>
  <dc:creator>Moses.Ndungu@dhcs.ca.gov</dc:creator>
  <cp:keywords>Mendocino_FY15-16_RER_ADA</cp:keywords>
  <cp:lastModifiedBy>westj</cp:lastModifiedBy>
  <cp:lastPrinted>2017-08-29T00:40:48Z</cp:lastPrinted>
  <dcterms:created xsi:type="dcterms:W3CDTF">2007-09-20T19:02:25Z</dcterms:created>
  <dcterms:modified xsi:type="dcterms:W3CDTF">2020-11-04T03:39:55Z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DHCSDOC-1363137784-1430</vt:lpwstr>
  </property>
  <property fmtid="{D5CDD505-2E9C-101B-9397-08002B2CF9AE}" pid="14" name="_dlc_DocIdItemGuid">
    <vt:lpwstr>e545d3b0-b722-4525-8d1a-fecd25307641</vt:lpwstr>
  </property>
  <property fmtid="{D5CDD505-2E9C-101B-9397-08002B2CF9AE}" pid="15" name="_dlc_DocIdUrl">
    <vt:lpwstr>http://dhcs2016prod:88/services/MH/_layouts/15/DocIdRedir.aspx?ID=DHCSDOC-1363137784-1430, DHCSDOC-1363137784-1430</vt:lpwstr>
  </property>
  <property fmtid="{D5CDD505-2E9C-101B-9397-08002B2CF9AE}" pid="16" name="ContentTypeId">
    <vt:lpwstr>0x0101000DD778A44A894D44A57135C48A267F0A</vt:lpwstr>
  </property>
</Properties>
</file>