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92B5D293-48D5-4C1E-A19F-C5500C44D68A}" xr6:coauthVersionLast="45" xr6:coauthVersionMax="45" xr10:uidLastSave="{00000000-0000-0000-0000-000000000000}"/>
  <bookViews>
    <workbookView xWindow="-120" yWindow="-120" windowWidth="20730" windowHeight="11160" firstSheet="7" activeTab="7" xr2:uid="{00000000-000D-0000-FFFF-FFFF00000000}"/>
  </bookViews>
  <sheets>
    <sheet name="Children Units" sheetId="9" state="hidden" r:id="rId1"/>
    <sheet name="Children Dollars" sheetId="10" state="hidden" r:id="rId2"/>
    <sheet name="SMA Limits" sheetId="11" state="hidden" r:id="rId3"/>
    <sheet name="Adjusted Dollars" sheetId="12" state="hidden" r:id="rId4"/>
    <sheet name="SMA Rates" sheetId="13" state="hidden" r:id="rId5"/>
    <sheet name="EPSDT Settlement" sheetId="1" state="hidden" r:id="rId6"/>
    <sheet name="Isolation of Entitlements" sheetId="4" state="hidden" r:id="rId7"/>
    <sheet name="Enclosure 2" sheetId="5" r:id="rId8"/>
    <sheet name="FY 1415 FFSIP BY TAR CNTY" sheetId="18" state="hidden" r:id="rId9"/>
    <sheet name="FY14-15 SDMC Prfssnal Srvcs" sheetId="16" state="hidden" r:id="rId10"/>
    <sheet name="Enrollment" sheetId="8" state="hidden" r:id="rId11"/>
    <sheet name="Enroll" sheetId="14" state="hidden" r:id="rId12"/>
    <sheet name="Enroll AVG" sheetId="15" state="hidden" r:id="rId13"/>
  </sheets>
  <externalReferences>
    <externalReference r:id="rId14"/>
    <externalReference r:id="rId15"/>
    <externalReference r:id="rId16"/>
  </externalReferences>
  <definedNames>
    <definedName name="_MH1979">#REF!</definedName>
    <definedName name="_Order1" hidden="1">255</definedName>
    <definedName name="_Order2" hidden="1">255</definedName>
    <definedName name="A3632_Control" hidden="1">{"'MH1968_9'!$A$1:$M$95"}</definedName>
    <definedName name="CALIFORNIA_HEALTH">#REF!</definedName>
    <definedName name="CALIFORNIA_HEALTH_AND_HUMAN_SERVICES_AGENCY">#REF!</definedName>
    <definedName name="HealthyFamAdmin">[1]Setup!$B$20</definedName>
    <definedName name="HealthyFamilyRatioFFP1stHalf">[1]Setup!$B$18</definedName>
    <definedName name="HealthyFamilyRatioFFP2ndHalf">[1]Setup!$B$19</definedName>
    <definedName name="HTML_CodePage" hidden="1">1252</definedName>
    <definedName name="HTML_Control" hidden="1">{"'MH1968_9'!$A$1:$M$95"}</definedName>
    <definedName name="HTML_Control_MH1979_SUM_HIDDEN" hidden="1">{"'MH1968_9'!$A$1:$M$95"}</definedName>
    <definedName name="HTML_Description" hidden="1">""</definedName>
    <definedName name="HTML_Email" hidden="1">""</definedName>
    <definedName name="HTML_Header" hidden="1">"MH1968_9"</definedName>
    <definedName name="HTML_LastUpdate" hidden="1">"8/28/00"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"c:\temp\test"</definedName>
    <definedName name="HTML_Title" hidden="1">"mhtestv4_14"</definedName>
    <definedName name="MH1901_Schedule_A_3">#REF!</definedName>
    <definedName name="MH1966_MODE15_1_PG10">'[1]MH1966_MODE15_(1)'!#REF!</definedName>
    <definedName name="MH1966_MODE15_1_PG11">'[1]MH1966_MODE15_(1)'!#REF!</definedName>
    <definedName name="MH1966_MODE15_1_PG8">'[1]MH1966_MODE15_(1)'!#REF!</definedName>
    <definedName name="MH1966_MODE15_1_PG9">'[1]MH1966_MODE15_(1)'!#REF!</definedName>
    <definedName name="MH1966_MODE15_2_PG10">'[1]MH1966_MODE15_(2)'!#REF!</definedName>
    <definedName name="MH1966_MODE15_2_PG11">'[1]MH1966_MODE15_(2)'!#REF!</definedName>
    <definedName name="MH1966_MODE15_2_PG8">'[1]MH1966_MODE15_(2)'!#REF!</definedName>
    <definedName name="MH1966_MODE15_2_PG9">'[1]MH1966_MODE15_(2)'!#REF!</definedName>
    <definedName name="MH1979_SUM">#REF!</definedName>
    <definedName name="MH1992_SUM">#REF!</definedName>
    <definedName name="MH1992Rollover">[2]Setup!$K$4</definedName>
    <definedName name="New_HTML_Control" hidden="1">{"'MH1968_9'!$A$1:$M$95"}</definedName>
    <definedName name="_xlnm.Print_Titles" localSheetId="7">'Enclosure 2'!$A:$J,'Enclosure 2'!$1:$4</definedName>
    <definedName name="_xlnm.Print_Titles" localSheetId="5">'EPSDT Settlement'!$B:$B,'EPSDT Settlement'!$1:$4</definedName>
    <definedName name="_xlnm.Print_Titles" localSheetId="6">'Isolation of Entitlements'!$A:$A,'Isolation of Entitlements'!$2:$4</definedName>
    <definedName name="SDMC_Admin_UR">[1]Setup!$B$22</definedName>
    <definedName name="SDMC_Skilled_UR_MAA">[1]Setup!$B$23</definedName>
    <definedName name="SDMCRatioFFP1stHalf">[1]Setup!$B$13</definedName>
    <definedName name="SDMCRatioFFP2ndHalf">[1]Setup!$B$14</definedName>
  </definedNames>
  <calcPr calcId="191029"/>
</workbook>
</file>

<file path=xl/calcChain.xml><?xml version="1.0" encoding="utf-8"?>
<calcChain xmlns="http://schemas.openxmlformats.org/spreadsheetml/2006/main">
  <c r="K70" i="18" l="1"/>
  <c r="H70" i="18"/>
  <c r="E70" i="18"/>
  <c r="K69" i="18"/>
  <c r="H69" i="18"/>
  <c r="E69" i="18"/>
  <c r="K68" i="18"/>
  <c r="H68" i="18"/>
  <c r="E68" i="18"/>
  <c r="K67" i="18"/>
  <c r="H67" i="18"/>
  <c r="E67" i="18"/>
  <c r="K66" i="18"/>
  <c r="H66" i="18"/>
  <c r="E66" i="18"/>
  <c r="K65" i="18"/>
  <c r="H65" i="18"/>
  <c r="E65" i="18"/>
  <c r="K64" i="18"/>
  <c r="H64" i="18"/>
  <c r="E64" i="18"/>
  <c r="K63" i="18"/>
  <c r="H63" i="18"/>
  <c r="E63" i="18"/>
  <c r="K62" i="18"/>
  <c r="H62" i="18"/>
  <c r="E62" i="18"/>
  <c r="K61" i="18"/>
  <c r="H61" i="18"/>
  <c r="E61" i="18"/>
  <c r="K60" i="18"/>
  <c r="H60" i="18"/>
  <c r="E60" i="18"/>
  <c r="K59" i="18"/>
  <c r="H59" i="18"/>
  <c r="E59" i="18"/>
  <c r="K58" i="18"/>
  <c r="H58" i="18"/>
  <c r="E58" i="18"/>
  <c r="K57" i="18"/>
  <c r="H57" i="18"/>
  <c r="E57" i="18"/>
  <c r="K56" i="18"/>
  <c r="H56" i="18"/>
  <c r="E56" i="18"/>
  <c r="K55" i="18"/>
  <c r="H55" i="18"/>
  <c r="E55" i="18"/>
  <c r="K54" i="18"/>
  <c r="H54" i="18"/>
  <c r="E54" i="18"/>
  <c r="K53" i="18"/>
  <c r="H53" i="18"/>
  <c r="E53" i="18"/>
  <c r="K52" i="18"/>
  <c r="H52" i="18"/>
  <c r="E52" i="18"/>
  <c r="K51" i="18"/>
  <c r="H51" i="18"/>
  <c r="E51" i="18"/>
  <c r="K50" i="18"/>
  <c r="H50" i="18"/>
  <c r="E50" i="18"/>
  <c r="K49" i="18"/>
  <c r="H49" i="18"/>
  <c r="E49" i="18"/>
  <c r="K48" i="18"/>
  <c r="H48" i="18"/>
  <c r="E48" i="18"/>
  <c r="K47" i="18"/>
  <c r="H47" i="18"/>
  <c r="E47" i="18"/>
  <c r="K46" i="18"/>
  <c r="H46" i="18"/>
  <c r="E46" i="18"/>
  <c r="K45" i="18"/>
  <c r="H45" i="18"/>
  <c r="E45" i="18"/>
  <c r="K44" i="18"/>
  <c r="H44" i="18"/>
  <c r="E44" i="18"/>
  <c r="K43" i="18"/>
  <c r="H43" i="18"/>
  <c r="E43" i="18"/>
  <c r="K42" i="18"/>
  <c r="H42" i="18"/>
  <c r="E42" i="18"/>
  <c r="K41" i="18"/>
  <c r="H41" i="18"/>
  <c r="E41" i="18"/>
  <c r="K40" i="18"/>
  <c r="H40" i="18"/>
  <c r="E40" i="18"/>
  <c r="K39" i="18"/>
  <c r="H39" i="18"/>
  <c r="E39" i="18"/>
  <c r="K38" i="18"/>
  <c r="H38" i="18"/>
  <c r="E38" i="18"/>
  <c r="K37" i="18"/>
  <c r="H37" i="18"/>
  <c r="E37" i="18"/>
  <c r="K36" i="18"/>
  <c r="H36" i="18"/>
  <c r="E36" i="18"/>
  <c r="K35" i="18"/>
  <c r="H35" i="18"/>
  <c r="E35" i="18"/>
  <c r="K34" i="18"/>
  <c r="H34" i="18"/>
  <c r="E34" i="18"/>
  <c r="K33" i="18"/>
  <c r="H33" i="18"/>
  <c r="E33" i="18"/>
  <c r="K32" i="18"/>
  <c r="H32" i="18"/>
  <c r="E32" i="18"/>
  <c r="K31" i="18"/>
  <c r="H31" i="18"/>
  <c r="E31" i="18"/>
  <c r="K30" i="18"/>
  <c r="H30" i="18"/>
  <c r="E30" i="18"/>
  <c r="K29" i="18"/>
  <c r="H29" i="18"/>
  <c r="E29" i="18"/>
  <c r="K28" i="18"/>
  <c r="H28" i="18"/>
  <c r="E28" i="18"/>
  <c r="K27" i="18"/>
  <c r="H27" i="18"/>
  <c r="E27" i="18"/>
  <c r="K26" i="18"/>
  <c r="H26" i="18"/>
  <c r="E26" i="18"/>
  <c r="K25" i="18"/>
  <c r="H25" i="18"/>
  <c r="E25" i="18"/>
  <c r="K24" i="18"/>
  <c r="H24" i="18"/>
  <c r="E24" i="18"/>
  <c r="K23" i="18"/>
  <c r="H23" i="18"/>
  <c r="E23" i="18"/>
  <c r="K22" i="18"/>
  <c r="H22" i="18"/>
  <c r="E22" i="18"/>
  <c r="K21" i="18"/>
  <c r="H21" i="18"/>
  <c r="E21" i="18"/>
  <c r="K20" i="18"/>
  <c r="H20" i="18"/>
  <c r="E20" i="18"/>
  <c r="K19" i="18"/>
  <c r="H19" i="18"/>
  <c r="E19" i="18"/>
  <c r="K18" i="18"/>
  <c r="H18" i="18"/>
  <c r="E18" i="18"/>
  <c r="K17" i="18"/>
  <c r="H17" i="18"/>
  <c r="E17" i="18"/>
  <c r="K16" i="18"/>
  <c r="H16" i="18"/>
  <c r="E16" i="18"/>
  <c r="K15" i="18"/>
  <c r="H15" i="18"/>
  <c r="E15" i="18"/>
  <c r="K14" i="18"/>
  <c r="H14" i="18"/>
  <c r="E14" i="18"/>
  <c r="K13" i="18"/>
  <c r="H13" i="18"/>
  <c r="E13" i="18"/>
  <c r="K12" i="18"/>
  <c r="H12" i="18"/>
  <c r="E12" i="18"/>
  <c r="Q72" i="16"/>
  <c r="P72" i="16"/>
  <c r="O72" i="16"/>
  <c r="L72" i="16"/>
  <c r="I72" i="16"/>
  <c r="F72" i="16"/>
  <c r="Q71" i="16"/>
  <c r="R71" i="16" s="1"/>
  <c r="P71" i="16"/>
  <c r="O71" i="16"/>
  <c r="L71" i="16"/>
  <c r="I71" i="16"/>
  <c r="F71" i="16"/>
  <c r="Q70" i="16"/>
  <c r="P70" i="16"/>
  <c r="R70" i="16"/>
  <c r="O70" i="16"/>
  <c r="L70" i="16"/>
  <c r="I70" i="16"/>
  <c r="F70" i="16"/>
  <c r="Q69" i="16"/>
  <c r="P69" i="16"/>
  <c r="Q68" i="16"/>
  <c r="P68" i="16"/>
  <c r="R68" i="16" s="1"/>
  <c r="O68" i="16"/>
  <c r="L68" i="16"/>
  <c r="I68" i="16"/>
  <c r="F68" i="16"/>
  <c r="Q67" i="16"/>
  <c r="P67" i="16"/>
  <c r="Q66" i="16"/>
  <c r="P66" i="16"/>
  <c r="Q65" i="16"/>
  <c r="P65" i="16"/>
  <c r="Q64" i="16"/>
  <c r="P64" i="16"/>
  <c r="Q63" i="16"/>
  <c r="P63" i="16"/>
  <c r="Q62" i="16"/>
  <c r="P62" i="16"/>
  <c r="O62" i="16"/>
  <c r="L62" i="16"/>
  <c r="I62" i="16"/>
  <c r="F62" i="16"/>
  <c r="Q61" i="16"/>
  <c r="P61" i="16"/>
  <c r="Q60" i="16"/>
  <c r="P60" i="16"/>
  <c r="Q59" i="16"/>
  <c r="P59" i="16"/>
  <c r="Q58" i="16"/>
  <c r="P58" i="16"/>
  <c r="O58" i="16"/>
  <c r="L58" i="16"/>
  <c r="I58" i="16"/>
  <c r="F58" i="16"/>
  <c r="Q57" i="16"/>
  <c r="P57" i="16"/>
  <c r="O57" i="16"/>
  <c r="L57" i="16"/>
  <c r="I57" i="16"/>
  <c r="F57" i="16"/>
  <c r="Q56" i="16"/>
  <c r="P56" i="16"/>
  <c r="R56" i="16" s="1"/>
  <c r="O56" i="16"/>
  <c r="L56" i="16"/>
  <c r="I56" i="16"/>
  <c r="F56" i="16"/>
  <c r="Q55" i="16"/>
  <c r="P55" i="16"/>
  <c r="O55" i="16"/>
  <c r="L55" i="16"/>
  <c r="I55" i="16"/>
  <c r="F55" i="16"/>
  <c r="Q54" i="16"/>
  <c r="P54" i="16"/>
  <c r="Q53" i="16"/>
  <c r="P53" i="16"/>
  <c r="Q52" i="16"/>
  <c r="P52" i="16"/>
  <c r="R52" i="16" s="1"/>
  <c r="O52" i="16"/>
  <c r="L52" i="16"/>
  <c r="I52" i="16"/>
  <c r="F52" i="16"/>
  <c r="Q51" i="16"/>
  <c r="P51" i="16"/>
  <c r="R51" i="16"/>
  <c r="O51" i="16"/>
  <c r="L51" i="16"/>
  <c r="I51" i="16"/>
  <c r="F51" i="16"/>
  <c r="Q50" i="16"/>
  <c r="R50" i="16" s="1"/>
  <c r="P50" i="16"/>
  <c r="O50" i="16"/>
  <c r="L50" i="16"/>
  <c r="I50" i="16"/>
  <c r="F50" i="16"/>
  <c r="Q49" i="16"/>
  <c r="P49" i="16"/>
  <c r="Q48" i="16"/>
  <c r="R48" i="16" s="1"/>
  <c r="P48" i="16"/>
  <c r="O48" i="16"/>
  <c r="L48" i="16"/>
  <c r="I48" i="16"/>
  <c r="F48" i="16"/>
  <c r="Q47" i="16"/>
  <c r="R47" i="16" s="1"/>
  <c r="P47" i="16"/>
  <c r="O47" i="16"/>
  <c r="L47" i="16"/>
  <c r="I47" i="16"/>
  <c r="F47" i="16"/>
  <c r="Q46" i="16"/>
  <c r="P46" i="16"/>
  <c r="Q45" i="16"/>
  <c r="R45" i="16" s="1"/>
  <c r="P45" i="16"/>
  <c r="O45" i="16"/>
  <c r="L45" i="16"/>
  <c r="I45" i="16"/>
  <c r="F45" i="16"/>
  <c r="Q44" i="16"/>
  <c r="P44" i="16"/>
  <c r="R44" i="16" s="1"/>
  <c r="O44" i="16"/>
  <c r="L44" i="16"/>
  <c r="I44" i="16"/>
  <c r="F44" i="16"/>
  <c r="Q43" i="16"/>
  <c r="P43" i="16"/>
  <c r="R43" i="16" s="1"/>
  <c r="O43" i="16"/>
  <c r="L43" i="16"/>
  <c r="I43" i="16"/>
  <c r="F43" i="16"/>
  <c r="Q42" i="16"/>
  <c r="P42" i="16"/>
  <c r="R42" i="16" s="1"/>
  <c r="O42" i="16"/>
  <c r="L42" i="16"/>
  <c r="I42" i="16"/>
  <c r="F42" i="16"/>
  <c r="Q41" i="16"/>
  <c r="P41" i="16"/>
  <c r="O41" i="16"/>
  <c r="L41" i="16"/>
  <c r="I41" i="16"/>
  <c r="F41" i="16"/>
  <c r="Q40" i="16"/>
  <c r="P40" i="16"/>
  <c r="O40" i="16"/>
  <c r="L40" i="16"/>
  <c r="I40" i="16"/>
  <c r="F40" i="16"/>
  <c r="Q39" i="16"/>
  <c r="P39" i="16"/>
  <c r="Q38" i="16"/>
  <c r="P38" i="16"/>
  <c r="Q37" i="16"/>
  <c r="P37" i="16"/>
  <c r="Q36" i="16"/>
  <c r="P36" i="16"/>
  <c r="Q35" i="16"/>
  <c r="P35" i="16"/>
  <c r="R35" i="16"/>
  <c r="O35" i="16"/>
  <c r="L35" i="16"/>
  <c r="I35" i="16"/>
  <c r="F35" i="16"/>
  <c r="Q34" i="16"/>
  <c r="P34" i="16"/>
  <c r="Q33" i="16"/>
  <c r="P33" i="16"/>
  <c r="R33" i="16" s="1"/>
  <c r="O33" i="16"/>
  <c r="L33" i="16"/>
  <c r="I33" i="16"/>
  <c r="F33" i="16"/>
  <c r="Q32" i="16"/>
  <c r="P32" i="16"/>
  <c r="R32" i="16"/>
  <c r="O32" i="16"/>
  <c r="L32" i="16"/>
  <c r="I32" i="16"/>
  <c r="F32" i="16"/>
  <c r="Q31" i="16"/>
  <c r="R31" i="16" s="1"/>
  <c r="P31" i="16"/>
  <c r="O31" i="16"/>
  <c r="L31" i="16"/>
  <c r="I31" i="16"/>
  <c r="F31" i="16"/>
  <c r="Q30" i="16"/>
  <c r="P30" i="16"/>
  <c r="Q29" i="16"/>
  <c r="R29" i="16" s="1"/>
  <c r="P29" i="16"/>
  <c r="O29" i="16"/>
  <c r="L29" i="16"/>
  <c r="I29" i="16"/>
  <c r="F29" i="16"/>
  <c r="Q28" i="16"/>
  <c r="P28" i="16"/>
  <c r="Q27" i="16"/>
  <c r="P27" i="16"/>
  <c r="O27" i="16"/>
  <c r="L27" i="16"/>
  <c r="I27" i="16"/>
  <c r="F27" i="16"/>
  <c r="Q26" i="16"/>
  <c r="P26" i="16"/>
  <c r="R26" i="16" s="1"/>
  <c r="O26" i="16"/>
  <c r="L26" i="16"/>
  <c r="I26" i="16"/>
  <c r="F26" i="16"/>
  <c r="Q25" i="16"/>
  <c r="P25" i="16"/>
  <c r="Q24" i="16"/>
  <c r="P24" i="16"/>
  <c r="O24" i="16"/>
  <c r="L24" i="16"/>
  <c r="I24" i="16"/>
  <c r="F24" i="16"/>
  <c r="Q23" i="16"/>
  <c r="P23" i="16"/>
  <c r="O23" i="16"/>
  <c r="L23" i="16"/>
  <c r="I23" i="16"/>
  <c r="F23" i="16"/>
  <c r="Q22" i="16"/>
  <c r="P22" i="16"/>
  <c r="Q21" i="16"/>
  <c r="R21" i="16" s="1"/>
  <c r="P21" i="16"/>
  <c r="O21" i="16"/>
  <c r="L21" i="16"/>
  <c r="I21" i="16"/>
  <c r="F21" i="16"/>
  <c r="Q20" i="16"/>
  <c r="P20" i="16"/>
  <c r="Q19" i="16"/>
  <c r="P19" i="16"/>
  <c r="Q18" i="16"/>
  <c r="P18" i="16"/>
  <c r="R18" i="16"/>
  <c r="O18" i="16"/>
  <c r="L18" i="16"/>
  <c r="I18" i="16"/>
  <c r="F18" i="16"/>
  <c r="Q17" i="16"/>
  <c r="P17" i="16"/>
  <c r="Q16" i="16"/>
  <c r="P16" i="16"/>
  <c r="Q15" i="16"/>
  <c r="P15" i="16"/>
  <c r="O15" i="16"/>
  <c r="L15" i="16"/>
  <c r="I15" i="16"/>
  <c r="F15" i="16"/>
  <c r="Q14" i="16"/>
  <c r="P14" i="16"/>
  <c r="R14" i="16" s="1"/>
  <c r="O14" i="16"/>
  <c r="L14" i="16"/>
  <c r="I14" i="16"/>
  <c r="F14" i="16"/>
  <c r="O64" i="15"/>
  <c r="N64" i="15"/>
  <c r="M64" i="15"/>
  <c r="L64" i="15"/>
  <c r="K64" i="15"/>
  <c r="J64" i="15"/>
  <c r="I64" i="15"/>
  <c r="H64" i="15"/>
  <c r="G64" i="15"/>
  <c r="F64" i="15"/>
  <c r="E64" i="15"/>
  <c r="D64" i="15"/>
  <c r="B64" i="15" s="1"/>
  <c r="O61" i="15"/>
  <c r="N61" i="15"/>
  <c r="M61" i="15"/>
  <c r="L61" i="15"/>
  <c r="K61" i="15"/>
  <c r="J61" i="15"/>
  <c r="I61" i="15"/>
  <c r="H61" i="15"/>
  <c r="G61" i="15"/>
  <c r="F61" i="15"/>
  <c r="E61" i="15"/>
  <c r="D61" i="15"/>
  <c r="O60" i="15"/>
  <c r="N60" i="15"/>
  <c r="M60" i="15"/>
  <c r="L60" i="15"/>
  <c r="K60" i="15"/>
  <c r="J60" i="15"/>
  <c r="I60" i="15"/>
  <c r="H60" i="15"/>
  <c r="G60" i="15"/>
  <c r="F60" i="15"/>
  <c r="E60" i="15"/>
  <c r="D60" i="15"/>
  <c r="B60" i="15" s="1"/>
  <c r="O59" i="15"/>
  <c r="N59" i="15"/>
  <c r="M59" i="15"/>
  <c r="L59" i="15"/>
  <c r="K59" i="15"/>
  <c r="J59" i="15"/>
  <c r="I59" i="15"/>
  <c r="H59" i="15"/>
  <c r="G59" i="15"/>
  <c r="F59" i="15"/>
  <c r="E59" i="15"/>
  <c r="D59" i="15"/>
  <c r="B59" i="15" s="1"/>
  <c r="O58" i="15"/>
  <c r="N58" i="15"/>
  <c r="M58" i="15"/>
  <c r="L58" i="15"/>
  <c r="K58" i="15"/>
  <c r="J58" i="15"/>
  <c r="I58" i="15"/>
  <c r="H58" i="15"/>
  <c r="G58" i="15"/>
  <c r="F58" i="15"/>
  <c r="E58" i="15"/>
  <c r="D58" i="15"/>
  <c r="B58" i="15" s="1"/>
  <c r="O57" i="15"/>
  <c r="N57" i="15"/>
  <c r="M57" i="15"/>
  <c r="L57" i="15"/>
  <c r="K57" i="15"/>
  <c r="J57" i="15"/>
  <c r="I57" i="15"/>
  <c r="H57" i="15"/>
  <c r="G57" i="15"/>
  <c r="F57" i="15"/>
  <c r="E57" i="15"/>
  <c r="D57" i="15"/>
  <c r="B57" i="15" s="1"/>
  <c r="O56" i="15"/>
  <c r="N56" i="15"/>
  <c r="M56" i="15"/>
  <c r="L56" i="15"/>
  <c r="K56" i="15"/>
  <c r="J56" i="15"/>
  <c r="I56" i="15"/>
  <c r="H56" i="15"/>
  <c r="G56" i="15"/>
  <c r="F56" i="15"/>
  <c r="E56" i="15"/>
  <c r="D56" i="15"/>
  <c r="O55" i="15"/>
  <c r="N55" i="15"/>
  <c r="M55" i="15"/>
  <c r="L55" i="15"/>
  <c r="K55" i="15"/>
  <c r="J55" i="15"/>
  <c r="I55" i="15"/>
  <c r="H55" i="15"/>
  <c r="G55" i="15"/>
  <c r="F55" i="15"/>
  <c r="E55" i="15"/>
  <c r="D55" i="15"/>
  <c r="O54" i="15"/>
  <c r="N54" i="15"/>
  <c r="M54" i="15"/>
  <c r="L54" i="15"/>
  <c r="K54" i="15"/>
  <c r="J54" i="15"/>
  <c r="I54" i="15"/>
  <c r="H54" i="15"/>
  <c r="G54" i="15"/>
  <c r="F54" i="15"/>
  <c r="E54" i="15"/>
  <c r="D54" i="15"/>
  <c r="B54" i="15" s="1"/>
  <c r="O53" i="15"/>
  <c r="N53" i="15"/>
  <c r="M53" i="15"/>
  <c r="L53" i="15"/>
  <c r="K53" i="15"/>
  <c r="J53" i="15"/>
  <c r="I53" i="15"/>
  <c r="H53" i="15"/>
  <c r="G53" i="15"/>
  <c r="F53" i="15"/>
  <c r="E53" i="15"/>
  <c r="D53" i="15"/>
  <c r="B53" i="15" s="1"/>
  <c r="O52" i="15"/>
  <c r="N52" i="15"/>
  <c r="M52" i="15"/>
  <c r="L52" i="15"/>
  <c r="K52" i="15"/>
  <c r="J52" i="15"/>
  <c r="I52" i="15"/>
  <c r="H52" i="15"/>
  <c r="G52" i="15"/>
  <c r="F52" i="15"/>
  <c r="E52" i="15"/>
  <c r="D52" i="15"/>
  <c r="O51" i="15"/>
  <c r="N51" i="15"/>
  <c r="M51" i="15"/>
  <c r="L51" i="15"/>
  <c r="K51" i="15"/>
  <c r="J51" i="15"/>
  <c r="I51" i="15"/>
  <c r="H51" i="15"/>
  <c r="G51" i="15"/>
  <c r="F51" i="15"/>
  <c r="E51" i="15"/>
  <c r="D51" i="15"/>
  <c r="O50" i="15"/>
  <c r="N50" i="15"/>
  <c r="M50" i="15"/>
  <c r="L50" i="15"/>
  <c r="K50" i="15"/>
  <c r="J50" i="15"/>
  <c r="I50" i="15"/>
  <c r="H50" i="15"/>
  <c r="G50" i="15"/>
  <c r="F50" i="15"/>
  <c r="E50" i="15"/>
  <c r="D50" i="15"/>
  <c r="O49" i="15"/>
  <c r="N49" i="15"/>
  <c r="M49" i="15"/>
  <c r="L49" i="15"/>
  <c r="K49" i="15"/>
  <c r="J49" i="15"/>
  <c r="I49" i="15"/>
  <c r="H49" i="15"/>
  <c r="G49" i="15"/>
  <c r="F49" i="15"/>
  <c r="E49" i="15"/>
  <c r="D49" i="15"/>
  <c r="O48" i="15"/>
  <c r="N48" i="15"/>
  <c r="M48" i="15"/>
  <c r="L48" i="15"/>
  <c r="K48" i="15"/>
  <c r="J48" i="15"/>
  <c r="I48" i="15"/>
  <c r="H48" i="15"/>
  <c r="G48" i="15"/>
  <c r="F48" i="15"/>
  <c r="E48" i="15"/>
  <c r="D48" i="15"/>
  <c r="O47" i="15"/>
  <c r="N47" i="15"/>
  <c r="M47" i="15"/>
  <c r="L47" i="15"/>
  <c r="K47" i="15"/>
  <c r="J47" i="15"/>
  <c r="I47" i="15"/>
  <c r="H47" i="15"/>
  <c r="G47" i="15"/>
  <c r="F47" i="15"/>
  <c r="E47" i="15"/>
  <c r="D47" i="15"/>
  <c r="O46" i="15"/>
  <c r="N46" i="15"/>
  <c r="M46" i="15"/>
  <c r="L46" i="15"/>
  <c r="K46" i="15"/>
  <c r="J46" i="15"/>
  <c r="I46" i="15"/>
  <c r="H46" i="15"/>
  <c r="G46" i="15"/>
  <c r="F46" i="15"/>
  <c r="E46" i="15"/>
  <c r="D46" i="15"/>
  <c r="O45" i="15"/>
  <c r="N45" i="15"/>
  <c r="M45" i="15"/>
  <c r="L45" i="15"/>
  <c r="K45" i="15"/>
  <c r="J45" i="15"/>
  <c r="I45" i="15"/>
  <c r="H45" i="15"/>
  <c r="G45" i="15"/>
  <c r="F45" i="15"/>
  <c r="E45" i="15"/>
  <c r="D45" i="15"/>
  <c r="B45" i="15" s="1"/>
  <c r="O44" i="15"/>
  <c r="N44" i="15"/>
  <c r="M44" i="15"/>
  <c r="L44" i="15"/>
  <c r="K44" i="15"/>
  <c r="J44" i="15"/>
  <c r="I44" i="15"/>
  <c r="H44" i="15"/>
  <c r="G44" i="15"/>
  <c r="F44" i="15"/>
  <c r="E44" i="15"/>
  <c r="D44" i="15"/>
  <c r="O43" i="15"/>
  <c r="N43" i="15"/>
  <c r="M43" i="15"/>
  <c r="L43" i="15"/>
  <c r="K43" i="15"/>
  <c r="J43" i="15"/>
  <c r="I43" i="15"/>
  <c r="H43" i="15"/>
  <c r="G43" i="15"/>
  <c r="F43" i="15"/>
  <c r="E43" i="15"/>
  <c r="D43" i="15"/>
  <c r="O42" i="15"/>
  <c r="N42" i="15"/>
  <c r="M42" i="15"/>
  <c r="L42" i="15"/>
  <c r="K42" i="15"/>
  <c r="J42" i="15"/>
  <c r="I42" i="15"/>
  <c r="H42" i="15"/>
  <c r="G42" i="15"/>
  <c r="F42" i="15"/>
  <c r="E42" i="15"/>
  <c r="D42" i="15"/>
  <c r="O41" i="15"/>
  <c r="N41" i="15"/>
  <c r="M41" i="15"/>
  <c r="L41" i="15"/>
  <c r="K41" i="15"/>
  <c r="J41" i="15"/>
  <c r="I41" i="15"/>
  <c r="H41" i="15"/>
  <c r="G41" i="15"/>
  <c r="F41" i="15"/>
  <c r="E41" i="15"/>
  <c r="D41" i="15"/>
  <c r="O40" i="15"/>
  <c r="N40" i="15"/>
  <c r="M40" i="15"/>
  <c r="L40" i="15"/>
  <c r="K40" i="15"/>
  <c r="J40" i="15"/>
  <c r="I40" i="15"/>
  <c r="H40" i="15"/>
  <c r="G40" i="15"/>
  <c r="F40" i="15"/>
  <c r="E40" i="15"/>
  <c r="D40" i="15"/>
  <c r="O39" i="15"/>
  <c r="N39" i="15"/>
  <c r="M39" i="15"/>
  <c r="L39" i="15"/>
  <c r="K39" i="15"/>
  <c r="J39" i="15"/>
  <c r="I39" i="15"/>
  <c r="H39" i="15"/>
  <c r="G39" i="15"/>
  <c r="F39" i="15"/>
  <c r="E39" i="15"/>
  <c r="D39" i="15"/>
  <c r="O38" i="15"/>
  <c r="N38" i="15"/>
  <c r="M38" i="15"/>
  <c r="L38" i="15"/>
  <c r="K38" i="15"/>
  <c r="J38" i="15"/>
  <c r="I38" i="15"/>
  <c r="H38" i="15"/>
  <c r="G38" i="15"/>
  <c r="F38" i="15"/>
  <c r="E38" i="15"/>
  <c r="D38" i="15"/>
  <c r="O37" i="15"/>
  <c r="N37" i="15"/>
  <c r="M37" i="15"/>
  <c r="L37" i="15"/>
  <c r="K37" i="15"/>
  <c r="J37" i="15"/>
  <c r="I37" i="15"/>
  <c r="H37" i="15"/>
  <c r="G37" i="15"/>
  <c r="F37" i="15"/>
  <c r="E37" i="15"/>
  <c r="D37" i="15"/>
  <c r="O36" i="15"/>
  <c r="N36" i="15"/>
  <c r="M36" i="15"/>
  <c r="L36" i="15"/>
  <c r="K36" i="15"/>
  <c r="J36" i="15"/>
  <c r="I36" i="15"/>
  <c r="H36" i="15"/>
  <c r="G36" i="15"/>
  <c r="F36" i="15"/>
  <c r="E36" i="15"/>
  <c r="D36" i="15"/>
  <c r="O35" i="15"/>
  <c r="N35" i="15"/>
  <c r="M35" i="15"/>
  <c r="L35" i="15"/>
  <c r="K35" i="15"/>
  <c r="J35" i="15"/>
  <c r="I35" i="15"/>
  <c r="H35" i="15"/>
  <c r="G35" i="15"/>
  <c r="F35" i="15"/>
  <c r="E35" i="15"/>
  <c r="D35" i="15"/>
  <c r="O34" i="15"/>
  <c r="N34" i="15"/>
  <c r="M34" i="15"/>
  <c r="L34" i="15"/>
  <c r="K34" i="15"/>
  <c r="J34" i="15"/>
  <c r="I34" i="15"/>
  <c r="H34" i="15"/>
  <c r="G34" i="15"/>
  <c r="F34" i="15"/>
  <c r="E34" i="15"/>
  <c r="D34" i="15"/>
  <c r="O33" i="15"/>
  <c r="N33" i="15"/>
  <c r="M33" i="15"/>
  <c r="L33" i="15"/>
  <c r="K33" i="15"/>
  <c r="J33" i="15"/>
  <c r="I33" i="15"/>
  <c r="H33" i="15"/>
  <c r="G33" i="15"/>
  <c r="F33" i="15"/>
  <c r="E33" i="15"/>
  <c r="D33" i="15"/>
  <c r="B33" i="15" s="1"/>
  <c r="O32" i="15"/>
  <c r="N32" i="15"/>
  <c r="M32" i="15"/>
  <c r="L32" i="15"/>
  <c r="K32" i="15"/>
  <c r="J32" i="15"/>
  <c r="I32" i="15"/>
  <c r="H32" i="15"/>
  <c r="G32" i="15"/>
  <c r="F32" i="15"/>
  <c r="E32" i="15"/>
  <c r="D32" i="15"/>
  <c r="O31" i="15"/>
  <c r="N31" i="15"/>
  <c r="M31" i="15"/>
  <c r="L31" i="15"/>
  <c r="K31" i="15"/>
  <c r="J31" i="15"/>
  <c r="I31" i="15"/>
  <c r="H31" i="15"/>
  <c r="G31" i="15"/>
  <c r="F31" i="15"/>
  <c r="E31" i="15"/>
  <c r="D31" i="15"/>
  <c r="O30" i="15"/>
  <c r="N30" i="15"/>
  <c r="M30" i="15"/>
  <c r="L30" i="15"/>
  <c r="K30" i="15"/>
  <c r="J30" i="15"/>
  <c r="I30" i="15"/>
  <c r="H30" i="15"/>
  <c r="G30" i="15"/>
  <c r="F30" i="15"/>
  <c r="E30" i="15"/>
  <c r="D30" i="15"/>
  <c r="B30" i="15" s="1"/>
  <c r="O29" i="15"/>
  <c r="N29" i="15"/>
  <c r="M29" i="15"/>
  <c r="L29" i="15"/>
  <c r="K29" i="15"/>
  <c r="J29" i="15"/>
  <c r="I29" i="15"/>
  <c r="H29" i="15"/>
  <c r="G29" i="15"/>
  <c r="F29" i="15"/>
  <c r="E29" i="15"/>
  <c r="D29" i="15"/>
  <c r="B29" i="15" s="1"/>
  <c r="O28" i="15"/>
  <c r="N28" i="15"/>
  <c r="M28" i="15"/>
  <c r="L28" i="15"/>
  <c r="K28" i="15"/>
  <c r="J28" i="15"/>
  <c r="I28" i="15"/>
  <c r="H28" i="15"/>
  <c r="G28" i="15"/>
  <c r="F28" i="15"/>
  <c r="E28" i="15"/>
  <c r="D28" i="15"/>
  <c r="B28" i="15" s="1"/>
  <c r="O27" i="15"/>
  <c r="N27" i="15"/>
  <c r="M27" i="15"/>
  <c r="L27" i="15"/>
  <c r="K27" i="15"/>
  <c r="J27" i="15"/>
  <c r="I27" i="15"/>
  <c r="H27" i="15"/>
  <c r="G27" i="15"/>
  <c r="F27" i="15"/>
  <c r="E27" i="15"/>
  <c r="D27" i="15"/>
  <c r="O26" i="15"/>
  <c r="N26" i="15"/>
  <c r="M26" i="15"/>
  <c r="L26" i="15"/>
  <c r="K26" i="15"/>
  <c r="J26" i="15"/>
  <c r="I26" i="15"/>
  <c r="H26" i="15"/>
  <c r="G26" i="15"/>
  <c r="F26" i="15"/>
  <c r="E26" i="15"/>
  <c r="D26" i="15"/>
  <c r="B26" i="15" s="1"/>
  <c r="O25" i="15"/>
  <c r="N25" i="15"/>
  <c r="M25" i="15"/>
  <c r="L25" i="15"/>
  <c r="K25" i="15"/>
  <c r="J25" i="15"/>
  <c r="I25" i="15"/>
  <c r="H25" i="15"/>
  <c r="G25" i="15"/>
  <c r="F25" i="15"/>
  <c r="E25" i="15"/>
  <c r="D25" i="15"/>
  <c r="B25" i="15" s="1"/>
  <c r="O24" i="15"/>
  <c r="N24" i="15"/>
  <c r="M24" i="15"/>
  <c r="L24" i="15"/>
  <c r="K24" i="15"/>
  <c r="J24" i="15"/>
  <c r="I24" i="15"/>
  <c r="H24" i="15"/>
  <c r="G24" i="15"/>
  <c r="F24" i="15"/>
  <c r="E24" i="15"/>
  <c r="B24" i="15"/>
  <c r="D24" i="15"/>
  <c r="O23" i="15"/>
  <c r="N23" i="15"/>
  <c r="M23" i="15"/>
  <c r="L23" i="15"/>
  <c r="K23" i="15"/>
  <c r="J23" i="15"/>
  <c r="I23" i="15"/>
  <c r="H23" i="15"/>
  <c r="G23" i="15"/>
  <c r="F23" i="15"/>
  <c r="E23" i="15"/>
  <c r="B23" i="15" s="1"/>
  <c r="D23" i="15"/>
  <c r="O22" i="15"/>
  <c r="N22" i="15"/>
  <c r="M22" i="15"/>
  <c r="L22" i="15"/>
  <c r="K22" i="15"/>
  <c r="J22" i="15"/>
  <c r="I22" i="15"/>
  <c r="H22" i="15"/>
  <c r="G22" i="15"/>
  <c r="F22" i="15"/>
  <c r="E22" i="15"/>
  <c r="B22" i="15" s="1"/>
  <c r="D22" i="15"/>
  <c r="O21" i="15"/>
  <c r="N21" i="15"/>
  <c r="M21" i="15"/>
  <c r="L21" i="15"/>
  <c r="K21" i="15"/>
  <c r="J21" i="15"/>
  <c r="I21" i="15"/>
  <c r="H21" i="15"/>
  <c r="G21" i="15"/>
  <c r="F21" i="15"/>
  <c r="E21" i="15"/>
  <c r="D21" i="15"/>
  <c r="O20" i="15"/>
  <c r="N20" i="15"/>
  <c r="M20" i="15"/>
  <c r="L20" i="15"/>
  <c r="K20" i="15"/>
  <c r="J20" i="15"/>
  <c r="I20" i="15"/>
  <c r="H20" i="15"/>
  <c r="G20" i="15"/>
  <c r="F20" i="15"/>
  <c r="E20" i="15"/>
  <c r="D20" i="15"/>
  <c r="O19" i="15"/>
  <c r="N19" i="15"/>
  <c r="M19" i="15"/>
  <c r="L19" i="15"/>
  <c r="K19" i="15"/>
  <c r="J19" i="15"/>
  <c r="I19" i="15"/>
  <c r="H19" i="15"/>
  <c r="G19" i="15"/>
  <c r="F19" i="15"/>
  <c r="E19" i="15"/>
  <c r="B19" i="15" s="1"/>
  <c r="D19" i="15"/>
  <c r="O18" i="15"/>
  <c r="N18" i="15"/>
  <c r="M18" i="15"/>
  <c r="L18" i="15"/>
  <c r="K18" i="15"/>
  <c r="J18" i="15"/>
  <c r="I18" i="15"/>
  <c r="H18" i="15"/>
  <c r="G18" i="15"/>
  <c r="F18" i="15"/>
  <c r="E18" i="15"/>
  <c r="D18" i="15"/>
  <c r="O17" i="15"/>
  <c r="N17" i="15"/>
  <c r="M17" i="15"/>
  <c r="L17" i="15"/>
  <c r="K17" i="15"/>
  <c r="J17" i="15"/>
  <c r="I17" i="15"/>
  <c r="H17" i="15"/>
  <c r="G17" i="15"/>
  <c r="F17" i="15"/>
  <c r="E17" i="15"/>
  <c r="D17" i="15"/>
  <c r="O16" i="15"/>
  <c r="N16" i="15"/>
  <c r="M16" i="15"/>
  <c r="L16" i="15"/>
  <c r="K16" i="15"/>
  <c r="J16" i="15"/>
  <c r="I16" i="15"/>
  <c r="H16" i="15"/>
  <c r="G16" i="15"/>
  <c r="F16" i="15"/>
  <c r="E16" i="15"/>
  <c r="D16" i="15"/>
  <c r="O15" i="15"/>
  <c r="N15" i="15"/>
  <c r="M15" i="15"/>
  <c r="L15" i="15"/>
  <c r="K15" i="15"/>
  <c r="J15" i="15"/>
  <c r="I15" i="15"/>
  <c r="H15" i="15"/>
  <c r="G15" i="15"/>
  <c r="F15" i="15"/>
  <c r="E15" i="15"/>
  <c r="D15" i="15"/>
  <c r="O14" i="15"/>
  <c r="N14" i="15"/>
  <c r="M14" i="15"/>
  <c r="L14" i="15"/>
  <c r="K14" i="15"/>
  <c r="J14" i="15"/>
  <c r="I14" i="15"/>
  <c r="H14" i="15"/>
  <c r="G14" i="15"/>
  <c r="F14" i="15"/>
  <c r="E14" i="15"/>
  <c r="D14" i="15"/>
  <c r="O13" i="15"/>
  <c r="N13" i="15"/>
  <c r="M13" i="15"/>
  <c r="L13" i="15"/>
  <c r="K13" i="15"/>
  <c r="J13" i="15"/>
  <c r="I13" i="15"/>
  <c r="H13" i="15"/>
  <c r="G13" i="15"/>
  <c r="F13" i="15"/>
  <c r="E13" i="15"/>
  <c r="D13" i="15"/>
  <c r="O12" i="15"/>
  <c r="N12" i="15"/>
  <c r="M12" i="15"/>
  <c r="L12" i="15"/>
  <c r="K12" i="15"/>
  <c r="J12" i="15"/>
  <c r="I12" i="15"/>
  <c r="H12" i="15"/>
  <c r="G12" i="15"/>
  <c r="F12" i="15"/>
  <c r="E12" i="15"/>
  <c r="B12" i="15" s="1"/>
  <c r="D12" i="15"/>
  <c r="O11" i="15"/>
  <c r="N11" i="15"/>
  <c r="M11" i="15"/>
  <c r="L11" i="15"/>
  <c r="K11" i="15"/>
  <c r="J11" i="15"/>
  <c r="I11" i="15"/>
  <c r="H11" i="15"/>
  <c r="G11" i="15"/>
  <c r="F11" i="15"/>
  <c r="E11" i="15"/>
  <c r="D11" i="15"/>
  <c r="O10" i="15"/>
  <c r="N10" i="15"/>
  <c r="M10" i="15"/>
  <c r="L10" i="15"/>
  <c r="K10" i="15"/>
  <c r="J10" i="15"/>
  <c r="I10" i="15"/>
  <c r="H10" i="15"/>
  <c r="G10" i="15"/>
  <c r="F10" i="15"/>
  <c r="E10" i="15"/>
  <c r="D10" i="15"/>
  <c r="O9" i="15"/>
  <c r="N9" i="15"/>
  <c r="M9" i="15"/>
  <c r="L9" i="15"/>
  <c r="K9" i="15"/>
  <c r="J9" i="15"/>
  <c r="I9" i="15"/>
  <c r="H9" i="15"/>
  <c r="G9" i="15"/>
  <c r="F9" i="15"/>
  <c r="E9" i="15"/>
  <c r="B9" i="15" s="1"/>
  <c r="D9" i="15"/>
  <c r="O8" i="15"/>
  <c r="N8" i="15"/>
  <c r="M8" i="15"/>
  <c r="L8" i="15"/>
  <c r="K8" i="15"/>
  <c r="J8" i="15"/>
  <c r="I8" i="15"/>
  <c r="H8" i="15"/>
  <c r="G8" i="15"/>
  <c r="F8" i="15"/>
  <c r="E8" i="15"/>
  <c r="B8" i="15" s="1"/>
  <c r="D8" i="15"/>
  <c r="O7" i="15"/>
  <c r="N7" i="15"/>
  <c r="M7" i="15"/>
  <c r="L7" i="15"/>
  <c r="K7" i="15"/>
  <c r="J7" i="15"/>
  <c r="I7" i="15"/>
  <c r="H7" i="15"/>
  <c r="G7" i="15"/>
  <c r="F7" i="15"/>
  <c r="E7" i="15"/>
  <c r="D7" i="15"/>
  <c r="O6" i="15"/>
  <c r="N6" i="15"/>
  <c r="M6" i="15"/>
  <c r="L6" i="15"/>
  <c r="K6" i="15"/>
  <c r="J6" i="15"/>
  <c r="I6" i="15"/>
  <c r="H6" i="15"/>
  <c r="G6" i="15"/>
  <c r="F6" i="15"/>
  <c r="E6" i="15"/>
  <c r="D6" i="15"/>
  <c r="O5" i="15"/>
  <c r="N5" i="15"/>
  <c r="M5" i="15"/>
  <c r="L5" i="15"/>
  <c r="K5" i="15"/>
  <c r="J5" i="15"/>
  <c r="I5" i="15"/>
  <c r="H5" i="15"/>
  <c r="G5" i="15"/>
  <c r="F5" i="15"/>
  <c r="E5" i="15"/>
  <c r="D5" i="15"/>
  <c r="G62" i="4"/>
  <c r="E6" i="4"/>
  <c r="E7" i="4"/>
  <c r="F7" i="4" s="1"/>
  <c r="E8" i="4"/>
  <c r="E9" i="4"/>
  <c r="F9" i="4" s="1"/>
  <c r="E10" i="4"/>
  <c r="E11" i="4"/>
  <c r="F11" i="4" s="1"/>
  <c r="E12" i="4"/>
  <c r="F12" i="4"/>
  <c r="E13" i="4"/>
  <c r="F13" i="4"/>
  <c r="E14" i="4"/>
  <c r="E15" i="4"/>
  <c r="F15" i="4" s="1"/>
  <c r="E16" i="4"/>
  <c r="F16" i="4"/>
  <c r="H16" i="4" s="1"/>
  <c r="E17" i="4"/>
  <c r="F17" i="4" s="1"/>
  <c r="E18" i="4"/>
  <c r="F18" i="4" s="1"/>
  <c r="E19" i="4"/>
  <c r="E20" i="4"/>
  <c r="F20" i="4" s="1"/>
  <c r="E21" i="4"/>
  <c r="F21" i="4"/>
  <c r="L21" i="4" s="1"/>
  <c r="E22" i="4"/>
  <c r="E23" i="4"/>
  <c r="F23" i="4" s="1"/>
  <c r="H23" i="4" s="1"/>
  <c r="E24" i="4"/>
  <c r="F24" i="4"/>
  <c r="E25" i="4"/>
  <c r="F25" i="4"/>
  <c r="L25" i="4" s="1"/>
  <c r="E26" i="4"/>
  <c r="F26" i="4" s="1"/>
  <c r="H26" i="4" s="1"/>
  <c r="E27" i="4"/>
  <c r="F27" i="4" s="1"/>
  <c r="L27" i="4" s="1"/>
  <c r="E28" i="4"/>
  <c r="F28" i="4" s="1"/>
  <c r="E29" i="4"/>
  <c r="F29" i="4" s="1"/>
  <c r="E30" i="4"/>
  <c r="E31" i="4"/>
  <c r="F31" i="4" s="1"/>
  <c r="E32" i="4"/>
  <c r="F32" i="4" s="1"/>
  <c r="H32" i="4" s="1"/>
  <c r="E33" i="4"/>
  <c r="F33" i="4"/>
  <c r="E34" i="4"/>
  <c r="F34" i="4" s="1"/>
  <c r="L34" i="4" s="1"/>
  <c r="E35" i="4"/>
  <c r="E36" i="4"/>
  <c r="F36" i="4"/>
  <c r="E37" i="4"/>
  <c r="F37" i="4" s="1"/>
  <c r="L37" i="4" s="1"/>
  <c r="E38" i="4"/>
  <c r="E39" i="4"/>
  <c r="F39" i="4" s="1"/>
  <c r="H39" i="4" s="1"/>
  <c r="E40" i="4"/>
  <c r="F40" i="4"/>
  <c r="H40" i="4" s="1"/>
  <c r="E41" i="4"/>
  <c r="F41" i="4" s="1"/>
  <c r="L41" i="4" s="1"/>
  <c r="E42" i="4"/>
  <c r="F42" i="4" s="1"/>
  <c r="E43" i="4"/>
  <c r="E44" i="4"/>
  <c r="F44" i="4" s="1"/>
  <c r="E45" i="4"/>
  <c r="F45" i="4" s="1"/>
  <c r="H45" i="4" s="1"/>
  <c r="E46" i="4"/>
  <c r="F46" i="4" s="1"/>
  <c r="E47" i="4"/>
  <c r="F47" i="4" s="1"/>
  <c r="E48" i="4"/>
  <c r="F48" i="4" s="1"/>
  <c r="E49" i="4"/>
  <c r="F49" i="4"/>
  <c r="E50" i="4"/>
  <c r="F50" i="4" s="1"/>
  <c r="E51" i="4"/>
  <c r="F51" i="4" s="1"/>
  <c r="H51" i="4" s="1"/>
  <c r="E52" i="4"/>
  <c r="F52" i="4"/>
  <c r="E53" i="4"/>
  <c r="F53" i="4" s="1"/>
  <c r="H53" i="4" s="1"/>
  <c r="E54" i="4"/>
  <c r="F54" i="4" s="1"/>
  <c r="E55" i="4"/>
  <c r="E56" i="4"/>
  <c r="F56" i="4" s="1"/>
  <c r="H56" i="4" s="1"/>
  <c r="E57" i="4"/>
  <c r="F57" i="4" s="1"/>
  <c r="E58" i="4"/>
  <c r="E59" i="4"/>
  <c r="F59" i="4" s="1"/>
  <c r="L59" i="4" s="1"/>
  <c r="E60" i="4"/>
  <c r="F60" i="4" s="1"/>
  <c r="E61" i="4"/>
  <c r="F61" i="4" s="1"/>
  <c r="E5" i="4"/>
  <c r="F5" i="4"/>
  <c r="N62" i="4"/>
  <c r="J62" i="4"/>
  <c r="F6" i="4"/>
  <c r="L6" i="4" s="1"/>
  <c r="F10" i="4"/>
  <c r="L10" i="4"/>
  <c r="F14" i="4"/>
  <c r="H14" i="4"/>
  <c r="F19" i="4"/>
  <c r="F22" i="4"/>
  <c r="H22" i="4" s="1"/>
  <c r="L23" i="4"/>
  <c r="F30" i="4"/>
  <c r="F35" i="4"/>
  <c r="H35" i="4" s="1"/>
  <c r="F38" i="4"/>
  <c r="F43" i="4"/>
  <c r="F55" i="4"/>
  <c r="L55" i="4" s="1"/>
  <c r="F58" i="4"/>
  <c r="H34" i="4"/>
  <c r="M34" i="4" s="1"/>
  <c r="O34" i="4" s="1"/>
  <c r="Q34" i="4" s="1"/>
  <c r="E34" i="5" s="1"/>
  <c r="H10" i="4"/>
  <c r="H37" i="4"/>
  <c r="M37" i="4" s="1"/>
  <c r="O37" i="4" s="1"/>
  <c r="Q37" i="4" s="1"/>
  <c r="E37" i="5" s="1"/>
  <c r="L40" i="4"/>
  <c r="L32" i="4"/>
  <c r="L35" i="4"/>
  <c r="K62" i="4"/>
  <c r="I62" i="4"/>
  <c r="Q6" i="13"/>
  <c r="P6" i="13"/>
  <c r="O6" i="13"/>
  <c r="N5" i="13"/>
  <c r="N6" i="13" s="1"/>
  <c r="M5" i="13"/>
  <c r="M6" i="13" s="1"/>
  <c r="L5" i="13"/>
  <c r="L6" i="13" s="1"/>
  <c r="K5" i="13"/>
  <c r="K6" i="13" s="1"/>
  <c r="J5" i="13"/>
  <c r="J6" i="13" s="1"/>
  <c r="I5" i="13"/>
  <c r="I6" i="13" s="1"/>
  <c r="H5" i="13"/>
  <c r="H6" i="13" s="1"/>
  <c r="G5" i="13"/>
  <c r="G6" i="13" s="1"/>
  <c r="F5" i="13"/>
  <c r="F6" i="13" s="1"/>
  <c r="E5" i="13"/>
  <c r="E6" i="13" s="1"/>
  <c r="D5" i="13"/>
  <c r="D6" i="13" s="1"/>
  <c r="C5" i="13"/>
  <c r="C6" i="13"/>
  <c r="B5" i="13"/>
  <c r="B6" i="13" s="1"/>
  <c r="R57" i="12"/>
  <c r="Q57" i="12"/>
  <c r="P57" i="12"/>
  <c r="O57" i="12"/>
  <c r="N57" i="12"/>
  <c r="M57" i="12"/>
  <c r="L57" i="12"/>
  <c r="K57" i="12"/>
  <c r="J57" i="12"/>
  <c r="I57" i="12"/>
  <c r="H57" i="12"/>
  <c r="G57" i="12"/>
  <c r="F57" i="12"/>
  <c r="E57" i="12"/>
  <c r="D57" i="12"/>
  <c r="C57" i="12"/>
  <c r="R56" i="12"/>
  <c r="Q56" i="12"/>
  <c r="P56" i="12"/>
  <c r="O56" i="12"/>
  <c r="N56" i="12"/>
  <c r="M56" i="12"/>
  <c r="L56" i="12"/>
  <c r="K56" i="12"/>
  <c r="J56" i="12"/>
  <c r="I56" i="12"/>
  <c r="H56" i="12"/>
  <c r="G56" i="12"/>
  <c r="F56" i="12"/>
  <c r="E56" i="12"/>
  <c r="D56" i="12"/>
  <c r="S56" i="12" s="1"/>
  <c r="C61" i="1" s="1"/>
  <c r="C56" i="12"/>
  <c r="R55" i="12"/>
  <c r="Q55" i="12"/>
  <c r="P55" i="12"/>
  <c r="O55" i="12"/>
  <c r="N55" i="12"/>
  <c r="M55" i="12"/>
  <c r="L55" i="12"/>
  <c r="K55" i="12"/>
  <c r="J55" i="12"/>
  <c r="I55" i="12"/>
  <c r="H55" i="12"/>
  <c r="G55" i="12"/>
  <c r="F55" i="12"/>
  <c r="E55" i="12"/>
  <c r="D55" i="12"/>
  <c r="C55" i="12"/>
  <c r="S55" i="12" s="1"/>
  <c r="C60" i="1" s="1"/>
  <c r="R54" i="12"/>
  <c r="Q54" i="12"/>
  <c r="P54" i="12"/>
  <c r="O54" i="12"/>
  <c r="N54" i="12"/>
  <c r="M54" i="12"/>
  <c r="L54" i="12"/>
  <c r="K54" i="12"/>
  <c r="J54" i="12"/>
  <c r="I54" i="12"/>
  <c r="H54" i="12"/>
  <c r="G54" i="12"/>
  <c r="F54" i="12"/>
  <c r="E54" i="12"/>
  <c r="D54" i="12"/>
  <c r="C54" i="12"/>
  <c r="R53" i="12"/>
  <c r="Q53" i="12"/>
  <c r="P53" i="12"/>
  <c r="O53" i="12"/>
  <c r="N53" i="12"/>
  <c r="M53" i="12"/>
  <c r="L53" i="12"/>
  <c r="K53" i="12"/>
  <c r="J53" i="12"/>
  <c r="I53" i="12"/>
  <c r="H53" i="12"/>
  <c r="G53" i="12"/>
  <c r="F53" i="12"/>
  <c r="E53" i="12"/>
  <c r="D53" i="12"/>
  <c r="C53" i="12"/>
  <c r="R52" i="12"/>
  <c r="Q52" i="12"/>
  <c r="P52" i="12"/>
  <c r="O52" i="12"/>
  <c r="N52" i="12"/>
  <c r="M52" i="12"/>
  <c r="L52" i="12"/>
  <c r="K52" i="12"/>
  <c r="J52" i="12"/>
  <c r="I52" i="12"/>
  <c r="H52" i="12"/>
  <c r="G52" i="12"/>
  <c r="F52" i="12"/>
  <c r="E52" i="12"/>
  <c r="D52" i="12"/>
  <c r="C52" i="12"/>
  <c r="R51" i="12"/>
  <c r="Q51" i="12"/>
  <c r="P51" i="12"/>
  <c r="O51" i="12"/>
  <c r="N51" i="12"/>
  <c r="M51" i="12"/>
  <c r="L51" i="12"/>
  <c r="K51" i="12"/>
  <c r="J51" i="12"/>
  <c r="I51" i="12"/>
  <c r="H51" i="12"/>
  <c r="G51" i="12"/>
  <c r="F51" i="12"/>
  <c r="E51" i="12"/>
  <c r="D51" i="12"/>
  <c r="C51" i="12"/>
  <c r="R50" i="12"/>
  <c r="Q50" i="12"/>
  <c r="P50" i="12"/>
  <c r="O50" i="12"/>
  <c r="N50" i="12"/>
  <c r="M50" i="12"/>
  <c r="L50" i="12"/>
  <c r="K50" i="12"/>
  <c r="J50" i="12"/>
  <c r="I50" i="12"/>
  <c r="H50" i="12"/>
  <c r="G50" i="12"/>
  <c r="F50" i="12"/>
  <c r="E50" i="12"/>
  <c r="D50" i="12"/>
  <c r="C50" i="12"/>
  <c r="R49" i="12"/>
  <c r="Q49" i="12"/>
  <c r="P49" i="12"/>
  <c r="O49" i="12"/>
  <c r="N49" i="12"/>
  <c r="M49" i="12"/>
  <c r="L49" i="12"/>
  <c r="K49" i="12"/>
  <c r="J49" i="12"/>
  <c r="I49" i="12"/>
  <c r="H49" i="12"/>
  <c r="G49" i="12"/>
  <c r="F49" i="12"/>
  <c r="E49" i="12"/>
  <c r="D49" i="12"/>
  <c r="C49" i="12"/>
  <c r="R48" i="12"/>
  <c r="Q48" i="12"/>
  <c r="P48" i="12"/>
  <c r="O48" i="12"/>
  <c r="N48" i="12"/>
  <c r="M48" i="12"/>
  <c r="L48" i="12"/>
  <c r="K48" i="12"/>
  <c r="J48" i="12"/>
  <c r="I48" i="12"/>
  <c r="H48" i="12"/>
  <c r="G48" i="12"/>
  <c r="F48" i="12"/>
  <c r="E48" i="12"/>
  <c r="D48" i="12"/>
  <c r="C48" i="12"/>
  <c r="R47" i="12"/>
  <c r="Q47" i="12"/>
  <c r="P47" i="12"/>
  <c r="O47" i="12"/>
  <c r="N47" i="12"/>
  <c r="M47" i="12"/>
  <c r="L47" i="12"/>
  <c r="K47" i="12"/>
  <c r="J47" i="12"/>
  <c r="I47" i="12"/>
  <c r="H47" i="12"/>
  <c r="G47" i="12"/>
  <c r="F47" i="12"/>
  <c r="E47" i="12"/>
  <c r="D47" i="12"/>
  <c r="C47" i="12"/>
  <c r="R46" i="12"/>
  <c r="Q46" i="12"/>
  <c r="P46" i="12"/>
  <c r="O46" i="12"/>
  <c r="N46" i="12"/>
  <c r="M46" i="12"/>
  <c r="L46" i="12"/>
  <c r="K46" i="12"/>
  <c r="J46" i="12"/>
  <c r="I46" i="12"/>
  <c r="H46" i="12"/>
  <c r="G46" i="12"/>
  <c r="F46" i="12"/>
  <c r="E46" i="12"/>
  <c r="D46" i="12"/>
  <c r="C46" i="12"/>
  <c r="R45" i="12"/>
  <c r="Q45" i="12"/>
  <c r="P45" i="12"/>
  <c r="O45" i="12"/>
  <c r="N45" i="12"/>
  <c r="M45" i="12"/>
  <c r="L45" i="12"/>
  <c r="K45" i="12"/>
  <c r="J45" i="12"/>
  <c r="I45" i="12"/>
  <c r="H45" i="12"/>
  <c r="G45" i="12"/>
  <c r="F45" i="12"/>
  <c r="E45" i="12"/>
  <c r="D45" i="12"/>
  <c r="C45" i="12"/>
  <c r="R44" i="12"/>
  <c r="Q44" i="12"/>
  <c r="P44" i="12"/>
  <c r="O44" i="12"/>
  <c r="N44" i="12"/>
  <c r="M44" i="12"/>
  <c r="L44" i="12"/>
  <c r="K44" i="12"/>
  <c r="J44" i="12"/>
  <c r="I44" i="12"/>
  <c r="H44" i="12"/>
  <c r="G44" i="12"/>
  <c r="F44" i="12"/>
  <c r="E44" i="12"/>
  <c r="D44" i="12"/>
  <c r="C44" i="12"/>
  <c r="R43" i="12"/>
  <c r="Q43" i="12"/>
  <c r="P43" i="12"/>
  <c r="O43" i="12"/>
  <c r="N43" i="12"/>
  <c r="M43" i="12"/>
  <c r="L43" i="12"/>
  <c r="K43" i="12"/>
  <c r="J43" i="12"/>
  <c r="I43" i="12"/>
  <c r="H43" i="12"/>
  <c r="G43" i="12"/>
  <c r="F43" i="12"/>
  <c r="E43" i="12"/>
  <c r="D43" i="12"/>
  <c r="C43" i="12"/>
  <c r="R42" i="12"/>
  <c r="Q42" i="12"/>
  <c r="P42" i="12"/>
  <c r="O42" i="12"/>
  <c r="N42" i="12"/>
  <c r="M42" i="12"/>
  <c r="L42" i="12"/>
  <c r="K42" i="12"/>
  <c r="J42" i="12"/>
  <c r="I42" i="12"/>
  <c r="H42" i="12"/>
  <c r="G42" i="12"/>
  <c r="F42" i="12"/>
  <c r="E42" i="12"/>
  <c r="D42" i="12"/>
  <c r="C42" i="12"/>
  <c r="R41" i="12"/>
  <c r="Q41" i="12"/>
  <c r="P41" i="12"/>
  <c r="O41" i="12"/>
  <c r="N41" i="12"/>
  <c r="M41" i="12"/>
  <c r="L41" i="12"/>
  <c r="K41" i="12"/>
  <c r="J41" i="12"/>
  <c r="I41" i="12"/>
  <c r="H41" i="12"/>
  <c r="G41" i="12"/>
  <c r="F41" i="12"/>
  <c r="E41" i="12"/>
  <c r="D41" i="12"/>
  <c r="C41" i="12"/>
  <c r="R40" i="12"/>
  <c r="Q40" i="12"/>
  <c r="P40" i="12"/>
  <c r="O40" i="12"/>
  <c r="N40" i="12"/>
  <c r="M40" i="12"/>
  <c r="L40" i="12"/>
  <c r="K40" i="12"/>
  <c r="J40" i="12"/>
  <c r="I40" i="12"/>
  <c r="H40" i="12"/>
  <c r="G40" i="12"/>
  <c r="F40" i="12"/>
  <c r="E40" i="12"/>
  <c r="D40" i="12"/>
  <c r="C40" i="12"/>
  <c r="R39" i="12"/>
  <c r="Q39" i="12"/>
  <c r="P39" i="12"/>
  <c r="O39" i="12"/>
  <c r="N39" i="12"/>
  <c r="M39" i="12"/>
  <c r="L39" i="12"/>
  <c r="K39" i="12"/>
  <c r="J39" i="12"/>
  <c r="I39" i="12"/>
  <c r="H39" i="12"/>
  <c r="G39" i="12"/>
  <c r="F39" i="12"/>
  <c r="E39" i="12"/>
  <c r="S39" i="12" s="1"/>
  <c r="C43" i="1" s="1"/>
  <c r="D39" i="12"/>
  <c r="C39" i="12"/>
  <c r="R38" i="12"/>
  <c r="Q38" i="12"/>
  <c r="P38" i="12"/>
  <c r="O38" i="12"/>
  <c r="N38" i="12"/>
  <c r="M38" i="12"/>
  <c r="L38" i="12"/>
  <c r="K38" i="12"/>
  <c r="J38" i="12"/>
  <c r="I38" i="12"/>
  <c r="H38" i="12"/>
  <c r="G38" i="12"/>
  <c r="F38" i="12"/>
  <c r="E38" i="12"/>
  <c r="D38" i="12"/>
  <c r="C38" i="12"/>
  <c r="R37" i="12"/>
  <c r="Q37" i="12"/>
  <c r="P37" i="12"/>
  <c r="O37" i="12"/>
  <c r="N37" i="12"/>
  <c r="M37" i="12"/>
  <c r="L37" i="12"/>
  <c r="K37" i="12"/>
  <c r="J37" i="12"/>
  <c r="I37" i="12"/>
  <c r="H37" i="12"/>
  <c r="G37" i="12"/>
  <c r="F37" i="12"/>
  <c r="E37" i="12"/>
  <c r="D37" i="12"/>
  <c r="C37" i="12"/>
  <c r="R36" i="12"/>
  <c r="Q36" i="12"/>
  <c r="P36" i="12"/>
  <c r="O36" i="12"/>
  <c r="N36" i="12"/>
  <c r="M36" i="12"/>
  <c r="L36" i="12"/>
  <c r="K36" i="12"/>
  <c r="J36" i="12"/>
  <c r="I36" i="12"/>
  <c r="H36" i="12"/>
  <c r="G36" i="12"/>
  <c r="F36" i="12"/>
  <c r="E36" i="12"/>
  <c r="D36" i="12"/>
  <c r="C36" i="12"/>
  <c r="R35" i="12"/>
  <c r="Q35" i="12"/>
  <c r="P35" i="12"/>
  <c r="O35" i="12"/>
  <c r="N35" i="12"/>
  <c r="M35" i="12"/>
  <c r="L35" i="12"/>
  <c r="K35" i="12"/>
  <c r="J35" i="12"/>
  <c r="I35" i="12"/>
  <c r="H35" i="12"/>
  <c r="G35" i="12"/>
  <c r="F35" i="12"/>
  <c r="E35" i="12"/>
  <c r="D35" i="12"/>
  <c r="C35" i="12"/>
  <c r="R34" i="12"/>
  <c r="Q34" i="12"/>
  <c r="P34" i="12"/>
  <c r="O34" i="12"/>
  <c r="N34" i="12"/>
  <c r="M34" i="12"/>
  <c r="L34" i="12"/>
  <c r="K34" i="12"/>
  <c r="J34" i="12"/>
  <c r="I34" i="12"/>
  <c r="H34" i="12"/>
  <c r="G34" i="12"/>
  <c r="F34" i="12"/>
  <c r="E34" i="12"/>
  <c r="D34" i="12"/>
  <c r="C34" i="12"/>
  <c r="R33" i="12"/>
  <c r="Q33" i="12"/>
  <c r="P33" i="12"/>
  <c r="O33" i="12"/>
  <c r="N33" i="12"/>
  <c r="M33" i="12"/>
  <c r="L33" i="12"/>
  <c r="K33" i="12"/>
  <c r="J33" i="12"/>
  <c r="I33" i="12"/>
  <c r="H33" i="12"/>
  <c r="G33" i="12"/>
  <c r="F33" i="12"/>
  <c r="E33" i="12"/>
  <c r="D33" i="12"/>
  <c r="C33" i="12"/>
  <c r="R32" i="12"/>
  <c r="Q32" i="12"/>
  <c r="P32" i="12"/>
  <c r="O32" i="12"/>
  <c r="N32" i="12"/>
  <c r="M32" i="12"/>
  <c r="L32" i="12"/>
  <c r="K32" i="12"/>
  <c r="J32" i="12"/>
  <c r="I32" i="12"/>
  <c r="H32" i="12"/>
  <c r="G32" i="12"/>
  <c r="F32" i="12"/>
  <c r="E32" i="12"/>
  <c r="S32" i="12" s="1"/>
  <c r="C36" i="1" s="1"/>
  <c r="D32" i="12"/>
  <c r="C32" i="12"/>
  <c r="R31" i="12"/>
  <c r="Q31" i="12"/>
  <c r="P31" i="12"/>
  <c r="O31" i="12"/>
  <c r="N31" i="12"/>
  <c r="M31" i="12"/>
  <c r="L31" i="12"/>
  <c r="K31" i="12"/>
  <c r="J31" i="12"/>
  <c r="I31" i="12"/>
  <c r="H31" i="12"/>
  <c r="G31" i="12"/>
  <c r="F31" i="12"/>
  <c r="E31" i="12"/>
  <c r="S31" i="12" s="1"/>
  <c r="C35" i="1" s="1"/>
  <c r="D31" i="12"/>
  <c r="C31" i="12"/>
  <c r="R30" i="12"/>
  <c r="Q30" i="12"/>
  <c r="P30" i="12"/>
  <c r="O30" i="12"/>
  <c r="N30" i="12"/>
  <c r="M30" i="12"/>
  <c r="L30" i="12"/>
  <c r="K30" i="12"/>
  <c r="J30" i="12"/>
  <c r="I30" i="12"/>
  <c r="H30" i="12"/>
  <c r="G30" i="12"/>
  <c r="F30" i="12"/>
  <c r="E30" i="12"/>
  <c r="S30" i="12" s="1"/>
  <c r="C34" i="1" s="1"/>
  <c r="D30" i="12"/>
  <c r="C30" i="12"/>
  <c r="R29" i="12"/>
  <c r="Q29" i="12"/>
  <c r="P29" i="12"/>
  <c r="O29" i="12"/>
  <c r="N29" i="12"/>
  <c r="M29" i="12"/>
  <c r="L29" i="12"/>
  <c r="K29" i="12"/>
  <c r="J29" i="12"/>
  <c r="I29" i="12"/>
  <c r="H29" i="12"/>
  <c r="G29" i="12"/>
  <c r="F29" i="12"/>
  <c r="E29" i="12"/>
  <c r="S29" i="12" s="1"/>
  <c r="C33" i="1" s="1"/>
  <c r="D29" i="12"/>
  <c r="C29" i="12"/>
  <c r="R28" i="12"/>
  <c r="Q28" i="12"/>
  <c r="P28" i="12"/>
  <c r="O28" i="12"/>
  <c r="N28" i="12"/>
  <c r="M28" i="12"/>
  <c r="L28" i="12"/>
  <c r="K28" i="12"/>
  <c r="J28" i="12"/>
  <c r="I28" i="12"/>
  <c r="H28" i="12"/>
  <c r="G28" i="12"/>
  <c r="F28" i="12"/>
  <c r="E28" i="12"/>
  <c r="D28" i="12"/>
  <c r="C28" i="12"/>
  <c r="R27" i="12"/>
  <c r="Q27" i="12"/>
  <c r="P27" i="12"/>
  <c r="O27" i="12"/>
  <c r="N27" i="12"/>
  <c r="M27" i="12"/>
  <c r="L27" i="12"/>
  <c r="K27" i="12"/>
  <c r="J27" i="12"/>
  <c r="I27" i="12"/>
  <c r="H27" i="12"/>
  <c r="G27" i="12"/>
  <c r="F27" i="12"/>
  <c r="E27" i="12"/>
  <c r="D27" i="12"/>
  <c r="C27" i="12"/>
  <c r="R26" i="12"/>
  <c r="Q26" i="12"/>
  <c r="P26" i="12"/>
  <c r="O26" i="12"/>
  <c r="N26" i="12"/>
  <c r="M26" i="12"/>
  <c r="L26" i="12"/>
  <c r="K26" i="12"/>
  <c r="J26" i="12"/>
  <c r="I26" i="12"/>
  <c r="H26" i="12"/>
  <c r="G26" i="12"/>
  <c r="F26" i="12"/>
  <c r="E26" i="12"/>
  <c r="D26" i="12"/>
  <c r="C26" i="12"/>
  <c r="R25" i="12"/>
  <c r="Q25" i="12"/>
  <c r="P25" i="12"/>
  <c r="O25" i="12"/>
  <c r="N25" i="12"/>
  <c r="M25" i="12"/>
  <c r="L25" i="12"/>
  <c r="K25" i="12"/>
  <c r="J25" i="12"/>
  <c r="I25" i="12"/>
  <c r="H25" i="12"/>
  <c r="G25" i="12"/>
  <c r="F25" i="12"/>
  <c r="E25" i="12"/>
  <c r="D25" i="12"/>
  <c r="C25" i="12"/>
  <c r="R24" i="12"/>
  <c r="Q24" i="12"/>
  <c r="P24" i="12"/>
  <c r="O24" i="12"/>
  <c r="N24" i="12"/>
  <c r="M24" i="12"/>
  <c r="L24" i="12"/>
  <c r="K24" i="12"/>
  <c r="J24" i="12"/>
  <c r="I24" i="12"/>
  <c r="H24" i="12"/>
  <c r="G24" i="12"/>
  <c r="F24" i="12"/>
  <c r="E24" i="12"/>
  <c r="D24" i="12"/>
  <c r="C24" i="12"/>
  <c r="R23" i="12"/>
  <c r="Q23" i="12"/>
  <c r="P23" i="12"/>
  <c r="O23" i="12"/>
  <c r="N23" i="12"/>
  <c r="M23" i="12"/>
  <c r="L23" i="12"/>
  <c r="K23" i="12"/>
  <c r="J23" i="12"/>
  <c r="I23" i="12"/>
  <c r="H23" i="12"/>
  <c r="G23" i="12"/>
  <c r="F23" i="12"/>
  <c r="E23" i="12"/>
  <c r="D23" i="12"/>
  <c r="C23" i="12"/>
  <c r="R22" i="12"/>
  <c r="Q22" i="12"/>
  <c r="P22" i="12"/>
  <c r="O22" i="12"/>
  <c r="N22" i="12"/>
  <c r="M22" i="12"/>
  <c r="L22" i="12"/>
  <c r="K22" i="12"/>
  <c r="J22" i="12"/>
  <c r="I22" i="12"/>
  <c r="H22" i="12"/>
  <c r="G22" i="12"/>
  <c r="F22" i="12"/>
  <c r="S22" i="12" s="1"/>
  <c r="C26" i="1" s="1"/>
  <c r="E22" i="12"/>
  <c r="D22" i="12"/>
  <c r="C22" i="12"/>
  <c r="R21" i="12"/>
  <c r="Q21" i="12"/>
  <c r="P21" i="12"/>
  <c r="O21" i="12"/>
  <c r="N21" i="12"/>
  <c r="M21" i="12"/>
  <c r="L21" i="12"/>
  <c r="K21" i="12"/>
  <c r="J21" i="12"/>
  <c r="I21" i="12"/>
  <c r="H21" i="12"/>
  <c r="G21" i="12"/>
  <c r="F21" i="12"/>
  <c r="E21" i="12"/>
  <c r="D21" i="12"/>
  <c r="C21" i="12"/>
  <c r="R20" i="12"/>
  <c r="Q20" i="12"/>
  <c r="P20" i="12"/>
  <c r="O20" i="12"/>
  <c r="N20" i="12"/>
  <c r="M20" i="12"/>
  <c r="L20" i="12"/>
  <c r="K20" i="12"/>
  <c r="J20" i="12"/>
  <c r="I20" i="12"/>
  <c r="H20" i="12"/>
  <c r="G20" i="12"/>
  <c r="F20" i="12"/>
  <c r="S20" i="12" s="1"/>
  <c r="E20" i="12"/>
  <c r="D20" i="12"/>
  <c r="C20" i="12"/>
  <c r="R19" i="12"/>
  <c r="Q19" i="12"/>
  <c r="P19" i="12"/>
  <c r="O19" i="12"/>
  <c r="N19" i="12"/>
  <c r="M19" i="12"/>
  <c r="L19" i="12"/>
  <c r="K19" i="12"/>
  <c r="J19" i="12"/>
  <c r="I19" i="12"/>
  <c r="H19" i="12"/>
  <c r="G19" i="12"/>
  <c r="F19" i="12"/>
  <c r="E19" i="12"/>
  <c r="D19" i="12"/>
  <c r="C19" i="12"/>
  <c r="R18" i="12"/>
  <c r="Q18" i="12"/>
  <c r="P18" i="12"/>
  <c r="O18" i="12"/>
  <c r="N18" i="12"/>
  <c r="M18" i="12"/>
  <c r="L18" i="12"/>
  <c r="K18" i="12"/>
  <c r="J18" i="12"/>
  <c r="I18" i="12"/>
  <c r="H18" i="12"/>
  <c r="G18" i="12"/>
  <c r="F18" i="12"/>
  <c r="S18" i="12" s="1"/>
  <c r="E18" i="12"/>
  <c r="D18" i="12"/>
  <c r="C18" i="12"/>
  <c r="R17" i="12"/>
  <c r="Q17" i="12"/>
  <c r="P17" i="12"/>
  <c r="O17" i="12"/>
  <c r="N17" i="12"/>
  <c r="M17" i="12"/>
  <c r="L17" i="12"/>
  <c r="K17" i="12"/>
  <c r="J17" i="12"/>
  <c r="I17" i="12"/>
  <c r="H17" i="12"/>
  <c r="G17" i="12"/>
  <c r="F17" i="12"/>
  <c r="E17" i="12"/>
  <c r="D17" i="12"/>
  <c r="C17" i="12"/>
  <c r="R16" i="12"/>
  <c r="Q16" i="12"/>
  <c r="P16" i="12"/>
  <c r="O16" i="12"/>
  <c r="N16" i="12"/>
  <c r="M16" i="12"/>
  <c r="L16" i="12"/>
  <c r="K16" i="12"/>
  <c r="J16" i="12"/>
  <c r="I16" i="12"/>
  <c r="H16" i="12"/>
  <c r="G16" i="12"/>
  <c r="F16" i="12"/>
  <c r="E16" i="12"/>
  <c r="D16" i="12"/>
  <c r="C16" i="12"/>
  <c r="R15" i="12"/>
  <c r="Q15" i="12"/>
  <c r="P15" i="12"/>
  <c r="O15" i="12"/>
  <c r="N15" i="12"/>
  <c r="M15" i="12"/>
  <c r="L15" i="12"/>
  <c r="K15" i="12"/>
  <c r="J15" i="12"/>
  <c r="I15" i="12"/>
  <c r="H15" i="12"/>
  <c r="G15" i="12"/>
  <c r="F15" i="12"/>
  <c r="S15" i="12" s="1"/>
  <c r="C19" i="1" s="1"/>
  <c r="E15" i="12"/>
  <c r="D15" i="12"/>
  <c r="C15" i="12"/>
  <c r="R14" i="12"/>
  <c r="Q14" i="12"/>
  <c r="P14" i="12"/>
  <c r="O14" i="12"/>
  <c r="N14" i="12"/>
  <c r="M14" i="12"/>
  <c r="L14" i="12"/>
  <c r="K14" i="12"/>
  <c r="J14" i="12"/>
  <c r="I14" i="12"/>
  <c r="H14" i="12"/>
  <c r="G14" i="12"/>
  <c r="F14" i="12"/>
  <c r="S14" i="12" s="1"/>
  <c r="C18" i="1" s="1"/>
  <c r="E14" i="12"/>
  <c r="D14" i="12"/>
  <c r="C14" i="12"/>
  <c r="R13" i="12"/>
  <c r="Q13" i="12"/>
  <c r="P13" i="12"/>
  <c r="O13" i="12"/>
  <c r="N13" i="12"/>
  <c r="M13" i="12"/>
  <c r="L13" i="12"/>
  <c r="K13" i="12"/>
  <c r="J13" i="12"/>
  <c r="I13" i="12"/>
  <c r="H13" i="12"/>
  <c r="G13" i="12"/>
  <c r="F13" i="12"/>
  <c r="S13" i="12" s="1"/>
  <c r="C17" i="1" s="1"/>
  <c r="E13" i="12"/>
  <c r="D13" i="12"/>
  <c r="C13" i="12"/>
  <c r="R12" i="12"/>
  <c r="R58" i="12" s="1"/>
  <c r="Q12" i="12"/>
  <c r="P12" i="12"/>
  <c r="O12" i="12"/>
  <c r="N12" i="12"/>
  <c r="M12" i="12"/>
  <c r="L12" i="12"/>
  <c r="K12" i="12"/>
  <c r="J12" i="12"/>
  <c r="J58" i="12" s="1"/>
  <c r="I12" i="12"/>
  <c r="H12" i="12"/>
  <c r="G12" i="12"/>
  <c r="F12" i="12"/>
  <c r="E12" i="12"/>
  <c r="D12" i="12"/>
  <c r="C12" i="12"/>
  <c r="S12" i="12"/>
  <c r="C16" i="1" s="1"/>
  <c r="R11" i="12"/>
  <c r="Q11" i="12"/>
  <c r="P11" i="12"/>
  <c r="O11" i="12"/>
  <c r="N11" i="12"/>
  <c r="M11" i="12"/>
  <c r="L11" i="12"/>
  <c r="K11" i="12"/>
  <c r="J11" i="12"/>
  <c r="I11" i="12"/>
  <c r="H11" i="12"/>
  <c r="G11" i="12"/>
  <c r="F11" i="12"/>
  <c r="E11" i="12"/>
  <c r="D11" i="12"/>
  <c r="C11" i="12"/>
  <c r="S11" i="12" s="1"/>
  <c r="C15" i="1" s="1"/>
  <c r="R10" i="12"/>
  <c r="Q10" i="12"/>
  <c r="P10" i="12"/>
  <c r="O10" i="12"/>
  <c r="N10" i="12"/>
  <c r="M10" i="12"/>
  <c r="L10" i="12"/>
  <c r="K10" i="12"/>
  <c r="J10" i="12"/>
  <c r="I10" i="12"/>
  <c r="H10" i="12"/>
  <c r="G10" i="12"/>
  <c r="F10" i="12"/>
  <c r="E10" i="12"/>
  <c r="D10" i="12"/>
  <c r="C10" i="12"/>
  <c r="R9" i="12"/>
  <c r="Q9" i="12"/>
  <c r="P9" i="12"/>
  <c r="O9" i="12"/>
  <c r="N9" i="12"/>
  <c r="M9" i="12"/>
  <c r="L9" i="12"/>
  <c r="K9" i="12"/>
  <c r="J9" i="12"/>
  <c r="I9" i="12"/>
  <c r="H9" i="12"/>
  <c r="G9" i="12"/>
  <c r="F9" i="12"/>
  <c r="E9" i="12"/>
  <c r="D9" i="12"/>
  <c r="C9" i="12"/>
  <c r="R8" i="12"/>
  <c r="Q8" i="12"/>
  <c r="P8" i="12"/>
  <c r="O8" i="12"/>
  <c r="N8" i="12"/>
  <c r="M8" i="12"/>
  <c r="L8" i="12"/>
  <c r="K8" i="12"/>
  <c r="J8" i="12"/>
  <c r="I8" i="12"/>
  <c r="H8" i="12"/>
  <c r="G8" i="12"/>
  <c r="F8" i="12"/>
  <c r="E8" i="12"/>
  <c r="D8" i="12"/>
  <c r="C8" i="12"/>
  <c r="R7" i="12"/>
  <c r="Q7" i="12"/>
  <c r="P7" i="12"/>
  <c r="O7" i="12"/>
  <c r="N7" i="12"/>
  <c r="M7" i="12"/>
  <c r="L7" i="12"/>
  <c r="K7" i="12"/>
  <c r="J7" i="12"/>
  <c r="I7" i="12"/>
  <c r="H7" i="12"/>
  <c r="G7" i="12"/>
  <c r="F7" i="12"/>
  <c r="E7" i="12"/>
  <c r="D7" i="12"/>
  <c r="C7" i="12"/>
  <c r="R6" i="12"/>
  <c r="Q6" i="12"/>
  <c r="P6" i="12"/>
  <c r="O6" i="12"/>
  <c r="N6" i="12"/>
  <c r="M6" i="12"/>
  <c r="L6" i="12"/>
  <c r="K6" i="12"/>
  <c r="J6" i="12"/>
  <c r="I6" i="12"/>
  <c r="H6" i="12"/>
  <c r="G6" i="12"/>
  <c r="F6" i="12"/>
  <c r="E6" i="12"/>
  <c r="D6" i="12"/>
  <c r="C6" i="12"/>
  <c r="R5" i="12"/>
  <c r="Q5" i="12"/>
  <c r="P5" i="12"/>
  <c r="O5" i="12"/>
  <c r="N5" i="12"/>
  <c r="M5" i="12"/>
  <c r="L5" i="12"/>
  <c r="K5" i="12"/>
  <c r="J5" i="12"/>
  <c r="I5" i="12"/>
  <c r="H5" i="12"/>
  <c r="G5" i="12"/>
  <c r="F5" i="12"/>
  <c r="E5" i="12"/>
  <c r="D5" i="12"/>
  <c r="C5" i="12"/>
  <c r="R4" i="12"/>
  <c r="Q4" i="12"/>
  <c r="P4" i="12"/>
  <c r="O4" i="12"/>
  <c r="N4" i="12"/>
  <c r="M4" i="12"/>
  <c r="L4" i="12"/>
  <c r="K4" i="12"/>
  <c r="J4" i="12"/>
  <c r="I4" i="12"/>
  <c r="H4" i="12"/>
  <c r="G4" i="12"/>
  <c r="F4" i="12"/>
  <c r="E4" i="12"/>
  <c r="D4" i="12"/>
  <c r="C4" i="12"/>
  <c r="S4" i="12" s="1"/>
  <c r="C8" i="1" s="1"/>
  <c r="R3" i="12"/>
  <c r="Q3" i="12"/>
  <c r="P3" i="12"/>
  <c r="O3" i="12"/>
  <c r="N3" i="12"/>
  <c r="M3" i="12"/>
  <c r="L3" i="12"/>
  <c r="K3" i="12"/>
  <c r="J3" i="12"/>
  <c r="I3" i="12"/>
  <c r="H3" i="12"/>
  <c r="G3" i="12"/>
  <c r="G58" i="12" s="1"/>
  <c r="F3" i="12"/>
  <c r="E3" i="12"/>
  <c r="D3" i="12"/>
  <c r="C3" i="12"/>
  <c r="R2" i="12"/>
  <c r="Q2" i="12"/>
  <c r="P2" i="12"/>
  <c r="O2" i="12"/>
  <c r="N2" i="12"/>
  <c r="M2" i="12"/>
  <c r="L2" i="12"/>
  <c r="K2" i="12"/>
  <c r="J2" i="12"/>
  <c r="I2" i="12"/>
  <c r="H2" i="12"/>
  <c r="G2" i="12"/>
  <c r="F2" i="12"/>
  <c r="E2" i="12"/>
  <c r="D2" i="12"/>
  <c r="S2" i="12" s="1"/>
  <c r="C2" i="12"/>
  <c r="R57" i="11"/>
  <c r="Q57" i="11"/>
  <c r="P57" i="11"/>
  <c r="O57" i="11"/>
  <c r="N57" i="11"/>
  <c r="M57" i="11"/>
  <c r="L57" i="11"/>
  <c r="K57" i="11"/>
  <c r="J57" i="11"/>
  <c r="I57" i="11"/>
  <c r="H57" i="11"/>
  <c r="G57" i="11"/>
  <c r="F57" i="11"/>
  <c r="E57" i="11"/>
  <c r="D57" i="11"/>
  <c r="C57" i="11"/>
  <c r="R56" i="11"/>
  <c r="Q56" i="11"/>
  <c r="P56" i="11"/>
  <c r="O56" i="11"/>
  <c r="N56" i="11"/>
  <c r="M56" i="11"/>
  <c r="L56" i="11"/>
  <c r="K56" i="11"/>
  <c r="J56" i="11"/>
  <c r="I56" i="11"/>
  <c r="H56" i="11"/>
  <c r="G56" i="11"/>
  <c r="F56" i="11"/>
  <c r="E56" i="11"/>
  <c r="D56" i="11"/>
  <c r="C56" i="11"/>
  <c r="R55" i="11"/>
  <c r="Q55" i="11"/>
  <c r="P55" i="11"/>
  <c r="O55" i="11"/>
  <c r="N55" i="11"/>
  <c r="M55" i="11"/>
  <c r="L55" i="11"/>
  <c r="K55" i="11"/>
  <c r="J55" i="11"/>
  <c r="I55" i="11"/>
  <c r="H55" i="11"/>
  <c r="G55" i="11"/>
  <c r="F55" i="11"/>
  <c r="E55" i="11"/>
  <c r="D55" i="11"/>
  <c r="C55" i="11"/>
  <c r="R54" i="11"/>
  <c r="Q54" i="11"/>
  <c r="P54" i="11"/>
  <c r="O54" i="11"/>
  <c r="N54" i="11"/>
  <c r="M54" i="11"/>
  <c r="L54" i="11"/>
  <c r="K54" i="11"/>
  <c r="J54" i="11"/>
  <c r="I54" i="11"/>
  <c r="H54" i="11"/>
  <c r="G54" i="11"/>
  <c r="F54" i="11"/>
  <c r="E54" i="11"/>
  <c r="D54" i="11"/>
  <c r="C54" i="11"/>
  <c r="R53" i="11"/>
  <c r="Q53" i="11"/>
  <c r="P53" i="11"/>
  <c r="O53" i="11"/>
  <c r="N53" i="11"/>
  <c r="M53" i="11"/>
  <c r="L53" i="11"/>
  <c r="K53" i="11"/>
  <c r="J53" i="11"/>
  <c r="I53" i="11"/>
  <c r="H53" i="11"/>
  <c r="G53" i="11"/>
  <c r="F53" i="11"/>
  <c r="E53" i="11"/>
  <c r="D53" i="11"/>
  <c r="C53" i="11"/>
  <c r="R52" i="11"/>
  <c r="Q52" i="11"/>
  <c r="P52" i="11"/>
  <c r="O52" i="11"/>
  <c r="N52" i="11"/>
  <c r="M52" i="11"/>
  <c r="L52" i="11"/>
  <c r="K52" i="11"/>
  <c r="J52" i="11"/>
  <c r="I52" i="11"/>
  <c r="H52" i="11"/>
  <c r="G52" i="11"/>
  <c r="F52" i="11"/>
  <c r="E52" i="11"/>
  <c r="D52" i="11"/>
  <c r="S52" i="11" s="1"/>
  <c r="C52" i="11"/>
  <c r="R51" i="11"/>
  <c r="Q51" i="11"/>
  <c r="P51" i="11"/>
  <c r="O51" i="11"/>
  <c r="N51" i="11"/>
  <c r="M51" i="11"/>
  <c r="L51" i="11"/>
  <c r="K51" i="11"/>
  <c r="J51" i="11"/>
  <c r="I51" i="11"/>
  <c r="H51" i="11"/>
  <c r="G51" i="11"/>
  <c r="F51" i="11"/>
  <c r="E51" i="11"/>
  <c r="D51" i="11"/>
  <c r="C51" i="11"/>
  <c r="R50" i="11"/>
  <c r="Q50" i="11"/>
  <c r="P50" i="11"/>
  <c r="O50" i="11"/>
  <c r="N50" i="11"/>
  <c r="M50" i="11"/>
  <c r="L50" i="11"/>
  <c r="K50" i="11"/>
  <c r="J50" i="11"/>
  <c r="I50" i="11"/>
  <c r="H50" i="11"/>
  <c r="G50" i="11"/>
  <c r="F50" i="11"/>
  <c r="E50" i="11"/>
  <c r="D50" i="11"/>
  <c r="S50" i="11" s="1"/>
  <c r="C50" i="11"/>
  <c r="R49" i="11"/>
  <c r="Q49" i="11"/>
  <c r="P49" i="11"/>
  <c r="O49" i="11"/>
  <c r="N49" i="11"/>
  <c r="M49" i="11"/>
  <c r="L49" i="11"/>
  <c r="K49" i="11"/>
  <c r="J49" i="11"/>
  <c r="I49" i="11"/>
  <c r="H49" i="11"/>
  <c r="G49" i="11"/>
  <c r="F49" i="11"/>
  <c r="E49" i="11"/>
  <c r="D49" i="11"/>
  <c r="C49" i="11"/>
  <c r="R48" i="11"/>
  <c r="Q48" i="11"/>
  <c r="P48" i="11"/>
  <c r="O48" i="11"/>
  <c r="N48" i="11"/>
  <c r="M48" i="11"/>
  <c r="L48" i="11"/>
  <c r="K48" i="11"/>
  <c r="J48" i="11"/>
  <c r="I48" i="11"/>
  <c r="H48" i="11"/>
  <c r="G48" i="11"/>
  <c r="F48" i="11"/>
  <c r="E48" i="11"/>
  <c r="D48" i="11"/>
  <c r="C48" i="11"/>
  <c r="R47" i="11"/>
  <c r="Q47" i="11"/>
  <c r="P47" i="11"/>
  <c r="O47" i="11"/>
  <c r="N47" i="11"/>
  <c r="M47" i="11"/>
  <c r="L47" i="11"/>
  <c r="K47" i="11"/>
  <c r="J47" i="11"/>
  <c r="I47" i="11"/>
  <c r="H47" i="11"/>
  <c r="G47" i="11"/>
  <c r="F47" i="11"/>
  <c r="E47" i="11"/>
  <c r="D47" i="11"/>
  <c r="C47" i="11"/>
  <c r="R46" i="11"/>
  <c r="Q46" i="11"/>
  <c r="P46" i="11"/>
  <c r="O46" i="11"/>
  <c r="N46" i="11"/>
  <c r="M46" i="11"/>
  <c r="L46" i="11"/>
  <c r="K46" i="11"/>
  <c r="J46" i="11"/>
  <c r="I46" i="11"/>
  <c r="H46" i="11"/>
  <c r="G46" i="11"/>
  <c r="F46" i="11"/>
  <c r="E46" i="11"/>
  <c r="D46" i="11"/>
  <c r="S46" i="11" s="1"/>
  <c r="C46" i="11"/>
  <c r="R45" i="11"/>
  <c r="Q45" i="11"/>
  <c r="P45" i="11"/>
  <c r="O45" i="11"/>
  <c r="N45" i="11"/>
  <c r="M45" i="11"/>
  <c r="L45" i="11"/>
  <c r="K45" i="11"/>
  <c r="J45" i="11"/>
  <c r="I45" i="11"/>
  <c r="H45" i="11"/>
  <c r="G45" i="11"/>
  <c r="F45" i="11"/>
  <c r="E45" i="11"/>
  <c r="D45" i="11"/>
  <c r="C45" i="11"/>
  <c r="R44" i="11"/>
  <c r="Q44" i="11"/>
  <c r="P44" i="11"/>
  <c r="O44" i="11"/>
  <c r="N44" i="11"/>
  <c r="M44" i="11"/>
  <c r="L44" i="11"/>
  <c r="K44" i="11"/>
  <c r="J44" i="11"/>
  <c r="I44" i="11"/>
  <c r="H44" i="11"/>
  <c r="G44" i="11"/>
  <c r="F44" i="11"/>
  <c r="E44" i="11"/>
  <c r="D44" i="11"/>
  <c r="C44" i="11"/>
  <c r="R43" i="11"/>
  <c r="Q43" i="11"/>
  <c r="P43" i="11"/>
  <c r="O43" i="11"/>
  <c r="N43" i="11"/>
  <c r="M43" i="11"/>
  <c r="L43" i="11"/>
  <c r="K43" i="11"/>
  <c r="J43" i="11"/>
  <c r="I43" i="11"/>
  <c r="H43" i="11"/>
  <c r="G43" i="11"/>
  <c r="F43" i="11"/>
  <c r="E43" i="11"/>
  <c r="D43" i="11"/>
  <c r="C43" i="11"/>
  <c r="R42" i="11"/>
  <c r="Q42" i="11"/>
  <c r="P42" i="11"/>
  <c r="O42" i="11"/>
  <c r="N42" i="11"/>
  <c r="M42" i="11"/>
  <c r="L42" i="11"/>
  <c r="K42" i="11"/>
  <c r="J42" i="11"/>
  <c r="I42" i="11"/>
  <c r="H42" i="11"/>
  <c r="G42" i="11"/>
  <c r="F42" i="11"/>
  <c r="E42" i="11"/>
  <c r="D42" i="11"/>
  <c r="C42" i="11"/>
  <c r="R41" i="11"/>
  <c r="Q41" i="11"/>
  <c r="P41" i="11"/>
  <c r="O41" i="11"/>
  <c r="N41" i="11"/>
  <c r="M41" i="11"/>
  <c r="L41" i="11"/>
  <c r="K41" i="11"/>
  <c r="J41" i="11"/>
  <c r="I41" i="11"/>
  <c r="H41" i="11"/>
  <c r="G41" i="11"/>
  <c r="F41" i="11"/>
  <c r="E41" i="11"/>
  <c r="D41" i="11"/>
  <c r="C41" i="11"/>
  <c r="R40" i="11"/>
  <c r="Q40" i="11"/>
  <c r="P40" i="11"/>
  <c r="O40" i="11"/>
  <c r="N40" i="11"/>
  <c r="M40" i="11"/>
  <c r="L40" i="11"/>
  <c r="K40" i="11"/>
  <c r="J40" i="11"/>
  <c r="I40" i="11"/>
  <c r="H40" i="11"/>
  <c r="G40" i="11"/>
  <c r="F40" i="11"/>
  <c r="E40" i="11"/>
  <c r="D40" i="11"/>
  <c r="C40" i="11"/>
  <c r="R39" i="11"/>
  <c r="Q39" i="11"/>
  <c r="P39" i="11"/>
  <c r="O39" i="11"/>
  <c r="N39" i="11"/>
  <c r="M39" i="11"/>
  <c r="L39" i="11"/>
  <c r="K39" i="11"/>
  <c r="J39" i="11"/>
  <c r="I39" i="11"/>
  <c r="H39" i="11"/>
  <c r="G39" i="11"/>
  <c r="F39" i="11"/>
  <c r="E39" i="11"/>
  <c r="D39" i="11"/>
  <c r="C39" i="11"/>
  <c r="R38" i="11"/>
  <c r="Q38" i="11"/>
  <c r="P38" i="11"/>
  <c r="O38" i="11"/>
  <c r="N38" i="11"/>
  <c r="M38" i="11"/>
  <c r="L38" i="11"/>
  <c r="K38" i="11"/>
  <c r="J38" i="11"/>
  <c r="I38" i="11"/>
  <c r="H38" i="11"/>
  <c r="G38" i="11"/>
  <c r="F38" i="11"/>
  <c r="E38" i="11"/>
  <c r="D38" i="11"/>
  <c r="C38" i="11"/>
  <c r="R37" i="11"/>
  <c r="Q37" i="11"/>
  <c r="P37" i="11"/>
  <c r="O37" i="11"/>
  <c r="N37" i="11"/>
  <c r="M37" i="11"/>
  <c r="L37" i="11"/>
  <c r="K37" i="11"/>
  <c r="J37" i="11"/>
  <c r="I37" i="11"/>
  <c r="H37" i="11"/>
  <c r="G37" i="11"/>
  <c r="F37" i="11"/>
  <c r="E37" i="11"/>
  <c r="D37" i="11"/>
  <c r="S37" i="11" s="1"/>
  <c r="C37" i="11"/>
  <c r="R36" i="11"/>
  <c r="Q36" i="11"/>
  <c r="P36" i="11"/>
  <c r="O36" i="11"/>
  <c r="N36" i="11"/>
  <c r="M36" i="11"/>
  <c r="L36" i="11"/>
  <c r="K36" i="11"/>
  <c r="J36" i="11"/>
  <c r="I36" i="11"/>
  <c r="H36" i="11"/>
  <c r="G36" i="11"/>
  <c r="F36" i="11"/>
  <c r="E36" i="11"/>
  <c r="D36" i="11"/>
  <c r="S36" i="11" s="1"/>
  <c r="C36" i="11"/>
  <c r="R35" i="11"/>
  <c r="Q35" i="11"/>
  <c r="P35" i="11"/>
  <c r="O35" i="11"/>
  <c r="N35" i="11"/>
  <c r="M35" i="11"/>
  <c r="L35" i="11"/>
  <c r="K35" i="11"/>
  <c r="J35" i="11"/>
  <c r="I35" i="11"/>
  <c r="H35" i="11"/>
  <c r="G35" i="11"/>
  <c r="F35" i="11"/>
  <c r="E35" i="11"/>
  <c r="D35" i="11"/>
  <c r="S35" i="11" s="1"/>
  <c r="C35" i="11"/>
  <c r="R34" i="11"/>
  <c r="Q34" i="11"/>
  <c r="P34" i="11"/>
  <c r="O34" i="11"/>
  <c r="N34" i="11"/>
  <c r="M34" i="11"/>
  <c r="L34" i="11"/>
  <c r="K34" i="11"/>
  <c r="J34" i="11"/>
  <c r="I34" i="11"/>
  <c r="H34" i="11"/>
  <c r="G34" i="11"/>
  <c r="F34" i="11"/>
  <c r="E34" i="11"/>
  <c r="D34" i="11"/>
  <c r="S34" i="11" s="1"/>
  <c r="C34" i="11"/>
  <c r="R33" i="11"/>
  <c r="Q33" i="11"/>
  <c r="P33" i="11"/>
  <c r="O33" i="11"/>
  <c r="N33" i="11"/>
  <c r="M33" i="11"/>
  <c r="L33" i="11"/>
  <c r="K33" i="11"/>
  <c r="J33" i="11"/>
  <c r="I33" i="11"/>
  <c r="H33" i="11"/>
  <c r="G33" i="11"/>
  <c r="F33" i="11"/>
  <c r="E33" i="11"/>
  <c r="D33" i="11"/>
  <c r="S33" i="11" s="1"/>
  <c r="C33" i="11"/>
  <c r="R32" i="11"/>
  <c r="Q32" i="11"/>
  <c r="P32" i="11"/>
  <c r="O32" i="11"/>
  <c r="N32" i="11"/>
  <c r="M32" i="11"/>
  <c r="L32" i="11"/>
  <c r="K32" i="11"/>
  <c r="J32" i="11"/>
  <c r="I32" i="11"/>
  <c r="H32" i="11"/>
  <c r="G32" i="11"/>
  <c r="F32" i="11"/>
  <c r="E32" i="11"/>
  <c r="D32" i="11"/>
  <c r="C32" i="11"/>
  <c r="R31" i="11"/>
  <c r="Q31" i="11"/>
  <c r="P31" i="11"/>
  <c r="O31" i="11"/>
  <c r="N31" i="11"/>
  <c r="M31" i="11"/>
  <c r="L31" i="11"/>
  <c r="K31" i="11"/>
  <c r="J31" i="11"/>
  <c r="I31" i="11"/>
  <c r="H31" i="11"/>
  <c r="G31" i="11"/>
  <c r="F31" i="11"/>
  <c r="E31" i="11"/>
  <c r="D31" i="11"/>
  <c r="C31" i="11"/>
  <c r="R30" i="11"/>
  <c r="Q30" i="11"/>
  <c r="P30" i="11"/>
  <c r="O30" i="11"/>
  <c r="N30" i="11"/>
  <c r="M30" i="11"/>
  <c r="L30" i="11"/>
  <c r="K30" i="11"/>
  <c r="J30" i="11"/>
  <c r="I30" i="11"/>
  <c r="H30" i="11"/>
  <c r="G30" i="11"/>
  <c r="F30" i="11"/>
  <c r="E30" i="11"/>
  <c r="S30" i="11"/>
  <c r="D30" i="11"/>
  <c r="C30" i="11"/>
  <c r="R29" i="11"/>
  <c r="Q29" i="11"/>
  <c r="P29" i="11"/>
  <c r="O29" i="11"/>
  <c r="N29" i="11"/>
  <c r="M29" i="11"/>
  <c r="L29" i="11"/>
  <c r="K29" i="11"/>
  <c r="J29" i="11"/>
  <c r="I29" i="11"/>
  <c r="H29" i="11"/>
  <c r="G29" i="11"/>
  <c r="F29" i="11"/>
  <c r="E29" i="11"/>
  <c r="S29" i="11" s="1"/>
  <c r="D29" i="11"/>
  <c r="C29" i="11"/>
  <c r="R28" i="11"/>
  <c r="Q28" i="11"/>
  <c r="P28" i="11"/>
  <c r="O28" i="11"/>
  <c r="N28" i="11"/>
  <c r="M28" i="11"/>
  <c r="L28" i="11"/>
  <c r="K28" i="11"/>
  <c r="J28" i="11"/>
  <c r="I28" i="11"/>
  <c r="H28" i="11"/>
  <c r="G28" i="11"/>
  <c r="F28" i="11"/>
  <c r="E28" i="11"/>
  <c r="S28" i="11" s="1"/>
  <c r="D28" i="11"/>
  <c r="C28" i="11"/>
  <c r="R27" i="11"/>
  <c r="Q27" i="11"/>
  <c r="P27" i="11"/>
  <c r="O27" i="11"/>
  <c r="N27" i="11"/>
  <c r="M27" i="11"/>
  <c r="L27" i="11"/>
  <c r="K27" i="11"/>
  <c r="J27" i="11"/>
  <c r="I27" i="11"/>
  <c r="H27" i="11"/>
  <c r="G27" i="11"/>
  <c r="F27" i="11"/>
  <c r="E27" i="11"/>
  <c r="S27" i="11" s="1"/>
  <c r="D27" i="11"/>
  <c r="C27" i="11"/>
  <c r="R26" i="11"/>
  <c r="Q26" i="11"/>
  <c r="P26" i="11"/>
  <c r="O26" i="11"/>
  <c r="N26" i="11"/>
  <c r="M26" i="11"/>
  <c r="L26" i="11"/>
  <c r="K26" i="11"/>
  <c r="J26" i="11"/>
  <c r="I26" i="11"/>
  <c r="H26" i="11"/>
  <c r="G26" i="11"/>
  <c r="F26" i="11"/>
  <c r="E26" i="11"/>
  <c r="D26" i="11"/>
  <c r="C26" i="11"/>
  <c r="R25" i="11"/>
  <c r="Q25" i="11"/>
  <c r="P25" i="11"/>
  <c r="O25" i="11"/>
  <c r="N25" i="11"/>
  <c r="M25" i="11"/>
  <c r="L25" i="11"/>
  <c r="K25" i="11"/>
  <c r="J25" i="11"/>
  <c r="I25" i="11"/>
  <c r="H25" i="11"/>
  <c r="G25" i="11"/>
  <c r="F25" i="11"/>
  <c r="E25" i="11"/>
  <c r="S25" i="11" s="1"/>
  <c r="D25" i="11"/>
  <c r="C25" i="11"/>
  <c r="R24" i="11"/>
  <c r="Q24" i="11"/>
  <c r="P24" i="11"/>
  <c r="O24" i="11"/>
  <c r="N24" i="11"/>
  <c r="M24" i="11"/>
  <c r="L24" i="11"/>
  <c r="K24" i="11"/>
  <c r="J24" i="11"/>
  <c r="I24" i="11"/>
  <c r="H24" i="11"/>
  <c r="G24" i="11"/>
  <c r="F24" i="11"/>
  <c r="E24" i="11"/>
  <c r="S24" i="11" s="1"/>
  <c r="D24" i="11"/>
  <c r="C24" i="11"/>
  <c r="R23" i="11"/>
  <c r="Q23" i="11"/>
  <c r="P23" i="11"/>
  <c r="O23" i="11"/>
  <c r="N23" i="11"/>
  <c r="M23" i="11"/>
  <c r="L23" i="11"/>
  <c r="K23" i="11"/>
  <c r="J23" i="11"/>
  <c r="I23" i="11"/>
  <c r="H23" i="11"/>
  <c r="G23" i="11"/>
  <c r="F23" i="11"/>
  <c r="E23" i="11"/>
  <c r="D23" i="11"/>
  <c r="C23" i="11"/>
  <c r="R22" i="11"/>
  <c r="Q22" i="11"/>
  <c r="P22" i="11"/>
  <c r="O22" i="11"/>
  <c r="N22" i="11"/>
  <c r="M22" i="11"/>
  <c r="L22" i="11"/>
  <c r="K22" i="11"/>
  <c r="J22" i="11"/>
  <c r="I22" i="11"/>
  <c r="H22" i="11"/>
  <c r="G22" i="11"/>
  <c r="F22" i="11"/>
  <c r="E22" i="11"/>
  <c r="D22" i="11"/>
  <c r="C22" i="11"/>
  <c r="R21" i="11"/>
  <c r="Q21" i="11"/>
  <c r="P21" i="11"/>
  <c r="O21" i="11"/>
  <c r="N21" i="11"/>
  <c r="M21" i="11"/>
  <c r="L21" i="11"/>
  <c r="K21" i="11"/>
  <c r="J21" i="11"/>
  <c r="I21" i="11"/>
  <c r="H21" i="11"/>
  <c r="G21" i="11"/>
  <c r="F21" i="11"/>
  <c r="E21" i="11"/>
  <c r="S21" i="11" s="1"/>
  <c r="D21" i="11"/>
  <c r="C21" i="11"/>
  <c r="R20" i="11"/>
  <c r="Q20" i="11"/>
  <c r="P20" i="11"/>
  <c r="O20" i="11"/>
  <c r="N20" i="11"/>
  <c r="M20" i="11"/>
  <c r="L20" i="11"/>
  <c r="K20" i="11"/>
  <c r="J20" i="11"/>
  <c r="I20" i="11"/>
  <c r="H20" i="11"/>
  <c r="G20" i="11"/>
  <c r="F20" i="11"/>
  <c r="E20" i="11"/>
  <c r="S20" i="11" s="1"/>
  <c r="D20" i="11"/>
  <c r="C20" i="11"/>
  <c r="R19" i="11"/>
  <c r="Q19" i="11"/>
  <c r="P19" i="11"/>
  <c r="O19" i="11"/>
  <c r="N19" i="11"/>
  <c r="M19" i="11"/>
  <c r="L19" i="11"/>
  <c r="K19" i="11"/>
  <c r="J19" i="11"/>
  <c r="I19" i="11"/>
  <c r="H19" i="11"/>
  <c r="G19" i="11"/>
  <c r="F19" i="11"/>
  <c r="E19" i="11"/>
  <c r="D19" i="11"/>
  <c r="C19" i="11"/>
  <c r="R18" i="11"/>
  <c r="Q18" i="11"/>
  <c r="P18" i="11"/>
  <c r="O18" i="11"/>
  <c r="N18" i="11"/>
  <c r="M18" i="11"/>
  <c r="L18" i="11"/>
  <c r="K18" i="11"/>
  <c r="J18" i="11"/>
  <c r="I18" i="11"/>
  <c r="H18" i="11"/>
  <c r="G18" i="11"/>
  <c r="F18" i="11"/>
  <c r="E18" i="11"/>
  <c r="S18" i="11" s="1"/>
  <c r="D18" i="11"/>
  <c r="C18" i="11"/>
  <c r="R17" i="11"/>
  <c r="Q17" i="11"/>
  <c r="P17" i="11"/>
  <c r="O17" i="11"/>
  <c r="N17" i="11"/>
  <c r="M17" i="11"/>
  <c r="L17" i="11"/>
  <c r="K17" i="11"/>
  <c r="J17" i="11"/>
  <c r="I17" i="11"/>
  <c r="H17" i="11"/>
  <c r="G17" i="11"/>
  <c r="F17" i="11"/>
  <c r="E17" i="11"/>
  <c r="S17" i="11" s="1"/>
  <c r="D17" i="11"/>
  <c r="C17" i="11"/>
  <c r="R16" i="11"/>
  <c r="Q16" i="11"/>
  <c r="P16" i="11"/>
  <c r="O16" i="11"/>
  <c r="N16" i="11"/>
  <c r="M16" i="11"/>
  <c r="L16" i="11"/>
  <c r="K16" i="11"/>
  <c r="J16" i="11"/>
  <c r="I16" i="11"/>
  <c r="H16" i="11"/>
  <c r="G16" i="11"/>
  <c r="F16" i="11"/>
  <c r="E16" i="11"/>
  <c r="D16" i="11"/>
  <c r="C16" i="11"/>
  <c r="R15" i="11"/>
  <c r="Q15" i="11"/>
  <c r="P15" i="11"/>
  <c r="O15" i="11"/>
  <c r="N15" i="11"/>
  <c r="M15" i="11"/>
  <c r="L15" i="11"/>
  <c r="K15" i="11"/>
  <c r="J15" i="11"/>
  <c r="I15" i="11"/>
  <c r="H15" i="11"/>
  <c r="G15" i="11"/>
  <c r="F15" i="11"/>
  <c r="E15" i="11"/>
  <c r="D15" i="11"/>
  <c r="C15" i="11"/>
  <c r="R14" i="11"/>
  <c r="Q14" i="11"/>
  <c r="P14" i="11"/>
  <c r="O14" i="11"/>
  <c r="N14" i="11"/>
  <c r="M14" i="11"/>
  <c r="L14" i="11"/>
  <c r="K14" i="11"/>
  <c r="J14" i="11"/>
  <c r="I14" i="11"/>
  <c r="H14" i="11"/>
  <c r="G14" i="11"/>
  <c r="F14" i="11"/>
  <c r="E14" i="11"/>
  <c r="S14" i="11" s="1"/>
  <c r="D14" i="11"/>
  <c r="C14" i="11"/>
  <c r="R13" i="11"/>
  <c r="Q13" i="11"/>
  <c r="P13" i="11"/>
  <c r="O13" i="11"/>
  <c r="N13" i="11"/>
  <c r="M13" i="11"/>
  <c r="L13" i="11"/>
  <c r="K13" i="11"/>
  <c r="J13" i="11"/>
  <c r="I13" i="11"/>
  <c r="H13" i="11"/>
  <c r="G13" i="11"/>
  <c r="F13" i="11"/>
  <c r="E13" i="11"/>
  <c r="D13" i="11"/>
  <c r="C13" i="11"/>
  <c r="R12" i="11"/>
  <c r="Q12" i="11"/>
  <c r="P12" i="11"/>
  <c r="O12" i="11"/>
  <c r="N12" i="11"/>
  <c r="M12" i="11"/>
  <c r="L12" i="11"/>
  <c r="K12" i="11"/>
  <c r="J12" i="11"/>
  <c r="I12" i="11"/>
  <c r="H12" i="11"/>
  <c r="G12" i="11"/>
  <c r="F12" i="11"/>
  <c r="E12" i="11"/>
  <c r="S12" i="11" s="1"/>
  <c r="D12" i="11"/>
  <c r="C12" i="11"/>
  <c r="R11" i="11"/>
  <c r="Q11" i="11"/>
  <c r="P11" i="11"/>
  <c r="O11" i="11"/>
  <c r="N11" i="11"/>
  <c r="M11" i="11"/>
  <c r="L11" i="11"/>
  <c r="K11" i="11"/>
  <c r="J11" i="11"/>
  <c r="I11" i="11"/>
  <c r="H11" i="11"/>
  <c r="G11" i="11"/>
  <c r="F11" i="11"/>
  <c r="E11" i="11"/>
  <c r="S11" i="11" s="1"/>
  <c r="D11" i="11"/>
  <c r="C11" i="11"/>
  <c r="R10" i="11"/>
  <c r="Q10" i="11"/>
  <c r="P10" i="11"/>
  <c r="O10" i="11"/>
  <c r="N10" i="11"/>
  <c r="M10" i="11"/>
  <c r="L10" i="11"/>
  <c r="K10" i="11"/>
  <c r="J10" i="11"/>
  <c r="I10" i="11"/>
  <c r="H10" i="11"/>
  <c r="G10" i="11"/>
  <c r="F10" i="11"/>
  <c r="E10" i="11"/>
  <c r="S10" i="11" s="1"/>
  <c r="D10" i="11"/>
  <c r="C10" i="11"/>
  <c r="R9" i="11"/>
  <c r="Q9" i="11"/>
  <c r="P9" i="11"/>
  <c r="O9" i="11"/>
  <c r="N9" i="11"/>
  <c r="M9" i="11"/>
  <c r="L9" i="11"/>
  <c r="K9" i="11"/>
  <c r="J9" i="11"/>
  <c r="I9" i="11"/>
  <c r="H9" i="11"/>
  <c r="G9" i="11"/>
  <c r="F9" i="11"/>
  <c r="E9" i="11"/>
  <c r="S9" i="11" s="1"/>
  <c r="D9" i="11"/>
  <c r="C9" i="11"/>
  <c r="R8" i="11"/>
  <c r="Q8" i="11"/>
  <c r="P8" i="11"/>
  <c r="O8" i="11"/>
  <c r="N8" i="11"/>
  <c r="M8" i="11"/>
  <c r="L8" i="11"/>
  <c r="K8" i="11"/>
  <c r="J8" i="11"/>
  <c r="I8" i="11"/>
  <c r="H8" i="11"/>
  <c r="G8" i="11"/>
  <c r="F8" i="11"/>
  <c r="E8" i="11"/>
  <c r="D8" i="11"/>
  <c r="C8" i="11"/>
  <c r="R7" i="11"/>
  <c r="Q7" i="11"/>
  <c r="P7" i="11"/>
  <c r="O7" i="11"/>
  <c r="N7" i="11"/>
  <c r="M7" i="11"/>
  <c r="L7" i="11"/>
  <c r="K7" i="11"/>
  <c r="J7" i="11"/>
  <c r="I7" i="11"/>
  <c r="H7" i="11"/>
  <c r="G7" i="11"/>
  <c r="F7" i="11"/>
  <c r="E7" i="11"/>
  <c r="D7" i="11"/>
  <c r="C7" i="11"/>
  <c r="R6" i="11"/>
  <c r="Q6" i="11"/>
  <c r="P6" i="11"/>
  <c r="O6" i="11"/>
  <c r="N6" i="11"/>
  <c r="M6" i="11"/>
  <c r="L6" i="11"/>
  <c r="K6" i="11"/>
  <c r="J6" i="11"/>
  <c r="I6" i="11"/>
  <c r="H6" i="11"/>
  <c r="G6" i="11"/>
  <c r="F6" i="11"/>
  <c r="E6" i="11"/>
  <c r="D6" i="11"/>
  <c r="C6" i="11"/>
  <c r="R5" i="11"/>
  <c r="Q5" i="11"/>
  <c r="P5" i="11"/>
  <c r="O5" i="11"/>
  <c r="N5" i="11"/>
  <c r="M5" i="11"/>
  <c r="L5" i="11"/>
  <c r="K5" i="11"/>
  <c r="J5" i="11"/>
  <c r="I5" i="11"/>
  <c r="H5" i="11"/>
  <c r="G5" i="11"/>
  <c r="F5" i="11"/>
  <c r="E5" i="11"/>
  <c r="D5" i="11"/>
  <c r="C5" i="11"/>
  <c r="R4" i="11"/>
  <c r="Q4" i="11"/>
  <c r="P4" i="11"/>
  <c r="O4" i="11"/>
  <c r="N4" i="11"/>
  <c r="M4" i="11"/>
  <c r="L4" i="11"/>
  <c r="K4" i="11"/>
  <c r="J4" i="11"/>
  <c r="I4" i="11"/>
  <c r="H4" i="11"/>
  <c r="G4" i="11"/>
  <c r="F4" i="11"/>
  <c r="E4" i="11"/>
  <c r="D4" i="11"/>
  <c r="C4" i="11"/>
  <c r="R3" i="11"/>
  <c r="Q3" i="11"/>
  <c r="P3" i="11"/>
  <c r="O3" i="11"/>
  <c r="N3" i="11"/>
  <c r="M3" i="11"/>
  <c r="L3" i="11"/>
  <c r="K3" i="11"/>
  <c r="J3" i="11"/>
  <c r="I3" i="11"/>
  <c r="H3" i="11"/>
  <c r="G3" i="11"/>
  <c r="F3" i="11"/>
  <c r="E3" i="11"/>
  <c r="D3" i="11"/>
  <c r="C3" i="11"/>
  <c r="R2" i="11"/>
  <c r="R58" i="11" s="1"/>
  <c r="Q2" i="11"/>
  <c r="P2" i="11"/>
  <c r="O2" i="11"/>
  <c r="N2" i="11"/>
  <c r="M2" i="11"/>
  <c r="L2" i="11"/>
  <c r="K2" i="11"/>
  <c r="J2" i="11"/>
  <c r="I2" i="11"/>
  <c r="I58" i="11" s="1"/>
  <c r="H2" i="11"/>
  <c r="G2" i="11"/>
  <c r="F2" i="11"/>
  <c r="E2" i="11"/>
  <c r="D2" i="11"/>
  <c r="C2" i="11"/>
  <c r="C58" i="11" s="1"/>
  <c r="S51" i="11"/>
  <c r="S55" i="11"/>
  <c r="S28" i="12"/>
  <c r="C32" i="1" s="1"/>
  <c r="S41" i="11"/>
  <c r="F60" i="8"/>
  <c r="D60" i="8"/>
  <c r="H8" i="8"/>
  <c r="H38" i="8"/>
  <c r="G4" i="8"/>
  <c r="H4" i="8" s="1"/>
  <c r="G5" i="8"/>
  <c r="H5" i="8" s="1"/>
  <c r="G6" i="8"/>
  <c r="H6" i="8" s="1"/>
  <c r="G7" i="8"/>
  <c r="H7" i="8" s="1"/>
  <c r="G8" i="8"/>
  <c r="G9" i="8"/>
  <c r="H9" i="8"/>
  <c r="G10" i="8"/>
  <c r="H10" i="8" s="1"/>
  <c r="G11" i="8"/>
  <c r="H11" i="8"/>
  <c r="G12" i="8"/>
  <c r="H12" i="8" s="1"/>
  <c r="G13" i="8"/>
  <c r="H13" i="8" s="1"/>
  <c r="G14" i="8"/>
  <c r="H14" i="8" s="1"/>
  <c r="G15" i="8"/>
  <c r="H15" i="8" s="1"/>
  <c r="G16" i="8"/>
  <c r="H16" i="8" s="1"/>
  <c r="G17" i="8"/>
  <c r="H17" i="8" s="1"/>
  <c r="G18" i="8"/>
  <c r="H18" i="8" s="1"/>
  <c r="G19" i="8"/>
  <c r="H19" i="8" s="1"/>
  <c r="G20" i="8"/>
  <c r="H20" i="8" s="1"/>
  <c r="G21" i="8"/>
  <c r="H21" i="8" s="1"/>
  <c r="G22" i="8"/>
  <c r="H22" i="8" s="1"/>
  <c r="G23" i="8"/>
  <c r="H23" i="8" s="1"/>
  <c r="G24" i="8"/>
  <c r="H24" i="8" s="1"/>
  <c r="G25" i="8"/>
  <c r="H25" i="8"/>
  <c r="G26" i="8"/>
  <c r="H26" i="8" s="1"/>
  <c r="G27" i="8"/>
  <c r="H27" i="8"/>
  <c r="G28" i="8"/>
  <c r="H28" i="8" s="1"/>
  <c r="G29" i="8"/>
  <c r="H29" i="8" s="1"/>
  <c r="G30" i="8"/>
  <c r="H30" i="8" s="1"/>
  <c r="G31" i="8"/>
  <c r="H31" i="8" s="1"/>
  <c r="G32" i="8"/>
  <c r="H32" i="8" s="1"/>
  <c r="G33" i="8"/>
  <c r="H33" i="8"/>
  <c r="G34" i="8"/>
  <c r="H34" i="8"/>
  <c r="G35" i="8"/>
  <c r="H35" i="8"/>
  <c r="G36" i="8"/>
  <c r="H36" i="8"/>
  <c r="G37" i="8"/>
  <c r="H37" i="8"/>
  <c r="G38" i="8"/>
  <c r="G39" i="8"/>
  <c r="H39" i="8" s="1"/>
  <c r="G40" i="8"/>
  <c r="H40" i="8" s="1"/>
  <c r="G41" i="8"/>
  <c r="H41" i="8"/>
  <c r="G42" i="8"/>
  <c r="H42" i="8" s="1"/>
  <c r="G43" i="8"/>
  <c r="H43" i="8"/>
  <c r="G44" i="8"/>
  <c r="H44" i="8" s="1"/>
  <c r="G45" i="8"/>
  <c r="H45" i="8"/>
  <c r="G46" i="8"/>
  <c r="H46" i="8" s="1"/>
  <c r="G47" i="8"/>
  <c r="H47" i="8" s="1"/>
  <c r="G48" i="8"/>
  <c r="H48" i="8"/>
  <c r="G49" i="8"/>
  <c r="H49" i="8" s="1"/>
  <c r="G50" i="8"/>
  <c r="H50" i="8" s="1"/>
  <c r="G51" i="8"/>
  <c r="H51" i="8"/>
  <c r="G52" i="8"/>
  <c r="H52" i="8" s="1"/>
  <c r="G53" i="8"/>
  <c r="H53" i="8"/>
  <c r="G54" i="8"/>
  <c r="H54" i="8" s="1"/>
  <c r="G55" i="8"/>
  <c r="H55" i="8"/>
  <c r="G56" i="8"/>
  <c r="H56" i="8" s="1"/>
  <c r="G57" i="8"/>
  <c r="H57" i="8" s="1"/>
  <c r="G58" i="8"/>
  <c r="H58" i="8"/>
  <c r="G59" i="8"/>
  <c r="H59" i="8" s="1"/>
  <c r="G60" i="8"/>
  <c r="H60" i="8"/>
  <c r="G3" i="8"/>
  <c r="H3" i="8" s="1"/>
  <c r="E61" i="8"/>
  <c r="C61" i="8"/>
  <c r="B13" i="8" s="1"/>
  <c r="B53" i="8"/>
  <c r="B57" i="8"/>
  <c r="C62" i="5"/>
  <c r="P62" i="4"/>
  <c r="C62" i="4"/>
  <c r="D62" i="4"/>
  <c r="B62" i="4"/>
  <c r="K5" i="1"/>
  <c r="D5" i="1"/>
  <c r="G5" i="1"/>
  <c r="L33" i="4"/>
  <c r="M33" i="4" s="1"/>
  <c r="O33" i="4" s="1"/>
  <c r="Q33" i="4" s="1"/>
  <c r="E33" i="5" s="1"/>
  <c r="H33" i="4"/>
  <c r="H41" i="4"/>
  <c r="H9" i="4"/>
  <c r="L9" i="4"/>
  <c r="M9" i="4" s="1"/>
  <c r="O9" i="4" s="1"/>
  <c r="Q9" i="4" s="1"/>
  <c r="E9" i="5" s="1"/>
  <c r="S54" i="11"/>
  <c r="S56" i="11"/>
  <c r="H25" i="4"/>
  <c r="M25" i="4" s="1"/>
  <c r="O25" i="4" s="1"/>
  <c r="Q25" i="4"/>
  <c r="E25" i="5" s="1"/>
  <c r="L14" i="4"/>
  <c r="H46" i="4"/>
  <c r="L46" i="4"/>
  <c r="M46" i="4" s="1"/>
  <c r="O46" i="4" s="1"/>
  <c r="Q46" i="4" s="1"/>
  <c r="E46" i="5" s="1"/>
  <c r="H19" i="4"/>
  <c r="M19" i="4" s="1"/>
  <c r="O19" i="4" s="1"/>
  <c r="Q19" i="4" s="1"/>
  <c r="E19" i="5" s="1"/>
  <c r="L19" i="4"/>
  <c r="C58" i="12"/>
  <c r="S7" i="12"/>
  <c r="C11" i="1" s="1"/>
  <c r="C22" i="1"/>
  <c r="S19" i="12"/>
  <c r="C23" i="1" s="1"/>
  <c r="C24" i="1"/>
  <c r="S35" i="12"/>
  <c r="C39" i="1" s="1"/>
  <c r="H57" i="4"/>
  <c r="L57" i="4"/>
  <c r="M57" i="4" s="1"/>
  <c r="O57" i="4" s="1"/>
  <c r="Q57" i="4" s="1"/>
  <c r="E57" i="5" s="1"/>
  <c r="H49" i="4"/>
  <c r="L49" i="4"/>
  <c r="L17" i="4"/>
  <c r="H17" i="4"/>
  <c r="M17" i="4" s="1"/>
  <c r="O17" i="4" s="1"/>
  <c r="Q17" i="4" s="1"/>
  <c r="E17" i="5" s="1"/>
  <c r="H27" i="4"/>
  <c r="M27" i="4" s="1"/>
  <c r="O27" i="4" s="1"/>
  <c r="Q27" i="4" s="1"/>
  <c r="E27" i="5" s="1"/>
  <c r="S22" i="11"/>
  <c r="S49" i="11"/>
  <c r="L51" i="4"/>
  <c r="M51" i="4" s="1"/>
  <c r="O51" i="4" s="1"/>
  <c r="Q51" i="4" s="1"/>
  <c r="E51" i="5" s="1"/>
  <c r="B5" i="15"/>
  <c r="B13" i="15"/>
  <c r="B17" i="15"/>
  <c r="B27" i="15"/>
  <c r="B39" i="15"/>
  <c r="B41" i="15"/>
  <c r="B61" i="15"/>
  <c r="L22" i="4"/>
  <c r="M22" i="4" s="1"/>
  <c r="O22" i="4" s="1"/>
  <c r="Q22" i="4" s="1"/>
  <c r="E22" i="5" s="1"/>
  <c r="L53" i="4"/>
  <c r="L45" i="4"/>
  <c r="M45" i="4" s="1"/>
  <c r="O45" i="4" s="1"/>
  <c r="Q45" i="4" s="1"/>
  <c r="E45" i="5" s="1"/>
  <c r="L29" i="4"/>
  <c r="H29" i="4"/>
  <c r="M29" i="4" s="1"/>
  <c r="O29" i="4" s="1"/>
  <c r="Q29" i="4" s="1"/>
  <c r="E29" i="5" s="1"/>
  <c r="H21" i="4"/>
  <c r="M21" i="4" s="1"/>
  <c r="O21" i="4" s="1"/>
  <c r="Q21" i="4" s="1"/>
  <c r="E21" i="5" s="1"/>
  <c r="L13" i="4"/>
  <c r="M13" i="4" s="1"/>
  <c r="O13" i="4" s="1"/>
  <c r="Q13" i="4" s="1"/>
  <c r="E13" i="5" s="1"/>
  <c r="H13" i="4"/>
  <c r="B16" i="15"/>
  <c r="B18" i="15"/>
  <c r="B42" i="15"/>
  <c r="B56" i="15"/>
  <c r="B29" i="8"/>
  <c r="B24" i="8"/>
  <c r="R58" i="16"/>
  <c r="R72" i="16"/>
  <c r="L39" i="4"/>
  <c r="M39" i="4" s="1"/>
  <c r="O39" i="4" s="1"/>
  <c r="Q39" i="4" s="1"/>
  <c r="E39" i="5" s="1"/>
  <c r="M40" i="4"/>
  <c r="O40" i="4" s="1"/>
  <c r="Q40" i="4" s="1"/>
  <c r="E40" i="5" s="1"/>
  <c r="M32" i="4"/>
  <c r="O32" i="4" s="1"/>
  <c r="Q32" i="4" s="1"/>
  <c r="E32" i="5" s="1"/>
  <c r="F8" i="4"/>
  <c r="L8" i="4" s="1"/>
  <c r="B51" i="15"/>
  <c r="R27" i="16"/>
  <c r="R41" i="16"/>
  <c r="L44" i="4"/>
  <c r="H44" i="4"/>
  <c r="M44" i="4" s="1"/>
  <c r="O44" i="4" s="1"/>
  <c r="Q44" i="4" s="1"/>
  <c r="E44" i="5" s="1"/>
  <c r="L28" i="4"/>
  <c r="H28" i="4"/>
  <c r="L12" i="4"/>
  <c r="M12" i="4" s="1"/>
  <c r="O12" i="4" s="1"/>
  <c r="Q12" i="4" s="1"/>
  <c r="E12" i="5" s="1"/>
  <c r="H12" i="4"/>
  <c r="R15" i="16"/>
  <c r="R57" i="16"/>
  <c r="H8" i="4"/>
  <c r="M8" i="4" s="1"/>
  <c r="O8" i="4" s="1"/>
  <c r="Q8" i="4" s="1"/>
  <c r="E8" i="5" s="1"/>
  <c r="M49" i="4"/>
  <c r="O49" i="4" s="1"/>
  <c r="Q49" i="4" s="1"/>
  <c r="E49" i="5" s="1"/>
  <c r="M41" i="4"/>
  <c r="O41" i="4" s="1"/>
  <c r="Q41" i="4" s="1"/>
  <c r="E41" i="5" s="1"/>
  <c r="L31" i="4" l="1"/>
  <c r="H31" i="4"/>
  <c r="M31" i="4" s="1"/>
  <c r="O31" i="4" s="1"/>
  <c r="Q31" i="4" s="1"/>
  <c r="E31" i="5" s="1"/>
  <c r="S43" i="11"/>
  <c r="H58" i="4"/>
  <c r="M58" i="4" s="1"/>
  <c r="O58" i="4" s="1"/>
  <c r="Q58" i="4" s="1"/>
  <c r="E58" i="5" s="1"/>
  <c r="L58" i="4"/>
  <c r="B55" i="15"/>
  <c r="S32" i="11"/>
  <c r="E62" i="4"/>
  <c r="B28" i="8"/>
  <c r="J58" i="11"/>
  <c r="H6" i="4"/>
  <c r="M6" i="4" s="1"/>
  <c r="O6" i="4" s="1"/>
  <c r="Q6" i="4" s="1"/>
  <c r="E6" i="5" s="1"/>
  <c r="H5" i="4"/>
  <c r="L5" i="4"/>
  <c r="M58" i="11"/>
  <c r="B33" i="8"/>
  <c r="B50" i="8"/>
  <c r="L43" i="4"/>
  <c r="H43" i="4"/>
  <c r="M43" i="4" s="1"/>
  <c r="O43" i="4" s="1"/>
  <c r="Q43" i="4" s="1"/>
  <c r="E43" i="5" s="1"/>
  <c r="M14" i="4"/>
  <c r="O14" i="4" s="1"/>
  <c r="Q14" i="4" s="1"/>
  <c r="E14" i="5" s="1"/>
  <c r="L48" i="4"/>
  <c r="H48" i="4"/>
  <c r="L18" i="4"/>
  <c r="H18" i="4"/>
  <c r="L15" i="4"/>
  <c r="H15" i="4"/>
  <c r="B23" i="8"/>
  <c r="B37" i="8"/>
  <c r="B40" i="8"/>
  <c r="B22" i="8"/>
  <c r="B41" i="8"/>
  <c r="M53" i="4"/>
  <c r="O53" i="4" s="1"/>
  <c r="Q53" i="4" s="1"/>
  <c r="E53" i="5" s="1"/>
  <c r="L50" i="4"/>
  <c r="M50" i="4" s="1"/>
  <c r="O50" i="4" s="1"/>
  <c r="Q50" i="4" s="1"/>
  <c r="E50" i="5" s="1"/>
  <c r="H50" i="4"/>
  <c r="L47" i="4"/>
  <c r="H47" i="4"/>
  <c r="S5" i="12"/>
  <c r="C9" i="1" s="1"/>
  <c r="S6" i="12"/>
  <c r="C10" i="1" s="1"/>
  <c r="S8" i="12"/>
  <c r="C12" i="1" s="1"/>
  <c r="S9" i="12"/>
  <c r="C13" i="1" s="1"/>
  <c r="S10" i="12"/>
  <c r="C14" i="1" s="1"/>
  <c r="S21" i="12"/>
  <c r="C25" i="1" s="1"/>
  <c r="S23" i="12"/>
  <c r="C27" i="1" s="1"/>
  <c r="S24" i="12"/>
  <c r="C28" i="1" s="1"/>
  <c r="S25" i="12"/>
  <c r="C29" i="1" s="1"/>
  <c r="S46" i="12"/>
  <c r="C50" i="1" s="1"/>
  <c r="B36" i="15"/>
  <c r="B37" i="15"/>
  <c r="B38" i="15"/>
  <c r="B40" i="15"/>
  <c r="B43" i="15"/>
  <c r="B44" i="15"/>
  <c r="B49" i="15"/>
  <c r="B52" i="15"/>
  <c r="R62" i="16"/>
  <c r="S6" i="11"/>
  <c r="S26" i="12"/>
  <c r="C30" i="1" s="1"/>
  <c r="S34" i="12"/>
  <c r="C38" i="1" s="1"/>
  <c r="S36" i="12"/>
  <c r="C40" i="1" s="1"/>
  <c r="S37" i="12"/>
  <c r="C41" i="1" s="1"/>
  <c r="S38" i="12"/>
  <c r="C42" i="1" s="1"/>
  <c r="S40" i="12"/>
  <c r="C44" i="1" s="1"/>
  <c r="S41" i="12"/>
  <c r="C45" i="1" s="1"/>
  <c r="S42" i="12"/>
  <c r="C46" i="1" s="1"/>
  <c r="S43" i="12"/>
  <c r="C47" i="1" s="1"/>
  <c r="S44" i="12"/>
  <c r="C48" i="1" s="1"/>
  <c r="S45" i="12"/>
  <c r="C49" i="1" s="1"/>
  <c r="L56" i="4"/>
  <c r="M56" i="4" s="1"/>
  <c r="O56" i="4" s="1"/>
  <c r="Q56" i="4" s="1"/>
  <c r="E56" i="5" s="1"/>
  <c r="H59" i="4"/>
  <c r="M59" i="4" s="1"/>
  <c r="O59" i="4" s="1"/>
  <c r="Q59" i="4" s="1"/>
  <c r="E59" i="5" s="1"/>
  <c r="M10" i="4"/>
  <c r="O10" i="4" s="1"/>
  <c r="Q10" i="4" s="1"/>
  <c r="E10" i="5" s="1"/>
  <c r="B7" i="15"/>
  <c r="B14" i="15"/>
  <c r="B15" i="15"/>
  <c r="B34" i="15"/>
  <c r="B35" i="15"/>
  <c r="B47" i="15"/>
  <c r="R24" i="16"/>
  <c r="S2" i="11"/>
  <c r="L58" i="11"/>
  <c r="P58" i="11"/>
  <c r="S4" i="11"/>
  <c r="S5" i="11"/>
  <c r="S8" i="11"/>
  <c r="S15" i="11"/>
  <c r="S16" i="11"/>
  <c r="S26" i="11"/>
  <c r="G58" i="11"/>
  <c r="S39" i="11"/>
  <c r="S40" i="11"/>
  <c r="S42" i="11"/>
  <c r="S44" i="11"/>
  <c r="S45" i="11"/>
  <c r="S47" i="11"/>
  <c r="S48" i="11"/>
  <c r="S53" i="11"/>
  <c r="S48" i="12"/>
  <c r="C53" i="1" s="1"/>
  <c r="S49" i="12"/>
  <c r="C54" i="1" s="1"/>
  <c r="S50" i="12"/>
  <c r="C55" i="1" s="1"/>
  <c r="S51" i="12"/>
  <c r="C56" i="1" s="1"/>
  <c r="S52" i="12"/>
  <c r="C57" i="1" s="1"/>
  <c r="S53" i="12"/>
  <c r="C58" i="1" s="1"/>
  <c r="S54" i="12"/>
  <c r="C59" i="1" s="1"/>
  <c r="L26" i="4"/>
  <c r="B10" i="15"/>
  <c r="R23" i="16"/>
  <c r="R40" i="16"/>
  <c r="R55" i="16"/>
  <c r="M15" i="4"/>
  <c r="O15" i="4" s="1"/>
  <c r="Q15" i="4" s="1"/>
  <c r="E15" i="5" s="1"/>
  <c r="H61" i="8"/>
  <c r="S3" i="11"/>
  <c r="E58" i="11"/>
  <c r="D58" i="11"/>
  <c r="S31" i="11"/>
  <c r="S38" i="11"/>
  <c r="L38" i="4"/>
  <c r="H38" i="4"/>
  <c r="M38" i="4" s="1"/>
  <c r="O38" i="4" s="1"/>
  <c r="Q38" i="4" s="1"/>
  <c r="E38" i="5" s="1"/>
  <c r="H30" i="4"/>
  <c r="L30" i="4"/>
  <c r="M28" i="4"/>
  <c r="O28" i="4" s="1"/>
  <c r="Q28" i="4" s="1"/>
  <c r="E28" i="5" s="1"/>
  <c r="B11" i="8"/>
  <c r="B48" i="8"/>
  <c r="B30" i="8"/>
  <c r="L58" i="12"/>
  <c r="P58" i="12"/>
  <c r="O58" i="12"/>
  <c r="L7" i="4"/>
  <c r="H7" i="4"/>
  <c r="M47" i="4"/>
  <c r="O47" i="4" s="1"/>
  <c r="Q47" i="4" s="1"/>
  <c r="E47" i="5" s="1"/>
  <c r="C6" i="1"/>
  <c r="B59" i="8"/>
  <c r="B7" i="8"/>
  <c r="B21" i="8"/>
  <c r="B6" i="8"/>
  <c r="B46" i="8"/>
  <c r="B20" i="8"/>
  <c r="B47" i="8"/>
  <c r="B32" i="8"/>
  <c r="B9" i="8"/>
  <c r="B49" i="8"/>
  <c r="B26" i="8"/>
  <c r="B3" i="8"/>
  <c r="B35" i="8"/>
  <c r="B39" i="8"/>
  <c r="B5" i="8"/>
  <c r="B54" i="8"/>
  <c r="B60" i="8"/>
  <c r="B44" i="8"/>
  <c r="B16" i="8"/>
  <c r="B17" i="8"/>
  <c r="B10" i="8"/>
  <c r="B58" i="8"/>
  <c r="B51" i="8"/>
  <c r="B31" i="8"/>
  <c r="B43" i="8"/>
  <c r="B15" i="8"/>
  <c r="B45" i="8"/>
  <c r="B4" i="8"/>
  <c r="B55" i="8"/>
  <c r="B56" i="8"/>
  <c r="B18" i="8"/>
  <c r="B19" i="8"/>
  <c r="B38" i="8"/>
  <c r="B42" i="8"/>
  <c r="B52" i="8"/>
  <c r="B14" i="8"/>
  <c r="B12" i="8"/>
  <c r="B8" i="8"/>
  <c r="B25" i="8"/>
  <c r="B34" i="8"/>
  <c r="B27" i="8"/>
  <c r="B36" i="8"/>
  <c r="K58" i="11"/>
  <c r="O58" i="11"/>
  <c r="E58" i="12"/>
  <c r="S3" i="12"/>
  <c r="C7" i="1" s="1"/>
  <c r="H58" i="12"/>
  <c r="S47" i="12"/>
  <c r="C52" i="1" s="1"/>
  <c r="H61" i="4"/>
  <c r="L61" i="4"/>
  <c r="L42" i="4"/>
  <c r="H42" i="4"/>
  <c r="M42" i="4" s="1"/>
  <c r="O42" i="4" s="1"/>
  <c r="Q42" i="4" s="1"/>
  <c r="E42" i="5" s="1"/>
  <c r="L20" i="4"/>
  <c r="H20" i="4"/>
  <c r="M20" i="4" s="1"/>
  <c r="O20" i="4" s="1"/>
  <c r="Q20" i="4" s="1"/>
  <c r="E20" i="5" s="1"/>
  <c r="L11" i="4"/>
  <c r="H11" i="4"/>
  <c r="M11" i="4" s="1"/>
  <c r="O11" i="4" s="1"/>
  <c r="Q11" i="4" s="1"/>
  <c r="E11" i="5" s="1"/>
  <c r="N58" i="11"/>
  <c r="H58" i="11"/>
  <c r="S7" i="11"/>
  <c r="N58" i="12"/>
  <c r="L16" i="4"/>
  <c r="M16" i="4" s="1"/>
  <c r="O16" i="4" s="1"/>
  <c r="Q16" i="4" s="1"/>
  <c r="E16" i="5" s="1"/>
  <c r="L60" i="4"/>
  <c r="H60" i="4"/>
  <c r="L54" i="4"/>
  <c r="H54" i="4"/>
  <c r="B6" i="15"/>
  <c r="B11" i="15"/>
  <c r="S13" i="11"/>
  <c r="S23" i="11"/>
  <c r="S57" i="11"/>
  <c r="F58" i="12"/>
  <c r="S16" i="12"/>
  <c r="C20" i="1" s="1"/>
  <c r="S17" i="12"/>
  <c r="C21" i="1" s="1"/>
  <c r="H24" i="4"/>
  <c r="L24" i="4"/>
  <c r="G61" i="8"/>
  <c r="S19" i="11"/>
  <c r="K58" i="12"/>
  <c r="D58" i="12"/>
  <c r="M58" i="12"/>
  <c r="Q58" i="12"/>
  <c r="S27" i="12"/>
  <c r="C31" i="1" s="1"/>
  <c r="H55" i="4"/>
  <c r="M55" i="4" s="1"/>
  <c r="O55" i="4" s="1"/>
  <c r="Q55" i="4" s="1"/>
  <c r="E55" i="5" s="1"/>
  <c r="M48" i="4"/>
  <c r="O48" i="4" s="1"/>
  <c r="Q48" i="4" s="1"/>
  <c r="E48" i="5" s="1"/>
  <c r="M18" i="4"/>
  <c r="O18" i="4" s="1"/>
  <c r="Q18" i="4" s="1"/>
  <c r="E18" i="5" s="1"/>
  <c r="H52" i="4"/>
  <c r="L52" i="4"/>
  <c r="H36" i="4"/>
  <c r="L36" i="4"/>
  <c r="M26" i="4"/>
  <c r="O26" i="4" s="1"/>
  <c r="Q26" i="4" s="1"/>
  <c r="E26" i="5" s="1"/>
  <c r="B31" i="15"/>
  <c r="B32" i="15"/>
  <c r="F58" i="11"/>
  <c r="Q58" i="11"/>
  <c r="I58" i="12"/>
  <c r="S33" i="12"/>
  <c r="C37" i="1" s="1"/>
  <c r="S57" i="12"/>
  <c r="C62" i="1" s="1"/>
  <c r="M35" i="4"/>
  <c r="O35" i="4" s="1"/>
  <c r="Q35" i="4" s="1"/>
  <c r="E35" i="5" s="1"/>
  <c r="M23" i="4"/>
  <c r="O23" i="4" s="1"/>
  <c r="Q23" i="4" s="1"/>
  <c r="E23" i="5" s="1"/>
  <c r="B20" i="15"/>
  <c r="B21" i="15"/>
  <c r="B46" i="15"/>
  <c r="B48" i="15"/>
  <c r="B50" i="15"/>
  <c r="M54" i="4" l="1"/>
  <c r="O54" i="4" s="1"/>
  <c r="Q54" i="4" s="1"/>
  <c r="E54" i="5" s="1"/>
  <c r="M5" i="4"/>
  <c r="O5" i="4" s="1"/>
  <c r="Q5" i="4" s="1"/>
  <c r="E5" i="5" s="1"/>
  <c r="L62" i="4"/>
  <c r="S58" i="11"/>
  <c r="M36" i="4"/>
  <c r="O36" i="4" s="1"/>
  <c r="Q36" i="4" s="1"/>
  <c r="E36" i="5" s="1"/>
  <c r="M61" i="4"/>
  <c r="O61" i="4" s="1"/>
  <c r="Q61" i="4" s="1"/>
  <c r="E61" i="5" s="1"/>
  <c r="S58" i="12"/>
  <c r="M30" i="4"/>
  <c r="O30" i="4" s="1"/>
  <c r="Q30" i="4" s="1"/>
  <c r="E30" i="5" s="1"/>
  <c r="C5" i="1"/>
  <c r="D37" i="1" s="1"/>
  <c r="E37" i="1" s="1"/>
  <c r="F37" i="1" s="1"/>
  <c r="B62" i="15"/>
  <c r="C6" i="15" s="1"/>
  <c r="G6" i="5" s="1"/>
  <c r="M52" i="4"/>
  <c r="O52" i="4" s="1"/>
  <c r="Q52" i="4" s="1"/>
  <c r="E52" i="5" s="1"/>
  <c r="M24" i="4"/>
  <c r="O24" i="4" s="1"/>
  <c r="Q24" i="4" s="1"/>
  <c r="E24" i="5" s="1"/>
  <c r="M60" i="4"/>
  <c r="O60" i="4" s="1"/>
  <c r="Q60" i="4" s="1"/>
  <c r="E60" i="5" s="1"/>
  <c r="B61" i="8"/>
  <c r="M7" i="4"/>
  <c r="D21" i="1" l="1"/>
  <c r="E21" i="1" s="1"/>
  <c r="F21" i="1" s="1"/>
  <c r="D31" i="1"/>
  <c r="E31" i="1" s="1"/>
  <c r="F31" i="1" s="1"/>
  <c r="D62" i="1"/>
  <c r="E62" i="1" s="1"/>
  <c r="F62" i="1" s="1"/>
  <c r="D7" i="1"/>
  <c r="E7" i="1" s="1"/>
  <c r="F7" i="1" s="1"/>
  <c r="D20" i="1"/>
  <c r="E20" i="1" s="1"/>
  <c r="F20" i="1" s="1"/>
  <c r="D6" i="1"/>
  <c r="E6" i="1" s="1"/>
  <c r="H20" i="1"/>
  <c r="I20" i="1" s="1"/>
  <c r="J20" i="1" s="1"/>
  <c r="H7" i="1"/>
  <c r="I7" i="1" s="1"/>
  <c r="J7" i="1" s="1"/>
  <c r="H21" i="1"/>
  <c r="I21" i="1" s="1"/>
  <c r="J21" i="1" s="1"/>
  <c r="H37" i="1"/>
  <c r="I37" i="1" s="1"/>
  <c r="J37" i="1" s="1"/>
  <c r="H62" i="1"/>
  <c r="I62" i="1" s="1"/>
  <c r="J62" i="1" s="1"/>
  <c r="F6" i="1"/>
  <c r="C48" i="15"/>
  <c r="G48" i="5" s="1"/>
  <c r="C46" i="15"/>
  <c r="G46" i="5" s="1"/>
  <c r="C21" i="15"/>
  <c r="G21" i="5" s="1"/>
  <c r="D52" i="1"/>
  <c r="E52" i="1" s="1"/>
  <c r="F52" i="1" s="1"/>
  <c r="C32" i="15"/>
  <c r="G32" i="5" s="1"/>
  <c r="C22" i="15"/>
  <c r="G22" i="5" s="1"/>
  <c r="C30" i="15"/>
  <c r="G30" i="5" s="1"/>
  <c r="C47" i="15"/>
  <c r="G47" i="5" s="1"/>
  <c r="C25" i="15"/>
  <c r="G25" i="5" s="1"/>
  <c r="C34" i="15"/>
  <c r="G34" i="5" s="1"/>
  <c r="C8" i="15"/>
  <c r="G8" i="5" s="1"/>
  <c r="C15" i="15"/>
  <c r="G15" i="5" s="1"/>
  <c r="C7" i="15"/>
  <c r="G7" i="5" s="1"/>
  <c r="C60" i="15"/>
  <c r="G60" i="5" s="1"/>
  <c r="C24" i="15"/>
  <c r="G24" i="5" s="1"/>
  <c r="C39" i="15"/>
  <c r="G39" i="5" s="1"/>
  <c r="C27" i="15"/>
  <c r="G27" i="5" s="1"/>
  <c r="C17" i="15"/>
  <c r="G17" i="5" s="1"/>
  <c r="C59" i="15"/>
  <c r="G59" i="5" s="1"/>
  <c r="C61" i="15"/>
  <c r="G61" i="5" s="1"/>
  <c r="C62" i="15"/>
  <c r="C5" i="15"/>
  <c r="G5" i="5" s="1"/>
  <c r="C35" i="15"/>
  <c r="G35" i="5" s="1"/>
  <c r="C13" i="15"/>
  <c r="G13" i="5" s="1"/>
  <c r="C14" i="15"/>
  <c r="G14" i="5" s="1"/>
  <c r="C23" i="15"/>
  <c r="G23" i="5" s="1"/>
  <c r="C43" i="15"/>
  <c r="G43" i="5" s="1"/>
  <c r="C52" i="15"/>
  <c r="G52" i="5" s="1"/>
  <c r="C56" i="15"/>
  <c r="G56" i="5" s="1"/>
  <c r="C36" i="15"/>
  <c r="G36" i="5" s="1"/>
  <c r="C37" i="15"/>
  <c r="G37" i="5" s="1"/>
  <c r="C58" i="15"/>
  <c r="G58" i="5" s="1"/>
  <c r="C53" i="15"/>
  <c r="G53" i="5" s="1"/>
  <c r="C45" i="15"/>
  <c r="G45" i="5" s="1"/>
  <c r="C38" i="15"/>
  <c r="G38" i="5" s="1"/>
  <c r="C12" i="15"/>
  <c r="G12" i="5" s="1"/>
  <c r="C10" i="15"/>
  <c r="G10" i="5" s="1"/>
  <c r="C18" i="15"/>
  <c r="G18" i="5" s="1"/>
  <c r="C57" i="15"/>
  <c r="G57" i="5" s="1"/>
  <c r="C51" i="15"/>
  <c r="G51" i="5" s="1"/>
  <c r="C16" i="15"/>
  <c r="G16" i="5" s="1"/>
  <c r="C33" i="15"/>
  <c r="G33" i="5" s="1"/>
  <c r="C54" i="15"/>
  <c r="G54" i="5" s="1"/>
  <c r="C29" i="15"/>
  <c r="G29" i="5" s="1"/>
  <c r="C41" i="15"/>
  <c r="G41" i="5" s="1"/>
  <c r="C49" i="15"/>
  <c r="G49" i="5" s="1"/>
  <c r="C42" i="15"/>
  <c r="G42" i="5" s="1"/>
  <c r="C40" i="15"/>
  <c r="G40" i="5" s="1"/>
  <c r="C26" i="15"/>
  <c r="G26" i="5" s="1"/>
  <c r="C55" i="15"/>
  <c r="G55" i="5" s="1"/>
  <c r="C19" i="15"/>
  <c r="G19" i="5" s="1"/>
  <c r="C28" i="15"/>
  <c r="G28" i="5" s="1"/>
  <c r="C44" i="15"/>
  <c r="G44" i="5" s="1"/>
  <c r="C9" i="15"/>
  <c r="G9" i="5" s="1"/>
  <c r="O7" i="4"/>
  <c r="Q7" i="4" s="1"/>
  <c r="M62" i="4"/>
  <c r="H31" i="1"/>
  <c r="I31" i="1" s="1"/>
  <c r="J31" i="1" s="1"/>
  <c r="C31" i="15"/>
  <c r="G31" i="5" s="1"/>
  <c r="C20" i="15"/>
  <c r="G20" i="5" s="1"/>
  <c r="C50" i="15"/>
  <c r="G50" i="5" s="1"/>
  <c r="D36" i="1"/>
  <c r="E36" i="1" s="1"/>
  <c r="F36" i="1" s="1"/>
  <c r="D16" i="1"/>
  <c r="E16" i="1" s="1"/>
  <c r="F16" i="1" s="1"/>
  <c r="D15" i="1"/>
  <c r="E15" i="1" s="1"/>
  <c r="F15" i="1" s="1"/>
  <c r="D51" i="1"/>
  <c r="E51" i="1" s="1"/>
  <c r="F51" i="1" s="1"/>
  <c r="D8" i="1"/>
  <c r="E8" i="1" s="1"/>
  <c r="F8" i="1" s="1"/>
  <c r="D34" i="1"/>
  <c r="E34" i="1" s="1"/>
  <c r="F34" i="1" s="1"/>
  <c r="D60" i="1"/>
  <c r="E60" i="1" s="1"/>
  <c r="F60" i="1" s="1"/>
  <c r="D48" i="1"/>
  <c r="E48" i="1" s="1"/>
  <c r="F48" i="1" s="1"/>
  <c r="D14" i="1"/>
  <c r="E14" i="1" s="1"/>
  <c r="F14" i="1" s="1"/>
  <c r="D27" i="1"/>
  <c r="E27" i="1" s="1"/>
  <c r="F27" i="1" s="1"/>
  <c r="D29" i="1"/>
  <c r="E29" i="1" s="1"/>
  <c r="F29" i="1" s="1"/>
  <c r="D30" i="1"/>
  <c r="E30" i="1" s="1"/>
  <c r="F30" i="1" s="1"/>
  <c r="D22" i="1"/>
  <c r="E22" i="1" s="1"/>
  <c r="F22" i="1" s="1"/>
  <c r="D13" i="1"/>
  <c r="E13" i="1" s="1"/>
  <c r="F13" i="1" s="1"/>
  <c r="D56" i="1"/>
  <c r="E56" i="1" s="1"/>
  <c r="F56" i="1" s="1"/>
  <c r="D47" i="1"/>
  <c r="E47" i="1" s="1"/>
  <c r="F47" i="1" s="1"/>
  <c r="D44" i="1"/>
  <c r="E44" i="1" s="1"/>
  <c r="F44" i="1" s="1"/>
  <c r="D50" i="1"/>
  <c r="E50" i="1" s="1"/>
  <c r="F50" i="1" s="1"/>
  <c r="D9" i="1"/>
  <c r="E9" i="1" s="1"/>
  <c r="F9" i="1" s="1"/>
  <c r="D23" i="1"/>
  <c r="E23" i="1" s="1"/>
  <c r="F23" i="1" s="1"/>
  <c r="D40" i="1"/>
  <c r="E40" i="1" s="1"/>
  <c r="F40" i="1" s="1"/>
  <c r="D46" i="1"/>
  <c r="E46" i="1" s="1"/>
  <c r="F46" i="1" s="1"/>
  <c r="D53" i="1"/>
  <c r="E53" i="1" s="1"/>
  <c r="F53" i="1" s="1"/>
  <c r="D35" i="1"/>
  <c r="E35" i="1" s="1"/>
  <c r="F35" i="1" s="1"/>
  <c r="D43" i="1"/>
  <c r="E43" i="1" s="1"/>
  <c r="F43" i="1" s="1"/>
  <c r="D55" i="1"/>
  <c r="E55" i="1" s="1"/>
  <c r="F55" i="1" s="1"/>
  <c r="D42" i="1"/>
  <c r="E42" i="1" s="1"/>
  <c r="F42" i="1" s="1"/>
  <c r="D28" i="1"/>
  <c r="E28" i="1" s="1"/>
  <c r="F28" i="1" s="1"/>
  <c r="D38" i="1"/>
  <c r="E38" i="1" s="1"/>
  <c r="F38" i="1" s="1"/>
  <c r="D45" i="1"/>
  <c r="E45" i="1" s="1"/>
  <c r="F45" i="1" s="1"/>
  <c r="D32" i="1"/>
  <c r="E32" i="1" s="1"/>
  <c r="F32" i="1" s="1"/>
  <c r="D54" i="1"/>
  <c r="E54" i="1" s="1"/>
  <c r="F54" i="1" s="1"/>
  <c r="D10" i="1"/>
  <c r="E10" i="1" s="1"/>
  <c r="F10" i="1" s="1"/>
  <c r="D24" i="1"/>
  <c r="E24" i="1" s="1"/>
  <c r="F24" i="1" s="1"/>
  <c r="D26" i="1"/>
  <c r="E26" i="1" s="1"/>
  <c r="F26" i="1" s="1"/>
  <c r="D41" i="1"/>
  <c r="E41" i="1" s="1"/>
  <c r="F41" i="1" s="1"/>
  <c r="D49" i="1"/>
  <c r="E49" i="1" s="1"/>
  <c r="F49" i="1" s="1"/>
  <c r="D39" i="1"/>
  <c r="E39" i="1" s="1"/>
  <c r="F39" i="1" s="1"/>
  <c r="D58" i="1"/>
  <c r="E58" i="1" s="1"/>
  <c r="F58" i="1" s="1"/>
  <c r="D18" i="1"/>
  <c r="E18" i="1" s="1"/>
  <c r="F18" i="1" s="1"/>
  <c r="D12" i="1"/>
  <c r="E12" i="1" s="1"/>
  <c r="F12" i="1" s="1"/>
  <c r="D17" i="1"/>
  <c r="E17" i="1" s="1"/>
  <c r="F17" i="1" s="1"/>
  <c r="D11" i="1"/>
  <c r="E11" i="1" s="1"/>
  <c r="F11" i="1" s="1"/>
  <c r="D33" i="1"/>
  <c r="E33" i="1" s="1"/>
  <c r="F33" i="1" s="1"/>
  <c r="D19" i="1"/>
  <c r="E19" i="1" s="1"/>
  <c r="F19" i="1" s="1"/>
  <c r="D25" i="1"/>
  <c r="E25" i="1" s="1"/>
  <c r="F25" i="1" s="1"/>
  <c r="D57" i="1"/>
  <c r="E57" i="1" s="1"/>
  <c r="F57" i="1" s="1"/>
  <c r="D59" i="1"/>
  <c r="E59" i="1" s="1"/>
  <c r="F59" i="1" s="1"/>
  <c r="D61" i="1"/>
  <c r="E61" i="1" s="1"/>
  <c r="F61" i="1" s="1"/>
  <c r="C11" i="15"/>
  <c r="G11" i="5" s="1"/>
  <c r="B30" i="5" l="1"/>
  <c r="D30" i="5" s="1"/>
  <c r="F30" i="5" s="1"/>
  <c r="L31" i="1"/>
  <c r="L21" i="1"/>
  <c r="B20" i="5"/>
  <c r="D20" i="5" s="1"/>
  <c r="F20" i="5" s="1"/>
  <c r="B61" i="5"/>
  <c r="D61" i="5" s="1"/>
  <c r="F61" i="5" s="1"/>
  <c r="L62" i="1"/>
  <c r="B6" i="5"/>
  <c r="D6" i="5" s="1"/>
  <c r="F6" i="5" s="1"/>
  <c r="L7" i="1"/>
  <c r="B19" i="5"/>
  <c r="D19" i="5" s="1"/>
  <c r="F19" i="5" s="1"/>
  <c r="L20" i="1"/>
  <c r="H39" i="1"/>
  <c r="I39" i="1" s="1"/>
  <c r="J39" i="1" s="1"/>
  <c r="H55" i="1"/>
  <c r="I55" i="1" s="1"/>
  <c r="J55" i="1" s="1"/>
  <c r="H13" i="1"/>
  <c r="I13" i="1" s="1"/>
  <c r="J13" i="1" s="1"/>
  <c r="H16" i="1"/>
  <c r="I16" i="1" s="1"/>
  <c r="J16" i="1" s="1"/>
  <c r="H6" i="1"/>
  <c r="F5" i="1"/>
  <c r="B36" i="5"/>
  <c r="D36" i="5" s="1"/>
  <c r="F36" i="5" s="1"/>
  <c r="L37" i="1"/>
  <c r="H61" i="1"/>
  <c r="I61" i="1" s="1"/>
  <c r="J61" i="1" s="1"/>
  <c r="H19" i="1"/>
  <c r="I19" i="1" s="1"/>
  <c r="J19" i="1" s="1"/>
  <c r="H12" i="1"/>
  <c r="I12" i="1" s="1"/>
  <c r="J12" i="1" s="1"/>
  <c r="H49" i="1"/>
  <c r="I49" i="1" s="1"/>
  <c r="J49" i="1" s="1"/>
  <c r="H10" i="1"/>
  <c r="I10" i="1" s="1"/>
  <c r="J10" i="1" s="1"/>
  <c r="H38" i="1"/>
  <c r="I38" i="1" s="1"/>
  <c r="J38" i="1" s="1"/>
  <c r="H43" i="1"/>
  <c r="I43" i="1" s="1"/>
  <c r="J43" i="1" s="1"/>
  <c r="H40" i="1"/>
  <c r="I40" i="1" s="1"/>
  <c r="J40" i="1" s="1"/>
  <c r="H44" i="1"/>
  <c r="I44" i="1" s="1"/>
  <c r="J44" i="1" s="1"/>
  <c r="H22" i="1"/>
  <c r="I22" i="1" s="1"/>
  <c r="J22" i="1" s="1"/>
  <c r="H14" i="1"/>
  <c r="I14" i="1" s="1"/>
  <c r="J14" i="1" s="1"/>
  <c r="H8" i="1"/>
  <c r="I8" i="1" s="1"/>
  <c r="J8" i="1" s="1"/>
  <c r="H36" i="1"/>
  <c r="I36" i="1" s="1"/>
  <c r="J36" i="1" s="1"/>
  <c r="G62" i="5"/>
  <c r="H17" i="1"/>
  <c r="I17" i="1" s="1"/>
  <c r="J17" i="1" s="1"/>
  <c r="J45" i="1"/>
  <c r="H45" i="1"/>
  <c r="I45" i="1" s="1"/>
  <c r="H50" i="1"/>
  <c r="I50" i="1" s="1"/>
  <c r="J50" i="1" s="1"/>
  <c r="J34" i="1"/>
  <c r="H34" i="1"/>
  <c r="I34" i="1" s="1"/>
  <c r="E7" i="5"/>
  <c r="E62" i="5" s="1"/>
  <c r="Q62" i="4"/>
  <c r="H59" i="1"/>
  <c r="I59" i="1" s="1"/>
  <c r="J59" i="1" s="1"/>
  <c r="H33" i="1"/>
  <c r="I33" i="1" s="1"/>
  <c r="J33" i="1"/>
  <c r="H54" i="1"/>
  <c r="I54" i="1" s="1"/>
  <c r="J54" i="1" s="1"/>
  <c r="H30" i="1"/>
  <c r="I30" i="1" s="1"/>
  <c r="J30" i="1"/>
  <c r="H25" i="1"/>
  <c r="I25" i="1" s="1"/>
  <c r="J25" i="1" s="1"/>
  <c r="H24" i="1"/>
  <c r="I24" i="1" s="1"/>
  <c r="J24" i="1" s="1"/>
  <c r="H46" i="1"/>
  <c r="I46" i="1" s="1"/>
  <c r="J46" i="1" s="1"/>
  <c r="H27" i="1"/>
  <c r="I27" i="1" s="1"/>
  <c r="J27" i="1" s="1"/>
  <c r="H18" i="1"/>
  <c r="I18" i="1" s="1"/>
  <c r="J18" i="1" s="1"/>
  <c r="H41" i="1"/>
  <c r="I41" i="1" s="1"/>
  <c r="J41" i="1" s="1"/>
  <c r="H28" i="1"/>
  <c r="I28" i="1" s="1"/>
  <c r="J28" i="1" s="1"/>
  <c r="H35" i="1"/>
  <c r="I35" i="1" s="1"/>
  <c r="J35" i="1" s="1"/>
  <c r="H23" i="1"/>
  <c r="I23" i="1" s="1"/>
  <c r="J23" i="1"/>
  <c r="H47" i="1"/>
  <c r="I47" i="1" s="1"/>
  <c r="J47" i="1" s="1"/>
  <c r="H48" i="1"/>
  <c r="I48" i="1" s="1"/>
  <c r="J48" i="1" s="1"/>
  <c r="H51" i="1"/>
  <c r="I51" i="1" s="1"/>
  <c r="J51" i="1" s="1"/>
  <c r="H57" i="1"/>
  <c r="I57" i="1" s="1"/>
  <c r="J57" i="1" s="1"/>
  <c r="H11" i="1"/>
  <c r="I11" i="1" s="1"/>
  <c r="J11" i="1" s="1"/>
  <c r="H58" i="1"/>
  <c r="I58" i="1" s="1"/>
  <c r="J58" i="1" s="1"/>
  <c r="H26" i="1"/>
  <c r="I26" i="1" s="1"/>
  <c r="J26" i="1" s="1"/>
  <c r="J32" i="1"/>
  <c r="H32" i="1"/>
  <c r="I32" i="1" s="1"/>
  <c r="H42" i="1"/>
  <c r="I42" i="1" s="1"/>
  <c r="J42" i="1" s="1"/>
  <c r="H53" i="1"/>
  <c r="I53" i="1" s="1"/>
  <c r="J53" i="1" s="1"/>
  <c r="J9" i="1"/>
  <c r="H9" i="1"/>
  <c r="I9" i="1" s="1"/>
  <c r="H56" i="1"/>
  <c r="I56" i="1" s="1"/>
  <c r="J56" i="1" s="1"/>
  <c r="H29" i="1"/>
  <c r="I29" i="1" s="1"/>
  <c r="J29" i="1" s="1"/>
  <c r="J60" i="1"/>
  <c r="H60" i="1"/>
  <c r="I60" i="1" s="1"/>
  <c r="H15" i="1"/>
  <c r="I15" i="1" s="1"/>
  <c r="J15" i="1" s="1"/>
  <c r="H52" i="1"/>
  <c r="I52" i="1" s="1"/>
  <c r="J52" i="1" s="1"/>
  <c r="E5" i="1"/>
  <c r="L57" i="1" l="1"/>
  <c r="B56" i="5"/>
  <c r="D56" i="5" s="1"/>
  <c r="F56" i="5" s="1"/>
  <c r="L17" i="1"/>
  <c r="B16" i="5"/>
  <c r="D16" i="5" s="1"/>
  <c r="F16" i="5" s="1"/>
  <c r="B9" i="5"/>
  <c r="D9" i="5" s="1"/>
  <c r="F9" i="5" s="1"/>
  <c r="L10" i="1"/>
  <c r="B14" i="5"/>
  <c r="D14" i="5" s="1"/>
  <c r="F14" i="5" s="1"/>
  <c r="L15" i="1"/>
  <c r="B50" i="5"/>
  <c r="D50" i="5" s="1"/>
  <c r="F50" i="5" s="1"/>
  <c r="L51" i="1"/>
  <c r="L14" i="1"/>
  <c r="B13" i="5"/>
  <c r="D13" i="5" s="1"/>
  <c r="F13" i="5" s="1"/>
  <c r="B15" i="5"/>
  <c r="D15" i="5" s="1"/>
  <c r="F15" i="5" s="1"/>
  <c r="L16" i="1"/>
  <c r="L46" i="1"/>
  <c r="B45" i="5"/>
  <c r="D45" i="5" s="1"/>
  <c r="F45" i="5" s="1"/>
  <c r="L8" i="1"/>
  <c r="B7" i="5"/>
  <c r="D7" i="5" s="1"/>
  <c r="F7" i="5" s="1"/>
  <c r="L61" i="1"/>
  <c r="B60" i="5"/>
  <c r="D60" i="5" s="1"/>
  <c r="F60" i="5" s="1"/>
  <c r="B52" i="5"/>
  <c r="D52" i="5" s="1"/>
  <c r="F52" i="5" s="1"/>
  <c r="L53" i="1"/>
  <c r="L26" i="1"/>
  <c r="B25" i="5"/>
  <c r="D25" i="5" s="1"/>
  <c r="F25" i="5" s="1"/>
  <c r="L41" i="1"/>
  <c r="B40" i="5"/>
  <c r="D40" i="5" s="1"/>
  <c r="F40" i="5" s="1"/>
  <c r="B39" i="5"/>
  <c r="D39" i="5" s="1"/>
  <c r="F39" i="5" s="1"/>
  <c r="L40" i="1"/>
  <c r="B48" i="5"/>
  <c r="D48" i="5" s="1"/>
  <c r="F48" i="5" s="1"/>
  <c r="L49" i="1"/>
  <c r="L56" i="1"/>
  <c r="B55" i="5"/>
  <c r="D55" i="5" s="1"/>
  <c r="F55" i="5" s="1"/>
  <c r="L42" i="1"/>
  <c r="B41" i="5"/>
  <c r="D41" i="5" s="1"/>
  <c r="F41" i="5" s="1"/>
  <c r="B57" i="5"/>
  <c r="D57" i="5" s="1"/>
  <c r="F57" i="5" s="1"/>
  <c r="L58" i="1"/>
  <c r="L48" i="1"/>
  <c r="B47" i="5"/>
  <c r="D47" i="5" s="1"/>
  <c r="F47" i="5" s="1"/>
  <c r="B34" i="5"/>
  <c r="D34" i="5" s="1"/>
  <c r="F34" i="5" s="1"/>
  <c r="L35" i="1"/>
  <c r="L18" i="1"/>
  <c r="B17" i="5"/>
  <c r="D17" i="5" s="1"/>
  <c r="F17" i="5" s="1"/>
  <c r="B21" i="5"/>
  <c r="D21" i="5" s="1"/>
  <c r="F21" i="5" s="1"/>
  <c r="L22" i="1"/>
  <c r="L43" i="1"/>
  <c r="B42" i="5"/>
  <c r="D42" i="5" s="1"/>
  <c r="F42" i="5" s="1"/>
  <c r="L12" i="1"/>
  <c r="B11" i="5"/>
  <c r="D11" i="5" s="1"/>
  <c r="F11" i="5" s="1"/>
  <c r="L13" i="1"/>
  <c r="B12" i="5"/>
  <c r="D12" i="5" s="1"/>
  <c r="F12" i="5" s="1"/>
  <c r="L11" i="1"/>
  <c r="B10" i="5"/>
  <c r="D10" i="5" s="1"/>
  <c r="F10" i="5" s="1"/>
  <c r="B46" i="5"/>
  <c r="D46" i="5" s="1"/>
  <c r="F46" i="5" s="1"/>
  <c r="L47" i="1"/>
  <c r="B26" i="5"/>
  <c r="D26" i="5" s="1"/>
  <c r="F26" i="5" s="1"/>
  <c r="L27" i="1"/>
  <c r="B24" i="5"/>
  <c r="D24" i="5" s="1"/>
  <c r="F24" i="5" s="1"/>
  <c r="L25" i="1"/>
  <c r="B37" i="5"/>
  <c r="D37" i="5" s="1"/>
  <c r="F37" i="5" s="1"/>
  <c r="L38" i="1"/>
  <c r="B18" i="5"/>
  <c r="D18" i="5" s="1"/>
  <c r="F18" i="5" s="1"/>
  <c r="L19" i="1"/>
  <c r="L55" i="1"/>
  <c r="B54" i="5"/>
  <c r="D54" i="5" s="1"/>
  <c r="F54" i="5" s="1"/>
  <c r="B59" i="5"/>
  <c r="D59" i="5" s="1"/>
  <c r="F59" i="5" s="1"/>
  <c r="L60" i="1"/>
  <c r="L32" i="1"/>
  <c r="B31" i="5"/>
  <c r="D31" i="5" s="1"/>
  <c r="F31" i="5" s="1"/>
  <c r="B22" i="5"/>
  <c r="D22" i="5" s="1"/>
  <c r="F22" i="5" s="1"/>
  <c r="L23" i="1"/>
  <c r="L28" i="1"/>
  <c r="B27" i="5"/>
  <c r="D27" i="5" s="1"/>
  <c r="F27" i="5" s="1"/>
  <c r="B23" i="5"/>
  <c r="D23" i="5" s="1"/>
  <c r="F23" i="5" s="1"/>
  <c r="L24" i="1"/>
  <c r="B29" i="5"/>
  <c r="D29" i="5" s="1"/>
  <c r="F29" i="5" s="1"/>
  <c r="L30" i="1"/>
  <c r="L50" i="1"/>
  <c r="B49" i="5"/>
  <c r="D49" i="5" s="1"/>
  <c r="F49" i="5" s="1"/>
  <c r="L36" i="1"/>
  <c r="B35" i="5"/>
  <c r="D35" i="5" s="1"/>
  <c r="F35" i="5" s="1"/>
  <c r="L44" i="1"/>
  <c r="B43" i="5"/>
  <c r="D43" i="5" s="1"/>
  <c r="F43" i="5" s="1"/>
  <c r="B38" i="5"/>
  <c r="D38" i="5" s="1"/>
  <c r="F38" i="5" s="1"/>
  <c r="L39" i="1"/>
  <c r="L52" i="1"/>
  <c r="B51" i="5"/>
  <c r="D51" i="5" s="1"/>
  <c r="F51" i="5" s="1"/>
  <c r="L29" i="1"/>
  <c r="B28" i="5"/>
  <c r="D28" i="5" s="1"/>
  <c r="F28" i="5" s="1"/>
  <c r="B58" i="5"/>
  <c r="D58" i="5" s="1"/>
  <c r="F58" i="5" s="1"/>
  <c r="L59" i="1"/>
  <c r="H5" i="1"/>
  <c r="I6" i="1"/>
  <c r="L33" i="1"/>
  <c r="B32" i="5"/>
  <c r="D32" i="5" s="1"/>
  <c r="F32" i="5" s="1"/>
  <c r="L9" i="1"/>
  <c r="B8" i="5"/>
  <c r="D8" i="5" s="1"/>
  <c r="F8" i="5" s="1"/>
  <c r="B53" i="5"/>
  <c r="D53" i="5" s="1"/>
  <c r="F53" i="5" s="1"/>
  <c r="L54" i="1"/>
  <c r="B33" i="5"/>
  <c r="D33" i="5" s="1"/>
  <c r="F33" i="5" s="1"/>
  <c r="L34" i="1"/>
  <c r="L45" i="1"/>
  <c r="B44" i="5"/>
  <c r="D44" i="5" s="1"/>
  <c r="F44" i="5" s="1"/>
  <c r="I5" i="1" l="1"/>
  <c r="J6" i="1"/>
  <c r="L6" i="1" l="1"/>
  <c r="J5" i="1"/>
  <c r="L5" i="1" s="1"/>
  <c r="B5" i="5"/>
  <c r="B62" i="5" l="1"/>
  <c r="D5" i="5"/>
  <c r="F5" i="5" l="1"/>
  <c r="D62" i="5"/>
  <c r="F62" i="5" l="1"/>
  <c r="H6" i="5" l="1"/>
  <c r="I6" i="5" s="1"/>
  <c r="H42" i="5"/>
  <c r="I42" i="5" s="1"/>
  <c r="H59" i="5"/>
  <c r="I59" i="5" s="1"/>
  <c r="H21" i="5"/>
  <c r="I21" i="5" s="1"/>
  <c r="H9" i="5"/>
  <c r="I9" i="5" s="1"/>
  <c r="H18" i="5"/>
  <c r="I18" i="5" s="1"/>
  <c r="H34" i="5"/>
  <c r="I34" i="5" s="1"/>
  <c r="H50" i="5"/>
  <c r="I50" i="5" s="1"/>
  <c r="H10" i="5"/>
  <c r="I10" i="5" s="1"/>
  <c r="H27" i="5"/>
  <c r="I27" i="5" s="1"/>
  <c r="H48" i="5"/>
  <c r="I48" i="5" s="1"/>
  <c r="H28" i="5"/>
  <c r="I28" i="5" s="1"/>
  <c r="H12" i="5"/>
  <c r="I12" i="5" s="1"/>
  <c r="H61" i="5"/>
  <c r="I61" i="5" s="1"/>
  <c r="H5" i="5"/>
  <c r="H54" i="5"/>
  <c r="I54" i="5" s="1"/>
  <c r="H44" i="5"/>
  <c r="I44" i="5" s="1"/>
  <c r="H53" i="5"/>
  <c r="I53" i="5" s="1"/>
  <c r="H7" i="5"/>
  <c r="I7" i="5" s="1"/>
  <c r="H19" i="5"/>
  <c r="I19" i="5" s="1"/>
  <c r="H13" i="5"/>
  <c r="I13" i="5" s="1"/>
  <c r="H57" i="5"/>
  <c r="I57" i="5" s="1"/>
  <c r="H24" i="5"/>
  <c r="I24" i="5" s="1"/>
  <c r="H55" i="5"/>
  <c r="I55" i="5" s="1"/>
  <c r="H45" i="5"/>
  <c r="I45" i="5" s="1"/>
  <c r="H22" i="5"/>
  <c r="I22" i="5" s="1"/>
  <c r="H40" i="5"/>
  <c r="I40" i="5" s="1"/>
  <c r="H58" i="5"/>
  <c r="I58" i="5" s="1"/>
  <c r="H39" i="5"/>
  <c r="I39" i="5" s="1"/>
  <c r="H51" i="5"/>
  <c r="I51" i="5" s="1"/>
  <c r="H11" i="5"/>
  <c r="I11" i="5" s="1"/>
  <c r="H37" i="5"/>
  <c r="I37" i="5" s="1"/>
  <c r="H8" i="5"/>
  <c r="I8" i="5" s="1"/>
  <c r="H49" i="5"/>
  <c r="I49" i="5" s="1"/>
  <c r="H36" i="5"/>
  <c r="I36" i="5" s="1"/>
  <c r="H17" i="5"/>
  <c r="I17" i="5" s="1"/>
  <c r="H46" i="5"/>
  <c r="I46" i="5" s="1"/>
  <c r="H38" i="5"/>
  <c r="I38" i="5" s="1"/>
  <c r="H41" i="5"/>
  <c r="I41" i="5" s="1"/>
  <c r="H56" i="5"/>
  <c r="I56" i="5" s="1"/>
  <c r="H25" i="5"/>
  <c r="I25" i="5" s="1"/>
  <c r="H26" i="5"/>
  <c r="I26" i="5" s="1"/>
  <c r="H29" i="5"/>
  <c r="I29" i="5" s="1"/>
  <c r="H52" i="5"/>
  <c r="I52" i="5" s="1"/>
  <c r="H15" i="5"/>
  <c r="I15" i="5" s="1"/>
  <c r="H31" i="5"/>
  <c r="I31" i="5" s="1"/>
  <c r="H43" i="5"/>
  <c r="I43" i="5" s="1"/>
  <c r="H30" i="5"/>
  <c r="I30" i="5" s="1"/>
  <c r="H33" i="5"/>
  <c r="I33" i="5" s="1"/>
  <c r="H23" i="5"/>
  <c r="I23" i="5" s="1"/>
  <c r="H60" i="5"/>
  <c r="I60" i="5" s="1"/>
  <c r="H35" i="5"/>
  <c r="I35" i="5" s="1"/>
  <c r="H16" i="5"/>
  <c r="I16" i="5" s="1"/>
  <c r="H14" i="5"/>
  <c r="I14" i="5" s="1"/>
  <c r="H32" i="5"/>
  <c r="I32" i="5" s="1"/>
  <c r="H20" i="5"/>
  <c r="I20" i="5" s="1"/>
  <c r="H47" i="5"/>
  <c r="I47" i="5" s="1"/>
  <c r="H62" i="5" l="1"/>
  <c r="I5" i="5"/>
  <c r="I62" i="5" s="1"/>
</calcChain>
</file>

<file path=xl/sharedStrings.xml><?xml version="1.0" encoding="utf-8"?>
<sst xmlns="http://schemas.openxmlformats.org/spreadsheetml/2006/main" count="1053" uniqueCount="337">
  <si>
    <t>Settlement Amount (Cost less Baseline)</t>
  </si>
  <si>
    <t xml:space="preserve">Actual Cost Settled EPSDT SD/MC </t>
  </si>
  <si>
    <t>County Match 10% of Local Growth</t>
  </si>
  <si>
    <t>Statewide</t>
  </si>
  <si>
    <t>Alameda</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</si>
  <si>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</si>
  <si>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</si>
  <si>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</si>
  <si>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</si>
  <si>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</si>
  <si>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</si>
  <si>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</si>
  <si>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</si>
  <si>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</si>
  <si>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</si>
  <si>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</si>
  <si>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</si>
  <si>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</si>
  <si>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</si>
  <si>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</si>
  <si>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</si>
  <si>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</si>
  <si>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</si>
  <si>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</si>
  <si>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</si>
  <si>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</si>
  <si>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</si>
  <si>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</si>
  <si>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</si>
  <si>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</si>
  <si>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</si>
  <si>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</si>
  <si>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</si>
  <si>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</si>
  <si>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</si>
  <si>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</si>
  <si>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</si>
  <si>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</si>
  <si>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</si>
  <si>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</si>
  <si>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</si>
  <si>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</si>
  <si>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</si>
  <si>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</si>
  <si>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</si>
  <si>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</si>
  <si>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</si>
  <si>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</si>
  <si>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</si>
  <si>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</si>
  <si>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</si>
  <si>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</si>
  <si>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</si>
  <si>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</si>
  <si>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</si>
  <si>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</si>
  <si>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</si>
  <si>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</si>
  <si>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</si>
  <si>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</si>
  <si>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50.00% of Increase (Blended Rate)</t>
  </si>
  <si>
    <t>Alpine</t>
  </si>
  <si>
    <t>County Code</t>
  </si>
  <si>
    <t>01</t>
  </si>
  <si>
    <t>04</t>
  </si>
  <si>
    <t>07</t>
  </si>
  <si>
    <t>09</t>
  </si>
  <si>
    <t>10</t>
  </si>
  <si>
    <t>11</t>
  </si>
  <si>
    <t>12</t>
  </si>
  <si>
    <t>13</t>
  </si>
  <si>
    <t>14</t>
  </si>
  <si>
    <t>15</t>
  </si>
  <si>
    <t>16</t>
  </si>
  <si>
    <t>17</t>
  </si>
  <si>
    <t>18</t>
  </si>
  <si>
    <t>19</t>
  </si>
  <si>
    <t>20</t>
  </si>
  <si>
    <t>21</t>
  </si>
  <si>
    <t>22</t>
  </si>
  <si>
    <t>23</t>
  </si>
  <si>
    <t>24</t>
  </si>
  <si>
    <t>27</t>
  </si>
  <si>
    <t>28</t>
  </si>
  <si>
    <t>29</t>
  </si>
  <si>
    <t>30</t>
  </si>
  <si>
    <t>31</t>
  </si>
  <si>
    <t>33</t>
  </si>
  <si>
    <t>34</t>
  </si>
  <si>
    <t>35</t>
  </si>
  <si>
    <t>36</t>
  </si>
  <si>
    <t>37</t>
  </si>
  <si>
    <t>38</t>
  </si>
  <si>
    <t>39</t>
  </si>
  <si>
    <t>40</t>
  </si>
  <si>
    <t>41</t>
  </si>
  <si>
    <t>42</t>
  </si>
  <si>
    <t>43</t>
  </si>
  <si>
    <t>44</t>
  </si>
  <si>
    <t>45</t>
  </si>
  <si>
    <t>48</t>
  </si>
  <si>
    <t>49</t>
  </si>
  <si>
    <t>50</t>
  </si>
  <si>
    <t>54</t>
  </si>
  <si>
    <t>56</t>
  </si>
  <si>
    <t>57</t>
  </si>
  <si>
    <t>EPSDT Nonfederal Share Due Counties</t>
  </si>
  <si>
    <t>DMC Non-Federal Share of Approved Claims</t>
  </si>
  <si>
    <t>02</t>
  </si>
  <si>
    <t>03</t>
  </si>
  <si>
    <t>05</t>
  </si>
  <si>
    <t>06</t>
  </si>
  <si>
    <t>08</t>
  </si>
  <si>
    <t>25</t>
  </si>
  <si>
    <t>26</t>
  </si>
  <si>
    <t>32</t>
  </si>
  <si>
    <t>46</t>
  </si>
  <si>
    <t>47</t>
  </si>
  <si>
    <t>52</t>
  </si>
  <si>
    <t>53</t>
  </si>
  <si>
    <t>55</t>
  </si>
  <si>
    <t>EPSDT and DMC Combined</t>
  </si>
  <si>
    <t>Funds Allocated</t>
  </si>
  <si>
    <t>County</t>
  </si>
  <si>
    <t>Totals</t>
  </si>
  <si>
    <t>A</t>
  </si>
  <si>
    <t>B</t>
  </si>
  <si>
    <t>D</t>
  </si>
  <si>
    <t>C</t>
  </si>
  <si>
    <t>E</t>
  </si>
  <si>
    <t>F</t>
  </si>
  <si>
    <t>G</t>
  </si>
  <si>
    <t>H</t>
  </si>
  <si>
    <t>I</t>
  </si>
  <si>
    <t>SD/MC Cost Settled Baseline for FY 2012-2013</t>
  </si>
  <si>
    <t>51</t>
  </si>
  <si>
    <t>%</t>
  </si>
  <si>
    <t xml:space="preserve">Children 0-20 </t>
  </si>
  <si>
    <t>Adults 21+</t>
  </si>
  <si>
    <t xml:space="preserve">Total </t>
  </si>
  <si>
    <t xml:space="preserve"> ALAMEDA</t>
  </si>
  <si>
    <t xml:space="preserve"> ALPINE</t>
  </si>
  <si>
    <t xml:space="preserve"> AMADOR</t>
  </si>
  <si>
    <t xml:space="preserve"> BUTTE</t>
  </si>
  <si>
    <t xml:space="preserve"> CALAVERAS</t>
  </si>
  <si>
    <t xml:space="preserve"> COLUSA</t>
  </si>
  <si>
    <t xml:space="preserve"> CONTRA COSTA</t>
  </si>
  <si>
    <t xml:space="preserve"> DEL NORTE</t>
  </si>
  <si>
    <t xml:space="preserve"> EL DORADO</t>
  </si>
  <si>
    <t xml:space="preserve"> FRESNO</t>
  </si>
  <si>
    <t xml:space="preserve"> GLENN</t>
  </si>
  <si>
    <t xml:space="preserve"> HUMBOLDT</t>
  </si>
  <si>
    <t xml:space="preserve"> IMPERIAL</t>
  </si>
  <si>
    <t xml:space="preserve"> INYO</t>
  </si>
  <si>
    <t xml:space="preserve"> KERN</t>
  </si>
  <si>
    <t xml:space="preserve"> KINGS</t>
  </si>
  <si>
    <t xml:space="preserve"> LAKE</t>
  </si>
  <si>
    <t xml:space="preserve"> LASSEN</t>
  </si>
  <si>
    <t xml:space="preserve"> LOS ANGELES</t>
  </si>
  <si>
    <t xml:space="preserve"> MADERA</t>
  </si>
  <si>
    <t xml:space="preserve"> MARIN</t>
  </si>
  <si>
    <t xml:space="preserve"> MARIPOSA</t>
  </si>
  <si>
    <t xml:space="preserve"> MENDOCINO</t>
  </si>
  <si>
    <t xml:space="preserve"> MERCED</t>
  </si>
  <si>
    <t xml:space="preserve"> MODOC</t>
  </si>
  <si>
    <t xml:space="preserve"> MONO</t>
  </si>
  <si>
    <t xml:space="preserve"> MONTEREY</t>
  </si>
  <si>
    <t xml:space="preserve"> NAPA</t>
  </si>
  <si>
    <t xml:space="preserve"> NEVADA</t>
  </si>
  <si>
    <t xml:space="preserve"> ORANGE</t>
  </si>
  <si>
    <t xml:space="preserve"> PLACER</t>
  </si>
  <si>
    <t xml:space="preserve"> PLUMAS</t>
  </si>
  <si>
    <t xml:space="preserve"> RIVERSIDE</t>
  </si>
  <si>
    <t xml:space="preserve"> SACRAMENTO</t>
  </si>
  <si>
    <t xml:space="preserve"> SAN BENITO</t>
  </si>
  <si>
    <t xml:space="preserve"> SAN BERNARDINO</t>
  </si>
  <si>
    <t xml:space="preserve"> SAN DIEGO</t>
  </si>
  <si>
    <t xml:space="preserve"> SAN FRANCISCO</t>
  </si>
  <si>
    <t xml:space="preserve"> SAN JOAQUIN</t>
  </si>
  <si>
    <t xml:space="preserve"> SAN LUIS OBISP</t>
  </si>
  <si>
    <t xml:space="preserve"> SAN MATEO</t>
  </si>
  <si>
    <t xml:space="preserve"> SANTA BARBARA</t>
  </si>
  <si>
    <t xml:space="preserve"> SANTA CLARA</t>
  </si>
  <si>
    <t xml:space="preserve"> SANTA CRUZ</t>
  </si>
  <si>
    <t xml:space="preserve"> SHASTA</t>
  </si>
  <si>
    <t xml:space="preserve"> SIERRA</t>
  </si>
  <si>
    <t xml:space="preserve"> SISKIYOU</t>
  </si>
  <si>
    <t xml:space="preserve"> SOLANO</t>
  </si>
  <si>
    <t xml:space="preserve"> SONOMA</t>
  </si>
  <si>
    <t xml:space="preserve"> STANISLAUS</t>
  </si>
  <si>
    <t xml:space="preserve"> SUTTER</t>
  </si>
  <si>
    <t>Yuba</t>
  </si>
  <si>
    <t xml:space="preserve"> TEHAMA</t>
  </si>
  <si>
    <t xml:space="preserve"> TRINITY</t>
  </si>
  <si>
    <t xml:space="preserve"> TULARE</t>
  </si>
  <si>
    <t xml:space="preserve"> TUOLUMNE</t>
  </si>
  <si>
    <t xml:space="preserve"> VENTURA</t>
  </si>
  <si>
    <t xml:space="preserve"> YOLO</t>
  </si>
  <si>
    <t xml:space="preserve"> YUBA/Sutter</t>
  </si>
  <si>
    <t xml:space="preserve">All Ages (Total) </t>
  </si>
  <si>
    <t>Average Monthly Medi-Cal Enrollment - All Ages</t>
  </si>
  <si>
    <t>Data Through 6/30/16</t>
  </si>
  <si>
    <t>Average counts of enrollment May 2016</t>
  </si>
  <si>
    <t>SDMC CHILDREN (AGE 0-20) APPROVED UNITS</t>
  </si>
  <si>
    <t>BY SUBMITTING COUNTY AND SERVICE TYPE</t>
  </si>
  <si>
    <t>FISCAL YEAR 2014-15</t>
  </si>
  <si>
    <t>DATA THROUGH JUNE 30, 2016</t>
  </si>
  <si>
    <t>AFFORDABLE CARE ACT AID CODES EXCLUDED</t>
  </si>
  <si>
    <t>Submitting County</t>
  </si>
  <si>
    <t>PHF</t>
  </si>
  <si>
    <t>Adult Crisis Residential</t>
  </si>
  <si>
    <t>Adult Residential</t>
  </si>
  <si>
    <t>Crisis Stabilization</t>
  </si>
  <si>
    <t>Day Treatment Intensive Half Day</t>
  </si>
  <si>
    <t>Day Treatment Intensive Full Day</t>
  </si>
  <si>
    <t>Day Treatment Rehabilitative Half Day</t>
  </si>
  <si>
    <t>Day Treatment Rehabilitative Full Day</t>
  </si>
  <si>
    <t>Case Management / Brokerage</t>
  </si>
  <si>
    <t>MHS</t>
  </si>
  <si>
    <t>TBS</t>
  </si>
  <si>
    <t>Medication Suppport</t>
  </si>
  <si>
    <t>Crisis Intervention</t>
  </si>
  <si>
    <t>Hospital Inpatient SDMC</t>
  </si>
  <si>
    <t>Intensive Care Coordination</t>
  </si>
  <si>
    <t>In Home Based Services</t>
  </si>
  <si>
    <t>Row Labels</t>
  </si>
  <si>
    <t>Grand Total</t>
  </si>
  <si>
    <t>Total</t>
  </si>
  <si>
    <t>SDMC CHILDREN (AGE 0-20) APPROVED DOLLARS</t>
  </si>
  <si>
    <t xml:space="preserve">Crisis Stabilization </t>
  </si>
  <si>
    <t>Medication Support</t>
  </si>
  <si>
    <t xml:space="preserve">Intensive Care Coordination </t>
  </si>
  <si>
    <t>Fiscal Year</t>
  </si>
  <si>
    <t>2011-12</t>
  </si>
  <si>
    <t>2012-13</t>
  </si>
  <si>
    <t>2013-14</t>
  </si>
  <si>
    <t>2014-15</t>
  </si>
  <si>
    <t>(A)</t>
  </si>
  <si>
    <t>(B)</t>
  </si>
  <si>
    <t>(D)</t>
  </si>
  <si>
    <t>(F)</t>
  </si>
  <si>
    <t>(G)</t>
  </si>
  <si>
    <t>(H)</t>
  </si>
  <si>
    <t>( E )</t>
  </si>
  <si>
    <t>C = (A-B)</t>
  </si>
  <si>
    <t>FY 2013-14 EPSDT Component</t>
  </si>
  <si>
    <t>FY 2013-14 DMC Component</t>
  </si>
  <si>
    <t>$100,000 Drug Medical Base</t>
  </si>
  <si>
    <t>FY 2012-13 Growth Allocation of Remaining $19 Million</t>
  </si>
  <si>
    <t>J</t>
  </si>
  <si>
    <t>FY 2014-15 Total Resources</t>
  </si>
  <si>
    <t>K</t>
  </si>
  <si>
    <t>L</t>
  </si>
  <si>
    <t>FY 2014-15 Behavioral Health Subaccount Distributions</t>
  </si>
  <si>
    <t>M</t>
  </si>
  <si>
    <t>N</t>
  </si>
  <si>
    <t>Increase              (Net cost settlement amount)</t>
  </si>
  <si>
    <t>FY 2001-02 Baseline</t>
  </si>
  <si>
    <t>Growth over     FY 2001-02 Baseline</t>
  </si>
  <si>
    <t>O</t>
  </si>
  <si>
    <t>FY 2012-13 Growth True Up</t>
  </si>
  <si>
    <t>P</t>
  </si>
  <si>
    <t>FY 2013-14 BHS Allocation</t>
  </si>
  <si>
    <t>FY 2013-14 BHS Actual Distributions</t>
  </si>
  <si>
    <t>FY 2013-14 Actual EPSDT + DMC +MC Component</t>
  </si>
  <si>
    <t xml:space="preserve">File current through May 2016 </t>
  </si>
  <si>
    <t>Children 0-20 Years of Age</t>
  </si>
  <si>
    <t>Adults 21+ Years of Age</t>
  </si>
  <si>
    <t>2015-1</t>
  </si>
  <si>
    <t>2015-2</t>
  </si>
  <si>
    <t>2015-3</t>
  </si>
  <si>
    <t>2015-4</t>
  </si>
  <si>
    <t>2015-5</t>
  </si>
  <si>
    <t>2015-6</t>
  </si>
  <si>
    <t>2015-7</t>
  </si>
  <si>
    <t>2015-8</t>
  </si>
  <si>
    <t>2015-9</t>
  </si>
  <si>
    <t>2015-10</t>
  </si>
  <si>
    <t>2015-11</t>
  </si>
  <si>
    <t>2015-12</t>
  </si>
  <si>
    <t xml:space="preserve"> YUBA</t>
  </si>
  <si>
    <t>All Ages</t>
  </si>
  <si>
    <t>SDMC PROFESSIONAL SERVICES APPROVED DOLLARS, FFP, AND NON-FEDERAL SHARE</t>
  </si>
  <si>
    <t>BY SUBMITTING COUNTY</t>
  </si>
  <si>
    <t>DATA AS OF JUNE 30, 2016</t>
  </si>
  <si>
    <t>ACA AIDCODES NOT INCLUDED</t>
  </si>
  <si>
    <t>Linkage/Brokerage:</t>
  </si>
  <si>
    <t>MHS:</t>
  </si>
  <si>
    <t>MED Support:</t>
  </si>
  <si>
    <t>Crisis Intervention:</t>
  </si>
  <si>
    <t>All Professional Services</t>
  </si>
  <si>
    <t>Professional IP Visit</t>
  </si>
  <si>
    <t>MODE</t>
  </si>
  <si>
    <t>SF</t>
  </si>
  <si>
    <t xml:space="preserve"> </t>
  </si>
  <si>
    <t>Dollars</t>
  </si>
  <si>
    <t>FFP</t>
  </si>
  <si>
    <t>Non-Federal Share</t>
  </si>
  <si>
    <t>FFS/MC INPATIENT CLAIMS-TOTAL PAID DOLLARS, FFP, AND NON-FEDERAL SHARE</t>
  </si>
  <si>
    <t>ACA AID CODES HAVE BEEN EXCLUDED</t>
  </si>
  <si>
    <t>MCHIP AIDCODES</t>
  </si>
  <si>
    <t>REGULAR AIDCCODES</t>
  </si>
  <si>
    <t>ALL DOLLARS</t>
  </si>
  <si>
    <t>ALL FFP</t>
  </si>
  <si>
    <t>ALL NON-FEDERAL SHARE</t>
  </si>
  <si>
    <t>DOLLARS</t>
  </si>
  <si>
    <t>NON-FEDERAL SHARE</t>
  </si>
  <si>
    <t>TOTAL DOLLARS</t>
  </si>
  <si>
    <t>BY TAR COUNTY</t>
  </si>
  <si>
    <t>(A+B)</t>
  </si>
  <si>
    <t>(B+C)</t>
  </si>
  <si>
    <t xml:space="preserve">FY 2013-14 EPSDT+DMC </t>
  </si>
  <si>
    <t>FY 2013-14 EPSDT + DMC  %</t>
  </si>
  <si>
    <t>(D/A)</t>
  </si>
  <si>
    <t>(E*F)</t>
  </si>
  <si>
    <t>(E*J)</t>
  </si>
  <si>
    <t>EPSDT + DMC Component of FY 2012-13 Growth Allocation of $19 Million</t>
  </si>
  <si>
    <t>FY 2014-15 EPSDT + DMC Component</t>
  </si>
  <si>
    <t>(G+H+I+K)</t>
  </si>
  <si>
    <t>(L/M)</t>
  </si>
  <si>
    <t>FY 2014-15 EPSDT + DMC Component Percentage</t>
  </si>
  <si>
    <t>(N*O)</t>
  </si>
  <si>
    <t>FY 2014-15 Behavioral Health Subaccount Distributions - EPSDT + DMC  Component</t>
  </si>
  <si>
    <t>Additional Funding Needed to Meet the Historical SGF Share of FY 2014-15 Approved Claims for EPSDT &amp; DMC Services</t>
  </si>
  <si>
    <t>(E+G)</t>
  </si>
  <si>
    <t>(H/$117,019,728)</t>
  </si>
  <si>
    <t>(F*$89,295,443)</t>
  </si>
  <si>
    <t>FISCAL YEAR 2014-15 BEHAVIORAL HEALTH SERVICES GROWTH SPECIAL ACCOUNT ALLOCATION SCHEDULE - ISOLATION OF ENTITLEMENT PROGRAMS</t>
  </si>
  <si>
    <t>Historical SGF Share of            FY 2014-15 Approved Claims for EPSDT Services</t>
  </si>
  <si>
    <t>Historical SGF Share of           FY 2014-15 Approved Claims for DMC Services</t>
  </si>
  <si>
    <t xml:space="preserve">Historical SGF Share of                   FY 2014-15 Approved Claims for EPSDT &amp; DMC </t>
  </si>
  <si>
    <t>Proportional Share of                FY 2014-15 Behavioral Health Subaccount Distributions for EPSDT &amp; DMC</t>
  </si>
  <si>
    <t>Allocation of Remaining Funds based on 2015 Monthly Medi-Cal Enrolment</t>
  </si>
  <si>
    <t>FY 2014-15 Behavioral Health Services Growth Special Account Allocation</t>
  </si>
  <si>
    <t>FY 2014-15 Behavioral Health Services Growth Special Account Allocation Schedule</t>
  </si>
  <si>
    <t>(C-D)</t>
  </si>
  <si>
    <t xml:space="preserve">         FISCAL YEAR 2014-15 BEHAVIORAL HEALTH SERVICES GROWTH SPECIAL ACCOUNT ALLOCATION SCHEDULE - CLAIMS THROUGH JUNE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</si>
</sst>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_);[Red]\(0\)"/>
    <numFmt numFmtId="165" formatCode="&quot;$&quot;#,##0"/>
    <numFmt numFmtId="166" formatCode="0.00000000%"/>
    <numFmt numFmtId="167" formatCode="&quot;$&quot;#,##0.00"/>
    <numFmt numFmtId="168" formatCode="0_);\(0\)"/>
    <numFmt numFmtId="169" formatCode="0.000000"/>
    <numFmt numFmtId="170" formatCode="_(* #,##0_);_(* \(#,##0\);_(* &quot;-&quot;??_);_(@_)"/>
    <numFmt numFmtId="171" formatCode="_(&quot;$&quot;* #,##0_);_(&quot;$&quot;* \(#,##0\);_(&quot;$&quot;* &quot;-&quot;??_);_(@_)"/>
    <numFmt numFmtId="172" formatCode="0.000000%"/>
    <numFmt numFmtId="173" formatCode="0.0000000%"/>
  </numFmts>
  <fonts count="25">
    <font>
      <sz val="8"/>
      <name val="Times New Roman"/>
      <family val="1"/>
    </font>
    <font>
      <sz val="8"/>
      <name val="Times New Roman"/>
      <family val="1"/>
    </font>
    <font>
      <sz val="11"/>
      <color indexed="8"/>
      <name val="Calibri"/>
      <family val="2"/>
    </font>
    <font>
      <sz val="10"/>
      <name val="Arial"/>
      <family val="2"/>
    </font>
    <font>
      <sz val="8"/>
      <name val="Arial"/>
      <family val="2"/>
    </font>
    <font>
      <sz val="12"/>
      <name val="Symbol"/>
      <family val="1"/>
      <charset val="2"/>
    </font>
    <font>
      <sz val="8"/>
      <name val="Tms Rmn"/>
    </font>
    <font>
      <sz val="9"/>
      <name val="TimesNewRomanPS"/>
    </font>
    <font>
      <b/>
      <sz val="10"/>
      <name val="Arial"/>
      <family val="2"/>
    </font>
    <font>
      <b/>
      <sz val="11"/>
      <name val="Arial"/>
      <family val="2"/>
    </font>
    <font>
      <sz val="8"/>
      <name val="Segoe UI Light"/>
      <family val="2"/>
    </font>
    <font>
      <b/>
      <sz val="11"/>
      <name val="Segoe UI Light"/>
      <family val="2"/>
    </font>
    <font>
      <b/>
      <sz val="12"/>
      <name val="Segoe UI Light"/>
      <family val="2"/>
    </font>
    <font>
      <sz val="12"/>
      <name val="Segoe UI Light"/>
      <family val="2"/>
    </font>
    <font>
      <b/>
      <sz val="10"/>
      <name val="Segoe UI Light"/>
      <family val="2"/>
    </font>
    <font>
      <sz val="10"/>
      <name val="Segoe UI Light"/>
      <family val="2"/>
    </font>
    <font>
      <sz val="12"/>
      <name val="Arial"/>
      <family val="2"/>
    </font>
    <font>
      <b/>
      <sz val="12"/>
      <name val="Arial"/>
      <family val="2"/>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name val="Calibri"/>
      <family val="2"/>
      <scheme val="minor"/>
    </font>
    <font>
      <sz val="11"/>
      <color theme="1"/>
      <name val="Segoe UI Light"/>
      <family val="2"/>
    </font>
    <font>
      <b/>
      <sz val="12"/>
      <color indexed="8"/>
      <name val="Calibri"/>
      <family val="2"/>
      <scheme val="minor"/>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24994659260841701"/>
        <bgColor indexed="64"/>
      </patternFill>
    </fill>
    <fill>
      <patternFill patternType="solid">
        <fgColor theme="6" tint="0.79998168889431442"/>
        <bgColor indexed="64"/>
      </patternFill>
    </fill>
  </fills>
  <borders count="31">
    <border>
      <left/>
      <right/>
      <top/>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8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8" fillId="0" borderId="0" applyFont="0" applyFill="0" applyBorder="0" applyAlignment="0" applyProtection="0"/>
    <xf numFmtId="0" fontId="4" fillId="0" borderId="1">
      <alignment horizontal="right"/>
    </xf>
    <xf numFmtId="0" fontId="5" fillId="0" borderId="0"/>
    <xf numFmtId="0" fontId="5" fillId="0" borderId="0"/>
    <xf numFmtId="0" fontId="6" fillId="0" borderId="0"/>
    <xf numFmtId="0" fontId="3" fillId="0" borderId="0"/>
    <xf numFmtId="0" fontId="2" fillId="0" borderId="0"/>
    <xf numFmtId="0" fontId="2" fillId="0" borderId="0"/>
    <xf numFmtId="0" fontId="2" fillId="0" borderId="0"/>
    <xf numFmtId="0" fontId="2" fillId="0" borderId="0"/>
    <xf numFmtId="0" fontId="3" fillId="0" borderId="0"/>
    <xf numFmtId="0" fontId="18" fillId="0" borderId="0"/>
    <xf numFmtId="0" fontId="18" fillId="0" borderId="0"/>
    <xf numFmtId="0" fontId="18" fillId="0" borderId="0"/>
    <xf numFmtId="0" fontId="2" fillId="4" borderId="2" applyNumberFormat="0" applyFont="0" applyAlignment="0" applyProtection="0"/>
    <xf numFmtId="0" fontId="2" fillId="4" borderId="2" applyNumberFormat="0" applyFont="0" applyAlignment="0" applyProtection="0"/>
    <xf numFmtId="0" fontId="2" fillId="4" borderId="2" applyNumberFormat="0" applyFont="0" applyAlignment="0" applyProtection="0"/>
    <xf numFmtId="0" fontId="2" fillId="4" borderId="2" applyNumberFormat="0" applyFon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cellStyleXfs>
  <cellXfs count="232">
    <xf numFmtId="0" fontId="0" fillId="0" borderId="0" xfId="0"/>
    <xf numFmtId="0" fontId="3" fillId="0" borderId="3" xfId="0" applyFont="1" applyBorder="1"/>
    <xf numFmtId="169" fontId="3" fillId="0" borderId="3" xfId="0" applyNumberFormat="1" applyFont="1" applyBorder="1"/>
    <xf numFmtId="3" fontId="3" fillId="0" borderId="3" xfId="0" applyNumberFormat="1" applyFont="1" applyBorder="1"/>
    <xf numFmtId="1" fontId="3" fillId="0" borderId="3" xfId="0" applyNumberFormat="1" applyFont="1" applyBorder="1"/>
    <xf numFmtId="0" fontId="3" fillId="9" borderId="3" xfId="0" applyFont="1" applyFill="1" applyBorder="1"/>
    <xf numFmtId="169" fontId="3" fillId="9" borderId="3" xfId="0" applyNumberFormat="1" applyFont="1" applyFill="1" applyBorder="1"/>
    <xf numFmtId="3" fontId="3" fillId="9" borderId="3" xfId="0" applyNumberFormat="1" applyFont="1" applyFill="1" applyBorder="1"/>
    <xf numFmtId="0" fontId="3" fillId="0" borderId="0" xfId="0" applyFont="1" applyBorder="1"/>
    <xf numFmtId="0" fontId="8" fillId="0" borderId="3" xfId="0" applyFont="1" applyBorder="1"/>
    <xf numFmtId="0" fontId="8" fillId="9" borderId="3" xfId="0" applyFont="1" applyFill="1" applyBorder="1"/>
    <xf numFmtId="0" fontId="9" fillId="0" borderId="3" xfId="0" applyFont="1" applyBorder="1"/>
    <xf numFmtId="0" fontId="8" fillId="0" borderId="3" xfId="0" applyFont="1" applyBorder="1" applyAlignment="1">
      <alignment horizontal="center"/>
    </xf>
    <xf numFmtId="3" fontId="3" fillId="10" borderId="3" xfId="0" applyNumberFormat="1" applyFont="1" applyFill="1" applyBorder="1"/>
    <xf numFmtId="169" fontId="8" fillId="0" borderId="3" xfId="0" applyNumberFormat="1" applyFont="1" applyBorder="1"/>
    <xf numFmtId="3" fontId="8" fillId="0" borderId="3" xfId="0" applyNumberFormat="1" applyFont="1" applyBorder="1"/>
    <xf numFmtId="0" fontId="8" fillId="11" borderId="3" xfId="0" applyFont="1" applyFill="1" applyBorder="1" applyAlignment="1">
      <alignment horizontal="center"/>
    </xf>
    <xf numFmtId="170" fontId="19" fillId="0" borderId="0" xfId="13" applyNumberFormat="1" applyFont="1"/>
    <xf numFmtId="170" fontId="19" fillId="0" borderId="4" xfId="13" applyNumberFormat="1" applyFont="1" applyBorder="1"/>
    <xf numFmtId="170" fontId="19" fillId="0" borderId="5" xfId="13" applyNumberFormat="1" applyFont="1" applyBorder="1"/>
    <xf numFmtId="170" fontId="19" fillId="0" borderId="6" xfId="13" applyNumberFormat="1" applyFont="1" applyBorder="1"/>
    <xf numFmtId="170" fontId="19" fillId="0" borderId="0" xfId="13" applyNumberFormat="1" applyFont="1" applyAlignment="1">
      <alignment horizontal="center"/>
    </xf>
    <xf numFmtId="170" fontId="19" fillId="0" borderId="5" xfId="13" applyNumberFormat="1" applyFont="1" applyBorder="1" applyAlignment="1">
      <alignment horizontal="center"/>
    </xf>
    <xf numFmtId="0" fontId="19" fillId="0" borderId="7" xfId="0" applyFont="1" applyBorder="1"/>
    <xf numFmtId="170" fontId="19" fillId="0" borderId="8" xfId="13" applyNumberFormat="1" applyFont="1" applyBorder="1"/>
    <xf numFmtId="170" fontId="19" fillId="0" borderId="9" xfId="13" applyNumberFormat="1" applyFont="1" applyBorder="1"/>
    <xf numFmtId="170" fontId="19" fillId="0" borderId="7" xfId="13" applyNumberFormat="1" applyFont="1" applyBorder="1"/>
    <xf numFmtId="0" fontId="19" fillId="0" borderId="5" xfId="0" applyFont="1" applyBorder="1"/>
    <xf numFmtId="0" fontId="19" fillId="0" borderId="6" xfId="0" applyFont="1" applyBorder="1"/>
    <xf numFmtId="0" fontId="19" fillId="0" borderId="0" xfId="0" applyFont="1"/>
    <xf numFmtId="171" fontId="19" fillId="0" borderId="8" xfId="40" applyNumberFormat="1" applyFont="1" applyBorder="1"/>
    <xf numFmtId="171" fontId="19" fillId="0" borderId="9" xfId="40" applyNumberFormat="1" applyFont="1" applyBorder="1"/>
    <xf numFmtId="171" fontId="19" fillId="0" borderId="7" xfId="40" applyNumberFormat="1" applyFont="1" applyBorder="1"/>
    <xf numFmtId="170" fontId="19" fillId="0" borderId="0" xfId="13" applyNumberFormat="1" applyFont="1" applyBorder="1"/>
    <xf numFmtId="170" fontId="19" fillId="0" borderId="10" xfId="13" applyNumberFormat="1" applyFont="1" applyBorder="1"/>
    <xf numFmtId="0" fontId="20" fillId="12" borderId="3" xfId="0" applyFont="1" applyFill="1" applyBorder="1" applyAlignment="1">
      <alignment horizontal="center" wrapText="1"/>
    </xf>
    <xf numFmtId="0" fontId="20" fillId="12" borderId="3" xfId="0" applyFont="1" applyFill="1" applyBorder="1" applyAlignment="1">
      <alignment horizontal="center"/>
    </xf>
    <xf numFmtId="0" fontId="19" fillId="13" borderId="3" xfId="0" applyFont="1" applyFill="1" applyBorder="1" applyAlignment="1">
      <alignment horizontal="center"/>
    </xf>
    <xf numFmtId="0" fontId="19" fillId="13" borderId="3" xfId="0" applyFont="1" applyFill="1" applyBorder="1" applyAlignment="1">
      <alignment horizontal="center" wrapText="1"/>
    </xf>
    <xf numFmtId="0" fontId="19" fillId="13" borderId="11" xfId="0" applyFont="1" applyFill="1" applyBorder="1" applyAlignment="1">
      <alignment horizontal="center" wrapText="1"/>
    </xf>
    <xf numFmtId="0" fontId="19" fillId="0" borderId="12" xfId="0" applyFont="1" applyBorder="1"/>
    <xf numFmtId="167" fontId="0" fillId="0" borderId="3" xfId="0" applyNumberFormat="1" applyBorder="1"/>
    <xf numFmtId="0" fontId="19" fillId="0" borderId="10" xfId="0" applyFont="1" applyBorder="1"/>
    <xf numFmtId="0" fontId="19" fillId="0" borderId="12" xfId="0" applyFont="1" applyFill="1" applyBorder="1"/>
    <xf numFmtId="0" fontId="19" fillId="14" borderId="3" xfId="0" applyFont="1" applyFill="1" applyBorder="1" applyAlignment="1">
      <alignment horizontal="center"/>
    </xf>
    <xf numFmtId="0" fontId="19" fillId="14" borderId="3" xfId="0" applyFont="1" applyFill="1" applyBorder="1" applyAlignment="1">
      <alignment horizontal="center" wrapText="1"/>
    </xf>
    <xf numFmtId="0" fontId="19" fillId="14" borderId="11" xfId="0" applyFont="1" applyFill="1" applyBorder="1" applyAlignment="1">
      <alignment horizontal="center" wrapText="1"/>
    </xf>
    <xf numFmtId="0" fontId="19" fillId="0" borderId="3" xfId="0" applyFont="1" applyFill="1" applyBorder="1"/>
    <xf numFmtId="165" fontId="20" fillId="15" borderId="3" xfId="0" applyNumberFormat="1" applyFont="1" applyFill="1" applyBorder="1"/>
    <xf numFmtId="0" fontId="0" fillId="0" borderId="3" xfId="0" applyBorder="1"/>
    <xf numFmtId="167" fontId="0" fillId="0" borderId="13" xfId="0" applyNumberFormat="1" applyBorder="1"/>
    <xf numFmtId="0" fontId="0" fillId="0" borderId="3" xfId="0" applyFill="1" applyBorder="1"/>
    <xf numFmtId="167" fontId="21" fillId="0" borderId="3" xfId="0" applyNumberFormat="1" applyFont="1" applyBorder="1"/>
    <xf numFmtId="165" fontId="22" fillId="0" borderId="3" xfId="0" applyNumberFormat="1" applyFont="1" applyBorder="1"/>
    <xf numFmtId="167" fontId="22" fillId="0" borderId="3" xfId="0" applyNumberFormat="1" applyFont="1" applyBorder="1"/>
    <xf numFmtId="167" fontId="22" fillId="0" borderId="14" xfId="0" applyNumberFormat="1" applyFont="1" applyBorder="1"/>
    <xf numFmtId="0" fontId="10" fillId="0" borderId="0" xfId="0" applyFont="1"/>
    <xf numFmtId="40" fontId="10" fillId="0" borderId="0" xfId="0" applyNumberFormat="1" applyFont="1"/>
    <xf numFmtId="164" fontId="10" fillId="0" borderId="0" xfId="0" applyNumberFormat="1" applyFont="1"/>
    <xf numFmtId="0" fontId="11" fillId="0" borderId="15" xfId="0" applyFont="1" applyBorder="1"/>
    <xf numFmtId="6" fontId="12" fillId="0" borderId="3" xfId="0" applyNumberFormat="1" applyFont="1" applyFill="1" applyBorder="1"/>
    <xf numFmtId="165" fontId="12" fillId="0" borderId="3" xfId="0" applyNumberFormat="1" applyFont="1" applyFill="1" applyBorder="1"/>
    <xf numFmtId="38" fontId="10" fillId="0" borderId="0" xfId="0" applyNumberFormat="1" applyFont="1"/>
    <xf numFmtId="49" fontId="11" fillId="0" borderId="3" xfId="0" applyNumberFormat="1" applyFont="1" applyBorder="1"/>
    <xf numFmtId="165" fontId="13" fillId="0" borderId="3" xfId="0" applyNumberFormat="1" applyFont="1" applyBorder="1"/>
    <xf numFmtId="165" fontId="13" fillId="0" borderId="3" xfId="0" applyNumberFormat="1" applyFont="1" applyFill="1" applyBorder="1"/>
    <xf numFmtId="165" fontId="13" fillId="9" borderId="3" xfId="0" applyNumberFormat="1" applyFont="1" applyFill="1" applyBorder="1"/>
    <xf numFmtId="165" fontId="13" fillId="9" borderId="0" xfId="0" applyNumberFormat="1" applyFont="1" applyFill="1"/>
    <xf numFmtId="49" fontId="10" fillId="0" borderId="0" xfId="0" applyNumberFormat="1" applyFont="1"/>
    <xf numFmtId="10" fontId="10" fillId="0" borderId="0" xfId="0" applyNumberFormat="1" applyFont="1"/>
    <xf numFmtId="0" fontId="11" fillId="0" borderId="3" xfId="0" applyFont="1" applyBorder="1"/>
    <xf numFmtId="167" fontId="23" fillId="0" borderId="3" xfId="0" applyNumberFormat="1" applyFont="1" applyFill="1" applyBorder="1"/>
    <xf numFmtId="167" fontId="13" fillId="0" borderId="3" xfId="0" applyNumberFormat="1" applyFont="1" applyBorder="1"/>
    <xf numFmtId="10" fontId="13" fillId="0" borderId="3" xfId="0" applyNumberFormat="1" applyFont="1" applyBorder="1"/>
    <xf numFmtId="166" fontId="13" fillId="0" borderId="3" xfId="0" applyNumberFormat="1" applyFont="1" applyBorder="1"/>
    <xf numFmtId="165" fontId="12" fillId="16" borderId="3" xfId="0" applyNumberFormat="1" applyFont="1" applyFill="1" applyBorder="1"/>
    <xf numFmtId="165" fontId="12" fillId="0" borderId="3" xfId="0" applyNumberFormat="1" applyFont="1" applyBorder="1"/>
    <xf numFmtId="0" fontId="11" fillId="0" borderId="3" xfId="0" applyFont="1" applyBorder="1" applyAlignment="1">
      <alignment horizontal="center"/>
    </xf>
    <xf numFmtId="0" fontId="10" fillId="0" borderId="0" xfId="0" applyFont="1" applyFill="1"/>
    <xf numFmtId="40" fontId="11" fillId="0" borderId="3" xfId="0" applyNumberFormat="1" applyFont="1" applyFill="1" applyBorder="1" applyAlignment="1">
      <alignment horizontal="center" vertical="center" wrapText="1"/>
    </xf>
    <xf numFmtId="38" fontId="11" fillId="0" borderId="3" xfId="0" applyNumberFormat="1" applyFont="1" applyFill="1" applyBorder="1" applyAlignment="1">
      <alignment horizontal="center" vertical="center" wrapText="1"/>
    </xf>
    <xf numFmtId="40" fontId="10" fillId="0" borderId="0" xfId="0" applyNumberFormat="1" applyFont="1" applyFill="1" applyAlignment="1">
      <alignment wrapText="1"/>
    </xf>
    <xf numFmtId="40" fontId="10" fillId="0" borderId="0" xfId="0" applyNumberFormat="1" applyFont="1" applyFill="1"/>
    <xf numFmtId="0" fontId="20" fillId="0" borderId="0" xfId="55" applyFont="1"/>
    <xf numFmtId="0" fontId="18" fillId="0" borderId="0" xfId="55"/>
    <xf numFmtId="0" fontId="20" fillId="17" borderId="0" xfId="55" applyFont="1" applyFill="1"/>
    <xf numFmtId="0" fontId="20" fillId="17" borderId="12" xfId="55" applyFont="1" applyFill="1" applyBorder="1"/>
    <xf numFmtId="0" fontId="20" fillId="17" borderId="0" xfId="55" applyFont="1" applyFill="1" applyBorder="1"/>
    <xf numFmtId="0" fontId="20" fillId="17" borderId="16" xfId="55" applyFont="1" applyFill="1" applyBorder="1"/>
    <xf numFmtId="0" fontId="18" fillId="0" borderId="0" xfId="55" applyAlignment="1">
      <alignment horizontal="left"/>
    </xf>
    <xf numFmtId="3" fontId="18" fillId="0" borderId="12" xfId="55" applyNumberFormat="1" applyBorder="1"/>
    <xf numFmtId="3" fontId="18" fillId="0" borderId="0" xfId="55" applyNumberFormat="1" applyBorder="1"/>
    <xf numFmtId="3" fontId="18" fillId="0" borderId="16" xfId="55" applyNumberFormat="1" applyBorder="1"/>
    <xf numFmtId="0" fontId="18" fillId="0" borderId="17" xfId="55" applyBorder="1" applyAlignment="1">
      <alignment horizontal="left"/>
    </xf>
    <xf numFmtId="3" fontId="18" fillId="0" borderId="10" xfId="55" applyNumberFormat="1" applyBorder="1"/>
    <xf numFmtId="3" fontId="18" fillId="0" borderId="17" xfId="55" applyNumberFormat="1" applyBorder="1"/>
    <xf numFmtId="3" fontId="18" fillId="0" borderId="18" xfId="55" applyNumberFormat="1" applyBorder="1"/>
    <xf numFmtId="0" fontId="20" fillId="0" borderId="0" xfId="55" applyFont="1" applyAlignment="1">
      <alignment horizontal="left"/>
    </xf>
    <xf numFmtId="3" fontId="20" fillId="0" borderId="10" xfId="55" applyNumberFormat="1" applyFont="1" applyBorder="1"/>
    <xf numFmtId="3" fontId="20" fillId="0" borderId="17" xfId="55" applyNumberFormat="1" applyFont="1" applyBorder="1"/>
    <xf numFmtId="3" fontId="20" fillId="0" borderId="18" xfId="55" applyNumberFormat="1" applyFont="1" applyBorder="1"/>
    <xf numFmtId="3" fontId="18" fillId="0" borderId="0" xfId="55" applyNumberFormat="1"/>
    <xf numFmtId="3" fontId="18" fillId="0" borderId="0" xfId="55" applyNumberFormat="1" applyAlignment="1">
      <alignment horizontal="left"/>
    </xf>
    <xf numFmtId="172" fontId="18" fillId="0" borderId="0" xfId="62" applyNumberFormat="1" applyFont="1" applyAlignment="1">
      <alignment horizontal="left"/>
    </xf>
    <xf numFmtId="0" fontId="11" fillId="0" borderId="19" xfId="0" applyFont="1" applyBorder="1"/>
    <xf numFmtId="40" fontId="12" fillId="0" borderId="3" xfId="0" applyNumberFormat="1" applyFont="1" applyBorder="1" applyAlignment="1">
      <alignment horizontal="center"/>
    </xf>
    <xf numFmtId="38" fontId="12" fillId="0" borderId="3" xfId="0" applyNumberFormat="1" applyFont="1" applyBorder="1" applyAlignment="1">
      <alignment horizontal="center"/>
    </xf>
    <xf numFmtId="168" fontId="12" fillId="0" borderId="3" xfId="0" applyNumberFormat="1" applyFont="1" applyFill="1" applyBorder="1" applyAlignment="1">
      <alignment horizontal="center"/>
    </xf>
    <xf numFmtId="168" fontId="12" fillId="0" borderId="3" xfId="0" applyNumberFormat="1" applyFont="1" applyBorder="1" applyAlignment="1">
      <alignment horizontal="center"/>
    </xf>
    <xf numFmtId="0" fontId="19" fillId="0" borderId="0" xfId="0" applyFont="1" applyAlignment="1"/>
    <xf numFmtId="0" fontId="19" fillId="0" borderId="20" xfId="0" applyFont="1" applyBorder="1"/>
    <xf numFmtId="0" fontId="19" fillId="12" borderId="4" xfId="0" applyFont="1" applyFill="1" applyBorder="1" applyAlignment="1">
      <alignment horizontal="center" vertical="center"/>
    </xf>
    <xf numFmtId="0" fontId="19" fillId="12" borderId="6" xfId="0" applyFont="1" applyFill="1" applyBorder="1" applyAlignment="1">
      <alignment horizontal="center" vertical="center"/>
    </xf>
    <xf numFmtId="0" fontId="19" fillId="0" borderId="8" xfId="0" applyFont="1" applyBorder="1"/>
    <xf numFmtId="171" fontId="19" fillId="0" borderId="21" xfId="40" applyNumberFormat="1" applyFont="1" applyBorder="1"/>
    <xf numFmtId="170" fontId="19" fillId="0" borderId="21" xfId="13" applyNumberFormat="1" applyFont="1" applyBorder="1"/>
    <xf numFmtId="0" fontId="19" fillId="0" borderId="20" xfId="0" applyFont="1" applyBorder="1" applyAlignment="1">
      <alignment horizont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20" xfId="0" applyFont="1" applyBorder="1" applyAlignment="1">
      <alignment horizontal="center" vertical="center"/>
    </xf>
    <xf numFmtId="0" fontId="19" fillId="0" borderId="12" xfId="0" applyFont="1" applyBorder="1" applyAlignment="1">
      <alignment horizontal="center" vertical="center"/>
    </xf>
    <xf numFmtId="170" fontId="19" fillId="0" borderId="12" xfId="13" applyNumberFormat="1" applyFont="1" applyBorder="1"/>
    <xf numFmtId="170" fontId="19" fillId="0" borderId="16" xfId="13" applyNumberFormat="1" applyFont="1" applyBorder="1"/>
    <xf numFmtId="0" fontId="19" fillId="0" borderId="0" xfId="57" applyFont="1"/>
    <xf numFmtId="0" fontId="19" fillId="0" borderId="20" xfId="57" applyFont="1" applyBorder="1" applyAlignment="1">
      <alignment horizontal="center"/>
    </xf>
    <xf numFmtId="0" fontId="19" fillId="0" borderId="22" xfId="57" applyFont="1" applyBorder="1" applyAlignment="1">
      <alignment horizontal="center"/>
    </xf>
    <xf numFmtId="0" fontId="19" fillId="0" borderId="23" xfId="57" applyFont="1" applyBorder="1" applyAlignment="1">
      <alignment horizontal="center"/>
    </xf>
    <xf numFmtId="170" fontId="19" fillId="0" borderId="8" xfId="19" applyNumberFormat="1" applyFont="1" applyBorder="1"/>
    <xf numFmtId="170" fontId="19" fillId="0" borderId="9" xfId="19" applyNumberFormat="1" applyFont="1" applyBorder="1"/>
    <xf numFmtId="170" fontId="19" fillId="0" borderId="21" xfId="19" applyNumberFormat="1" applyFont="1" applyBorder="1"/>
    <xf numFmtId="0" fontId="20" fillId="0" borderId="20" xfId="57" applyFont="1" applyBorder="1"/>
    <xf numFmtId="170" fontId="19" fillId="0" borderId="12" xfId="19" applyNumberFormat="1" applyFont="1" applyBorder="1"/>
    <xf numFmtId="170" fontId="19" fillId="0" borderId="0" xfId="19" applyNumberFormat="1" applyFont="1" applyBorder="1"/>
    <xf numFmtId="170" fontId="19" fillId="0" borderId="16" xfId="19" applyNumberFormat="1" applyFont="1" applyBorder="1"/>
    <xf numFmtId="170" fontId="19" fillId="0" borderId="0" xfId="19" applyNumberFormat="1" applyFont="1"/>
    <xf numFmtId="0" fontId="20" fillId="0" borderId="12" xfId="57" applyFont="1" applyBorder="1"/>
    <xf numFmtId="0" fontId="19" fillId="0" borderId="8" xfId="57" applyFont="1" applyBorder="1"/>
    <xf numFmtId="0" fontId="19" fillId="0" borderId="9" xfId="57" applyFont="1" applyBorder="1"/>
    <xf numFmtId="0" fontId="15" fillId="0" borderId="0" xfId="0" applyFont="1" applyFill="1" applyAlignment="1">
      <alignment vertical="center"/>
    </xf>
    <xf numFmtId="0" fontId="14" fillId="0" borderId="13" xfId="0" applyFont="1" applyFill="1" applyBorder="1" applyAlignment="1">
      <alignment horizontal="center" vertical="center" wrapText="1"/>
    </xf>
    <xf numFmtId="0" fontId="4" fillId="0" borderId="0" xfId="0" applyFont="1" applyFill="1"/>
    <xf numFmtId="0" fontId="9" fillId="0" borderId="1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3" xfId="0" applyFont="1" applyFill="1" applyBorder="1" applyAlignment="1">
      <alignment horizontal="center"/>
    </xf>
    <xf numFmtId="0" fontId="9" fillId="0" borderId="3" xfId="0" applyFont="1" applyBorder="1" applyAlignment="1">
      <alignment horizontal="center"/>
    </xf>
    <xf numFmtId="0" fontId="4" fillId="0" borderId="0" xfId="0" applyFont="1"/>
    <xf numFmtId="0" fontId="9" fillId="0" borderId="13" xfId="0" applyFont="1" applyFill="1" applyBorder="1" applyAlignment="1">
      <alignment vertical="center" wrapText="1"/>
    </xf>
    <xf numFmtId="167" fontId="16" fillId="0" borderId="3" xfId="0" applyNumberFormat="1" applyFont="1" applyFill="1" applyBorder="1"/>
    <xf numFmtId="167" fontId="16" fillId="0" borderId="3" xfId="0" applyNumberFormat="1" applyFont="1" applyBorder="1"/>
    <xf numFmtId="169" fontId="16" fillId="0" borderId="3" xfId="0" applyNumberFormat="1" applyFont="1" applyBorder="1"/>
    <xf numFmtId="173" fontId="16" fillId="0" borderId="3" xfId="62" applyNumberFormat="1" applyFont="1" applyBorder="1"/>
    <xf numFmtId="4" fontId="4" fillId="0" borderId="0" xfId="0" applyNumberFormat="1" applyFont="1"/>
    <xf numFmtId="167" fontId="4" fillId="0" borderId="0" xfId="0" applyNumberFormat="1" applyFont="1"/>
    <xf numFmtId="167" fontId="16" fillId="0" borderId="13" xfId="0" applyNumberFormat="1" applyFont="1" applyFill="1" applyBorder="1"/>
    <xf numFmtId="165" fontId="17" fillId="0" borderId="3" xfId="0" applyNumberFormat="1" applyFont="1" applyFill="1" applyBorder="1"/>
    <xf numFmtId="165" fontId="17" fillId="0" borderId="3" xfId="0" applyNumberFormat="1" applyFont="1" applyBorder="1"/>
    <xf numFmtId="169" fontId="17" fillId="0" borderId="3" xfId="0" applyNumberFormat="1" applyFont="1" applyBorder="1"/>
    <xf numFmtId="173" fontId="17" fillId="0" borderId="3" xfId="62" applyNumberFormat="1" applyFont="1" applyBorder="1"/>
    <xf numFmtId="165" fontId="4" fillId="0" borderId="0" xfId="0" applyNumberFormat="1" applyFont="1"/>
    <xf numFmtId="3" fontId="4" fillId="0" borderId="0" xfId="0" applyNumberFormat="1" applyFont="1"/>
    <xf numFmtId="0" fontId="9" fillId="0" borderId="30" xfId="0" applyFont="1" applyFill="1" applyBorder="1" applyAlignment="1"/>
    <xf numFmtId="0" fontId="9" fillId="0" borderId="19" xfId="0" applyFont="1" applyFill="1" applyBorder="1" applyAlignment="1"/>
    <xf numFmtId="0" fontId="9" fillId="0" borderId="15" xfId="0" applyFont="1" applyFill="1" applyBorder="1" applyAlignment="1"/>
    <xf numFmtId="170" fontId="19" fillId="0" borderId="22" xfId="13" applyNumberFormat="1" applyFont="1" applyBorder="1" applyAlignment="1">
      <alignment horizontal="center" vertical="center" wrapText="1"/>
    </xf>
    <xf numFmtId="170" fontId="19" fillId="0" borderId="0" xfId="13" applyNumberFormat="1" applyFont="1" applyBorder="1" applyAlignment="1">
      <alignment horizontal="center" vertical="center" wrapText="1"/>
    </xf>
    <xf numFmtId="170" fontId="19" fillId="0" borderId="17" xfId="13" applyNumberFormat="1" applyFont="1" applyBorder="1" applyAlignment="1">
      <alignment horizontal="center" vertical="center" wrapText="1"/>
    </xf>
    <xf numFmtId="0" fontId="19" fillId="0" borderId="2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left"/>
    </xf>
    <xf numFmtId="170" fontId="19" fillId="0" borderId="0" xfId="13" applyNumberFormat="1" applyFont="1" applyAlignment="1">
      <alignment horizontal="left"/>
    </xf>
    <xf numFmtId="0" fontId="19" fillId="0" borderId="2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xf>
    <xf numFmtId="0" fontId="24" fillId="12" borderId="4"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20" fillId="12" borderId="3" xfId="0" applyFont="1" applyFill="1" applyBorder="1" applyAlignment="1">
      <alignment horizontal="center" vertical="center"/>
    </xf>
    <xf numFmtId="40" fontId="11" fillId="0" borderId="24" xfId="0" applyNumberFormat="1" applyFont="1" applyBorder="1" applyAlignment="1">
      <alignment horizontal="center"/>
    </xf>
    <xf numFmtId="40" fontId="11" fillId="0" borderId="25" xfId="0" applyNumberFormat="1" applyFont="1" applyBorder="1" applyAlignment="1">
      <alignment horizontal="center"/>
    </xf>
    <xf numFmtId="40" fontId="11" fillId="0" borderId="26" xfId="0" applyNumberFormat="1" applyFont="1" applyBorder="1" applyAlignment="1">
      <alignment horizontal="center"/>
    </xf>
    <xf numFmtId="38" fontId="11" fillId="0" borderId="27" xfId="0" applyNumberFormat="1" applyFont="1" applyBorder="1" applyAlignment="1">
      <alignment horizontal="right"/>
    </xf>
    <xf numFmtId="38" fontId="11" fillId="0" borderId="28" xfId="0" applyNumberFormat="1" applyFont="1" applyBorder="1" applyAlignment="1">
      <alignment horizontal="right"/>
    </xf>
    <xf numFmtId="38" fontId="11" fillId="0" borderId="29" xfId="0" applyNumberFormat="1" applyFont="1" applyBorder="1" applyAlignment="1">
      <alignment horizontal="right"/>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0" xfId="0" applyFont="1" applyBorder="1" applyAlignment="1">
      <alignment horizontal="center"/>
    </xf>
    <xf numFmtId="0" fontId="11" fillId="0" borderId="19" xfId="0" applyFont="1" applyBorder="1" applyAlignment="1">
      <alignment horizontal="center"/>
    </xf>
    <xf numFmtId="0" fontId="11" fillId="0" borderId="15" xfId="0" applyFont="1" applyBorder="1" applyAlignment="1">
      <alignment horizontal="center"/>
    </xf>
    <xf numFmtId="0" fontId="19" fillId="0" borderId="22" xfId="57" applyFont="1" applyBorder="1" applyAlignment="1">
      <alignment horizontal="center"/>
    </xf>
    <xf numFmtId="0" fontId="19" fillId="0" borderId="20" xfId="57" applyFont="1" applyBorder="1" applyAlignment="1">
      <alignment horizontal="center" vertical="center"/>
    </xf>
    <xf numFmtId="0" fontId="19" fillId="0" borderId="12" xfId="57" applyFont="1" applyBorder="1" applyAlignment="1">
      <alignment horizontal="center" vertical="center"/>
    </xf>
    <xf numFmtId="0" fontId="19" fillId="0" borderId="22" xfId="57" applyFont="1" applyBorder="1" applyAlignment="1">
      <alignment horizontal="center" vertical="center"/>
    </xf>
    <xf numFmtId="0" fontId="19" fillId="0" borderId="0" xfId="57" applyFont="1" applyBorder="1" applyAlignment="1">
      <alignment horizontal="center" vertical="center"/>
    </xf>
    <xf numFmtId="0" fontId="19" fillId="0" borderId="23" xfId="57" applyFont="1" applyBorder="1" applyAlignment="1">
      <alignment horizontal="center" vertical="center"/>
    </xf>
    <xf numFmtId="0" fontId="19" fillId="0" borderId="16" xfId="57" applyFont="1" applyBorder="1" applyAlignment="1">
      <alignment horizontal="center" vertical="center"/>
    </xf>
    <xf numFmtId="1" fontId="19" fillId="0" borderId="0" xfId="57" applyNumberFormat="1" applyFont="1" applyAlignment="1">
      <alignment horizontal="left"/>
    </xf>
    <xf numFmtId="0" fontId="19" fillId="0" borderId="20" xfId="57" applyFont="1" applyBorder="1" applyAlignment="1">
      <alignment horizontal="center"/>
    </xf>
    <xf numFmtId="0" fontId="19" fillId="0" borderId="23" xfId="57" applyFont="1" applyBorder="1" applyAlignment="1">
      <alignment horizontal="center"/>
    </xf>
    <xf numFmtId="49" fontId="19" fillId="12" borderId="12" xfId="0" applyNumberFormat="1" applyFont="1" applyFill="1" applyBorder="1" applyAlignment="1">
      <alignment horizontal="center"/>
    </xf>
    <xf numFmtId="49" fontId="19" fillId="12" borderId="0" xfId="0" applyNumberFormat="1" applyFont="1" applyFill="1" applyBorder="1" applyAlignment="1">
      <alignment horizontal="center"/>
    </xf>
    <xf numFmtId="49" fontId="19" fillId="12" borderId="16" xfId="0" applyNumberFormat="1" applyFont="1" applyFill="1" applyBorder="1" applyAlignment="1">
      <alignment horizontal="center"/>
    </xf>
    <xf numFmtId="0" fontId="19" fillId="0" borderId="20" xfId="0" applyFont="1" applyBorder="1" applyAlignment="1">
      <alignment horizont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12" xfId="0" applyFont="1" applyBorder="1" applyAlignment="1">
      <alignment horizontal="center"/>
    </xf>
    <xf numFmtId="0" fontId="19" fillId="0" borderId="0" xfId="0" applyFont="1" applyBorder="1" applyAlignment="1">
      <alignment horizontal="center"/>
    </xf>
    <xf numFmtId="0" fontId="19" fillId="0" borderId="16" xfId="0" applyFont="1" applyBorder="1" applyAlignment="1">
      <alignment horizont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9" fillId="0" borderId="30" xfId="0" applyFont="1" applyBorder="1" applyAlignment="1">
      <alignment horizontal="center"/>
    </xf>
    <xf numFmtId="0" fontId="9" fillId="0" borderId="19" xfId="0" applyFont="1" applyBorder="1" applyAlignment="1">
      <alignment horizontal="center"/>
    </xf>
    <xf numFmtId="0" fontId="9" fillId="0" borderId="15" xfId="0" applyFont="1" applyBorder="1" applyAlignment="1">
      <alignment horizontal="center"/>
    </xf>
    <xf numFmtId="0" fontId="20" fillId="17" borderId="20" xfId="55" applyFont="1" applyFill="1" applyBorder="1" applyAlignment="1">
      <alignment horizontal="left"/>
    </xf>
    <xf numFmtId="0" fontId="20" fillId="17" borderId="22" xfId="55" applyFont="1" applyFill="1" applyBorder="1" applyAlignment="1">
      <alignment horizontal="left"/>
    </xf>
    <xf numFmtId="0" fontId="20" fillId="17" borderId="23" xfId="55" applyFont="1" applyFill="1" applyBorder="1" applyAlignment="1">
      <alignment horizontal="left"/>
    </xf>
  </cellXfs>
  <cellStyles count="8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Comma" xfId="13" builtinId="3"/>
    <cellStyle name="Comma 10" xfId="14" xr:uid="{00000000-0005-0000-0000-00000D000000}"/>
    <cellStyle name="Comma 11" xfId="15" xr:uid="{00000000-0005-0000-0000-00000E000000}"/>
    <cellStyle name="Comma 12" xfId="16" xr:uid="{00000000-0005-0000-0000-00000F000000}"/>
    <cellStyle name="Comma 13" xfId="17" xr:uid="{00000000-0005-0000-0000-000010000000}"/>
    <cellStyle name="Comma 14" xfId="18" xr:uid="{00000000-0005-0000-0000-000011000000}"/>
    <cellStyle name="Comma 15" xfId="19" xr:uid="{00000000-0005-0000-0000-000012000000}"/>
    <cellStyle name="Comma 2" xfId="20" xr:uid="{00000000-0005-0000-0000-000013000000}"/>
    <cellStyle name="Comma 2 10" xfId="21" xr:uid="{00000000-0005-0000-0000-000014000000}"/>
    <cellStyle name="Comma 2 11" xfId="22" xr:uid="{00000000-0005-0000-0000-000015000000}"/>
    <cellStyle name="Comma 2 12" xfId="23" xr:uid="{00000000-0005-0000-0000-000016000000}"/>
    <cellStyle name="Comma 2 13" xfId="24" xr:uid="{00000000-0005-0000-0000-000017000000}"/>
    <cellStyle name="Comma 2 2" xfId="25" xr:uid="{00000000-0005-0000-0000-000018000000}"/>
    <cellStyle name="Comma 2 3" xfId="26" xr:uid="{00000000-0005-0000-0000-000019000000}"/>
    <cellStyle name="Comma 2 4" xfId="27" xr:uid="{00000000-0005-0000-0000-00001A000000}"/>
    <cellStyle name="Comma 2 5" xfId="28" xr:uid="{00000000-0005-0000-0000-00001B000000}"/>
    <cellStyle name="Comma 2 6" xfId="29" xr:uid="{00000000-0005-0000-0000-00001C000000}"/>
    <cellStyle name="Comma 2 7" xfId="30" xr:uid="{00000000-0005-0000-0000-00001D000000}"/>
    <cellStyle name="Comma 2 8" xfId="31" xr:uid="{00000000-0005-0000-0000-00001E000000}"/>
    <cellStyle name="Comma 2 9" xfId="32" xr:uid="{00000000-0005-0000-0000-00001F000000}"/>
    <cellStyle name="Comma 3" xfId="33" xr:uid="{00000000-0005-0000-0000-000020000000}"/>
    <cellStyle name="Comma 4" xfId="34" xr:uid="{00000000-0005-0000-0000-000021000000}"/>
    <cellStyle name="Comma 5" xfId="35" xr:uid="{00000000-0005-0000-0000-000022000000}"/>
    <cellStyle name="Comma 6" xfId="36" xr:uid="{00000000-0005-0000-0000-000023000000}"/>
    <cellStyle name="Comma 7" xfId="37" xr:uid="{00000000-0005-0000-0000-000024000000}"/>
    <cellStyle name="Comma 8" xfId="38" xr:uid="{00000000-0005-0000-0000-000025000000}"/>
    <cellStyle name="Comma 9" xfId="39" xr:uid="{00000000-0005-0000-0000-000026000000}"/>
    <cellStyle name="Currency" xfId="40" builtinId="4"/>
    <cellStyle name="Currency 2" xfId="41" xr:uid="{00000000-0005-0000-0000-000028000000}"/>
    <cellStyle name="Currency 2 2" xfId="42" xr:uid="{00000000-0005-0000-0000-000029000000}"/>
    <cellStyle name="Currency 3" xfId="43" xr:uid="{00000000-0005-0000-0000-00002A000000}"/>
    <cellStyle name="Currency 4" xfId="44" xr:uid="{00000000-0005-0000-0000-00002B000000}"/>
    <cellStyle name="Header_DMH_Label" xfId="45" xr:uid="{00000000-0005-0000-0000-00002C000000}"/>
    <cellStyle name="Normal" xfId="0" builtinId="0"/>
    <cellStyle name="Normal - Style1" xfId="46" xr:uid="{00000000-0005-0000-0000-00002E000000}"/>
    <cellStyle name="Normal - Style2" xfId="47" xr:uid="{00000000-0005-0000-0000-00002F000000}"/>
    <cellStyle name="Normal - Style3" xfId="48" xr:uid="{00000000-0005-0000-0000-000030000000}"/>
    <cellStyle name="Normal 2"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5" xfId="54" xr:uid="{00000000-0005-0000-0000-000036000000}"/>
    <cellStyle name="Normal 6" xfId="55" xr:uid="{00000000-0005-0000-0000-000037000000}"/>
    <cellStyle name="Normal 7" xfId="56" xr:uid="{00000000-0005-0000-0000-000038000000}"/>
    <cellStyle name="Normal 8" xfId="57" xr:uid="{00000000-0005-0000-0000-000039000000}"/>
    <cellStyle name="Note 2" xfId="58" xr:uid="{00000000-0005-0000-0000-00003A000000}"/>
    <cellStyle name="Note 2 2" xfId="59" xr:uid="{00000000-0005-0000-0000-00003B000000}"/>
    <cellStyle name="Note 3" xfId="60" xr:uid="{00000000-0005-0000-0000-00003C000000}"/>
    <cellStyle name="Note 3 2" xfId="61" xr:uid="{00000000-0005-0000-0000-00003D000000}"/>
    <cellStyle name="Percent" xfId="62" builtinId="5"/>
    <cellStyle name="Percent 10" xfId="63" xr:uid="{00000000-0005-0000-0000-00003F000000}"/>
    <cellStyle name="Percent 11" xfId="64" xr:uid="{00000000-0005-0000-0000-000040000000}"/>
    <cellStyle name="Percent 12" xfId="65" xr:uid="{00000000-0005-0000-0000-000041000000}"/>
    <cellStyle name="Percent 13" xfId="66" xr:uid="{00000000-0005-0000-0000-000042000000}"/>
    <cellStyle name="Percent 14" xfId="67" xr:uid="{00000000-0005-0000-0000-000043000000}"/>
    <cellStyle name="Percent 2" xfId="68" xr:uid="{00000000-0005-0000-0000-000044000000}"/>
    <cellStyle name="Percent 2 10" xfId="69" xr:uid="{00000000-0005-0000-0000-000045000000}"/>
    <cellStyle name="Percent 2 11" xfId="70" xr:uid="{00000000-0005-0000-0000-000046000000}"/>
    <cellStyle name="Percent 2 12" xfId="71" xr:uid="{00000000-0005-0000-0000-000047000000}"/>
    <cellStyle name="Percent 2 13" xfId="72" xr:uid="{00000000-0005-0000-0000-000048000000}"/>
    <cellStyle name="Percent 2 2" xfId="73" xr:uid="{00000000-0005-0000-0000-000049000000}"/>
    <cellStyle name="Percent 2 3" xfId="74" xr:uid="{00000000-0005-0000-0000-00004A000000}"/>
    <cellStyle name="Percent 2 4" xfId="75" xr:uid="{00000000-0005-0000-0000-00004B000000}"/>
    <cellStyle name="Percent 2 5" xfId="76" xr:uid="{00000000-0005-0000-0000-00004C000000}"/>
    <cellStyle name="Percent 2 6" xfId="77" xr:uid="{00000000-0005-0000-0000-00004D000000}"/>
    <cellStyle name="Percent 2 7" xfId="78" xr:uid="{00000000-0005-0000-0000-00004E000000}"/>
    <cellStyle name="Percent 2 8" xfId="79" xr:uid="{00000000-0005-0000-0000-00004F000000}"/>
    <cellStyle name="Percent 2 9" xfId="80" xr:uid="{00000000-0005-0000-0000-000050000000}"/>
    <cellStyle name="Percent 3" xfId="81" xr:uid="{00000000-0005-0000-0000-000051000000}"/>
    <cellStyle name="Percent 4" xfId="82" xr:uid="{00000000-0005-0000-0000-000052000000}"/>
    <cellStyle name="Percent 5" xfId="83" xr:uid="{00000000-0005-0000-0000-000053000000}"/>
    <cellStyle name="Percent 6" xfId="84" xr:uid="{00000000-0005-0000-0000-000054000000}"/>
    <cellStyle name="Percent 7" xfId="85" xr:uid="{00000000-0005-0000-0000-000055000000}"/>
    <cellStyle name="Percent 8" xfId="86" xr:uid="{00000000-0005-0000-0000-000056000000}"/>
    <cellStyle name="Percent 9" xfId="87" xr:uid="{00000000-0005-0000-0000-000057000000}"/>
    <cellStyle name="STYL1 - Style1" xfId="88"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cokemiri/LOCALS~1/Temp/Temporary%20Directory%201%20for%20CFRS_20082009_35_F_540322_UPLOAD.ZIP/CFRS_20082009_3500024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cokemiri/LOCALS~1/Temp/Temporary%20Directory%201%20for%20CFRS_20072008_52_F_404342_UPLOAD.ZIP/CFRS_20072008_5200000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nders/AppData/Local/Microsoft/Windows/Temporary%20Internet%20Files/Content.Outlook/F0BEO729/SMA%20Rate%20-%20FY1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DMH"/>
      <sheetName val="HOME"/>
      <sheetName val="Medi-Cal"/>
      <sheetName val="Non Medi-Cal"/>
      <sheetName val="MH1900_INFO"/>
      <sheetName val="MH1901_Schedule_A_1"/>
      <sheetName val="MH1901_Schedule_A_2"/>
      <sheetName val="MH1901_Schedule_B_1"/>
      <sheetName val="MH1901_Schedule_B_2"/>
      <sheetName val="MH1901_Schedule_B_3"/>
      <sheetName val="MH1901_Schedule_C"/>
      <sheetName val="MH1960"/>
      <sheetName val="MH1961"/>
      <sheetName val="MH1962"/>
      <sheetName val="MH1963"/>
      <sheetName val="MH1964"/>
      <sheetName val="MH1966_MODE15_(1)"/>
      <sheetName val="MH1966_MODE15_(2)"/>
      <sheetName val="MH1966_HOSPINPT"/>
      <sheetName val="MH1966_MODE5(OTHR)"/>
      <sheetName val="MH1966_MODE10"/>
      <sheetName val="MH1966_MODE45"/>
      <sheetName val="MH1966_MODE60"/>
      <sheetName val="MH1966_MODE55"/>
      <sheetName val="MH1968"/>
      <sheetName val="MH1968_Data"/>
      <sheetName val="MH1979"/>
      <sheetName val="MH1991"/>
      <sheetName val="MH1992"/>
      <sheetName val="MH1969"/>
      <sheetName val="MH1969_INST"/>
      <sheetName val="MH1979_HIDDEN"/>
      <sheetName val="MH1992_INST"/>
      <sheetName val="MH1992_HIDDEN"/>
      <sheetName val="MH1960_Support"/>
      <sheetName val="Disclosures"/>
    </sheetNames>
    <sheetDataSet>
      <sheetData sheetId="0">
        <row r="13">
          <cell r="B13">
            <v>0.5</v>
          </cell>
        </row>
        <row r="14">
          <cell r="B14">
            <v>0.6159</v>
          </cell>
        </row>
        <row r="18">
          <cell r="B18">
            <v>0.65</v>
          </cell>
        </row>
        <row r="19">
          <cell r="B19">
            <v>0.65</v>
          </cell>
        </row>
        <row r="20">
          <cell r="B20">
            <v>0.65</v>
          </cell>
        </row>
        <row r="22">
          <cell r="B22">
            <v>0.5</v>
          </cell>
        </row>
        <row r="23">
          <cell r="B23">
            <v>0.75</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Errors"/>
      <sheetName val="FileList"/>
      <sheetName val="DMH"/>
      <sheetName val="Summary_Flow"/>
      <sheetName val="MH1900_INFO_SUM"/>
      <sheetName val="MH1908"/>
      <sheetName val="MH1909_ASOC"/>
      <sheetName val="MH1909_ASOC_ROLL"/>
      <sheetName val="MH1909_CSOC"/>
      <sheetName val="MH1909_CSOC_ROLL"/>
      <sheetName val="MH1909_AB_3632"/>
      <sheetName val="MH1909_AB_3632_ROLL"/>
      <sheetName val="MH1909_CSRV"/>
      <sheetName val="MH1909_CSRV_ROLL"/>
      <sheetName val="MH1909_SUM"/>
      <sheetName val="MH1912"/>
      <sheetName val="MH1968_SUM"/>
      <sheetName val="MH1979_SUM"/>
      <sheetName val="MH1979_SUM_HIDDEN"/>
      <sheetName val="MH1992_SUM"/>
      <sheetName val="MH1992_SUM_HIDDEN"/>
      <sheetName val="MH1994"/>
      <sheetName val="MH1995"/>
      <sheetName val="MH1940"/>
      <sheetName val="MH1940_Cert2"/>
      <sheetName val="MH1940S"/>
      <sheetName val="MH1940_Cert"/>
      <sheetName val="MH1979_1992_Recon"/>
      <sheetName val="MHEPSDT"/>
      <sheetName val="MHINOUT"/>
      <sheetName val="MH1992Detail"/>
      <sheetName val="MH1930"/>
      <sheetName val="MH1931"/>
      <sheetName val="ClaimsPaid"/>
    </sheetNames>
    <sheetDataSet>
      <sheetData sheetId="0">
        <row r="4">
          <cell r="K4" t="str">
            <v>06-07</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D UNITS"/>
      <sheetName val="CHILD DOLLARS"/>
      <sheetName val="SMA Rates"/>
      <sheetName val="SMA Limits - Children"/>
      <sheetName val="Adjusted Dollars"/>
      <sheetName val="Change"/>
      <sheetName val="Sheet2"/>
      <sheetName val="Sheet1"/>
      <sheetName val="#LN00071"/>
    </sheetNames>
    <sheetDataSet>
      <sheetData sheetId="0">
        <row r="13">
          <cell r="C13">
            <v>2706</v>
          </cell>
          <cell r="D13">
            <v>488</v>
          </cell>
          <cell r="E13">
            <v>1220</v>
          </cell>
          <cell r="F13">
            <v>11979</v>
          </cell>
          <cell r="H13">
            <v>832</v>
          </cell>
          <cell r="I13">
            <v>137</v>
          </cell>
          <cell r="J13">
            <v>623</v>
          </cell>
          <cell r="K13">
            <v>1192158</v>
          </cell>
          <cell r="L13">
            <v>29772083</v>
          </cell>
          <cell r="M13">
            <v>1919678</v>
          </cell>
          <cell r="N13">
            <v>783884</v>
          </cell>
          <cell r="O13">
            <v>159015</v>
          </cell>
          <cell r="P13">
            <v>609</v>
          </cell>
          <cell r="Q13">
            <v>283229</v>
          </cell>
          <cell r="R13">
            <v>233154</v>
          </cell>
        </row>
        <row r="14">
          <cell r="K14">
            <v>135</v>
          </cell>
          <cell r="L14">
            <v>13014</v>
          </cell>
          <cell r="N14">
            <v>950</v>
          </cell>
          <cell r="O14">
            <v>100</v>
          </cell>
        </row>
        <row r="15">
          <cell r="C15">
            <v>14</v>
          </cell>
          <cell r="K15">
            <v>15316</v>
          </cell>
          <cell r="L15">
            <v>175464</v>
          </cell>
          <cell r="N15">
            <v>17814</v>
          </cell>
          <cell r="O15">
            <v>7709</v>
          </cell>
          <cell r="Q15">
            <v>20970</v>
          </cell>
          <cell r="R15">
            <v>42993</v>
          </cell>
        </row>
        <row r="16">
          <cell r="C16">
            <v>416</v>
          </cell>
          <cell r="F16">
            <v>2381</v>
          </cell>
          <cell r="J16">
            <v>320</v>
          </cell>
          <cell r="K16">
            <v>153320</v>
          </cell>
          <cell r="L16">
            <v>4598650</v>
          </cell>
          <cell r="M16">
            <v>434600</v>
          </cell>
          <cell r="N16">
            <v>330003</v>
          </cell>
          <cell r="O16">
            <v>99471</v>
          </cell>
          <cell r="Q16">
            <v>92234</v>
          </cell>
          <cell r="R16">
            <v>208722</v>
          </cell>
        </row>
        <row r="17">
          <cell r="K17">
            <v>110630</v>
          </cell>
          <cell r="L17">
            <v>206109</v>
          </cell>
          <cell r="M17">
            <v>35107</v>
          </cell>
          <cell r="N17">
            <v>25082</v>
          </cell>
          <cell r="O17">
            <v>14023</v>
          </cell>
          <cell r="Q17">
            <v>9412</v>
          </cell>
          <cell r="R17">
            <v>525</v>
          </cell>
        </row>
        <row r="18">
          <cell r="C18">
            <v>7</v>
          </cell>
          <cell r="K18">
            <v>36123</v>
          </cell>
          <cell r="L18">
            <v>395613</v>
          </cell>
          <cell r="N18">
            <v>18382</v>
          </cell>
          <cell r="O18">
            <v>7414</v>
          </cell>
          <cell r="Q18">
            <v>1993</v>
          </cell>
          <cell r="R18">
            <v>5047</v>
          </cell>
        </row>
        <row r="19">
          <cell r="D19">
            <v>102</v>
          </cell>
          <cell r="E19">
            <v>192</v>
          </cell>
          <cell r="F19">
            <v>12495</v>
          </cell>
          <cell r="H19">
            <v>1158</v>
          </cell>
          <cell r="J19">
            <v>1341</v>
          </cell>
          <cell r="K19">
            <v>1338757</v>
          </cell>
          <cell r="L19">
            <v>15377501</v>
          </cell>
          <cell r="M19">
            <v>1830822</v>
          </cell>
          <cell r="N19">
            <v>542853</v>
          </cell>
          <cell r="O19">
            <v>109929</v>
          </cell>
          <cell r="P19">
            <v>55</v>
          </cell>
          <cell r="Q19">
            <v>419971</v>
          </cell>
          <cell r="R19">
            <v>507475</v>
          </cell>
        </row>
        <row r="20">
          <cell r="C20">
            <v>7</v>
          </cell>
          <cell r="I20">
            <v>491</v>
          </cell>
          <cell r="K20">
            <v>26099</v>
          </cell>
          <cell r="L20">
            <v>567164</v>
          </cell>
          <cell r="M20">
            <v>1335</v>
          </cell>
          <cell r="N20">
            <v>17585</v>
          </cell>
          <cell r="O20">
            <v>15975</v>
          </cell>
          <cell r="Q20">
            <v>3495</v>
          </cell>
          <cell r="R20">
            <v>51439</v>
          </cell>
        </row>
        <row r="21">
          <cell r="C21">
            <v>112</v>
          </cell>
          <cell r="J21">
            <v>1361</v>
          </cell>
          <cell r="K21">
            <v>102468</v>
          </cell>
          <cell r="L21">
            <v>878139</v>
          </cell>
          <cell r="M21">
            <v>915</v>
          </cell>
          <cell r="N21">
            <v>31277</v>
          </cell>
          <cell r="O21">
            <v>43914</v>
          </cell>
          <cell r="Q21">
            <v>5305</v>
          </cell>
          <cell r="R21">
            <v>90979</v>
          </cell>
        </row>
        <row r="22">
          <cell r="C22">
            <v>773</v>
          </cell>
          <cell r="F22">
            <v>8085</v>
          </cell>
          <cell r="H22">
            <v>1081</v>
          </cell>
          <cell r="K22">
            <v>930501</v>
          </cell>
          <cell r="L22">
            <v>5617687</v>
          </cell>
          <cell r="M22">
            <v>1435699</v>
          </cell>
          <cell r="N22">
            <v>702706</v>
          </cell>
          <cell r="O22">
            <v>104036</v>
          </cell>
          <cell r="Q22">
            <v>302130</v>
          </cell>
          <cell r="R22">
            <v>846431</v>
          </cell>
        </row>
        <row r="23">
          <cell r="K23">
            <v>46016</v>
          </cell>
          <cell r="L23">
            <v>321217</v>
          </cell>
          <cell r="M23">
            <v>13909</v>
          </cell>
          <cell r="N23">
            <v>17475</v>
          </cell>
          <cell r="O23">
            <v>10412</v>
          </cell>
          <cell r="Q23">
            <v>27700</v>
          </cell>
          <cell r="R23">
            <v>48581</v>
          </cell>
        </row>
        <row r="24">
          <cell r="C24">
            <v>87</v>
          </cell>
          <cell r="F24">
            <v>1777</v>
          </cell>
          <cell r="H24">
            <v>167</v>
          </cell>
          <cell r="J24">
            <v>47</v>
          </cell>
          <cell r="K24">
            <v>222796</v>
          </cell>
          <cell r="L24">
            <v>1469940</v>
          </cell>
          <cell r="M24">
            <v>176296</v>
          </cell>
          <cell r="N24">
            <v>110312</v>
          </cell>
          <cell r="O24">
            <v>8233</v>
          </cell>
          <cell r="P24">
            <v>87</v>
          </cell>
          <cell r="Q24">
            <v>125341</v>
          </cell>
          <cell r="R24">
            <v>36678</v>
          </cell>
        </row>
        <row r="25">
          <cell r="K25">
            <v>55578</v>
          </cell>
          <cell r="L25">
            <v>2451398</v>
          </cell>
          <cell r="M25">
            <v>169689</v>
          </cell>
          <cell r="N25">
            <v>693291</v>
          </cell>
          <cell r="O25">
            <v>74504</v>
          </cell>
          <cell r="Q25">
            <v>3234</v>
          </cell>
          <cell r="R25">
            <v>14420</v>
          </cell>
        </row>
        <row r="26">
          <cell r="K26">
            <v>1774</v>
          </cell>
          <cell r="L26">
            <v>192232</v>
          </cell>
          <cell r="N26">
            <v>4145</v>
          </cell>
          <cell r="O26">
            <v>3555</v>
          </cell>
          <cell r="Q26">
            <v>520</v>
          </cell>
          <cell r="R26">
            <v>125</v>
          </cell>
        </row>
        <row r="27">
          <cell r="C27">
            <v>279</v>
          </cell>
          <cell r="D27">
            <v>163</v>
          </cell>
          <cell r="E27">
            <v>376</v>
          </cell>
          <cell r="F27">
            <v>4674</v>
          </cell>
          <cell r="H27">
            <v>536</v>
          </cell>
          <cell r="K27">
            <v>133680</v>
          </cell>
          <cell r="L27">
            <v>7353074</v>
          </cell>
          <cell r="M27">
            <v>269897</v>
          </cell>
          <cell r="N27">
            <v>377272</v>
          </cell>
          <cell r="O27">
            <v>95311</v>
          </cell>
          <cell r="P27">
            <v>265</v>
          </cell>
          <cell r="Q27">
            <v>26906</v>
          </cell>
          <cell r="R27">
            <v>20474</v>
          </cell>
        </row>
        <row r="28">
          <cell r="K28">
            <v>77791</v>
          </cell>
          <cell r="L28">
            <v>611160</v>
          </cell>
          <cell r="M28">
            <v>37520</v>
          </cell>
          <cell r="N28">
            <v>66791</v>
          </cell>
          <cell r="O28">
            <v>26285</v>
          </cell>
          <cell r="Q28">
            <v>2708</v>
          </cell>
          <cell r="R28">
            <v>33102</v>
          </cell>
        </row>
        <row r="29">
          <cell r="C29">
            <v>13</v>
          </cell>
          <cell r="H29">
            <v>31</v>
          </cell>
          <cell r="J29">
            <v>87</v>
          </cell>
          <cell r="K29">
            <v>44989</v>
          </cell>
          <cell r="L29">
            <v>643116</v>
          </cell>
          <cell r="M29">
            <v>25362</v>
          </cell>
          <cell r="N29">
            <v>16204</v>
          </cell>
          <cell r="O29">
            <v>27002</v>
          </cell>
          <cell r="Q29">
            <v>30743</v>
          </cell>
          <cell r="R29">
            <v>25424</v>
          </cell>
        </row>
        <row r="30">
          <cell r="K30">
            <v>21907</v>
          </cell>
          <cell r="L30">
            <v>137685</v>
          </cell>
          <cell r="N30">
            <v>17434</v>
          </cell>
          <cell r="O30">
            <v>15692</v>
          </cell>
        </row>
        <row r="31">
          <cell r="C31">
            <v>3048</v>
          </cell>
          <cell r="D31">
            <v>134</v>
          </cell>
          <cell r="E31">
            <v>674</v>
          </cell>
          <cell r="F31">
            <v>53175</v>
          </cell>
          <cell r="H31">
            <v>37894</v>
          </cell>
          <cell r="I31">
            <v>4431</v>
          </cell>
          <cell r="J31">
            <v>23817</v>
          </cell>
          <cell r="K31">
            <v>8194557</v>
          </cell>
          <cell r="L31">
            <v>178744007</v>
          </cell>
          <cell r="M31">
            <v>14125618</v>
          </cell>
          <cell r="N31">
            <v>9590423</v>
          </cell>
          <cell r="O31">
            <v>2739012</v>
          </cell>
          <cell r="P31">
            <v>11770</v>
          </cell>
          <cell r="Q31">
            <v>10254703</v>
          </cell>
          <cell r="R31">
            <v>9074272</v>
          </cell>
        </row>
        <row r="32">
          <cell r="H32">
            <v>228</v>
          </cell>
          <cell r="K32">
            <v>265038</v>
          </cell>
          <cell r="L32">
            <v>694141</v>
          </cell>
          <cell r="M32">
            <v>104699</v>
          </cell>
          <cell r="N32">
            <v>51602</v>
          </cell>
          <cell r="O32">
            <v>60006</v>
          </cell>
          <cell r="Q32">
            <v>3025</v>
          </cell>
        </row>
        <row r="33">
          <cell r="D33">
            <v>15</v>
          </cell>
          <cell r="F33">
            <v>816</v>
          </cell>
          <cell r="K33">
            <v>325568</v>
          </cell>
          <cell r="L33">
            <v>530151</v>
          </cell>
          <cell r="M33">
            <v>36321</v>
          </cell>
          <cell r="N33">
            <v>65749</v>
          </cell>
          <cell r="Q33">
            <v>56057</v>
          </cell>
          <cell r="R33">
            <v>51613</v>
          </cell>
        </row>
        <row r="34">
          <cell r="K34">
            <v>22572</v>
          </cell>
          <cell r="L34">
            <v>132546</v>
          </cell>
          <cell r="N34">
            <v>23057</v>
          </cell>
          <cell r="O34">
            <v>6043</v>
          </cell>
          <cell r="Q34">
            <v>5485</v>
          </cell>
          <cell r="R34">
            <v>15205</v>
          </cell>
        </row>
        <row r="35">
          <cell r="C35">
            <v>0</v>
          </cell>
          <cell r="H35">
            <v>223</v>
          </cell>
          <cell r="J35">
            <v>113</v>
          </cell>
          <cell r="K35">
            <v>162719</v>
          </cell>
          <cell r="L35">
            <v>2679174</v>
          </cell>
          <cell r="M35">
            <v>104743</v>
          </cell>
          <cell r="N35">
            <v>3230</v>
          </cell>
          <cell r="O35">
            <v>41274</v>
          </cell>
          <cell r="Q35">
            <v>93288</v>
          </cell>
          <cell r="R35">
            <v>105056</v>
          </cell>
        </row>
        <row r="36">
          <cell r="C36">
            <v>117</v>
          </cell>
          <cell r="F36">
            <v>1015</v>
          </cell>
          <cell r="H36">
            <v>104</v>
          </cell>
          <cell r="K36">
            <v>133495</v>
          </cell>
          <cell r="L36">
            <v>1902530</v>
          </cell>
          <cell r="M36">
            <v>103361</v>
          </cell>
          <cell r="N36">
            <v>117684</v>
          </cell>
          <cell r="O36">
            <v>16453</v>
          </cell>
          <cell r="Q36">
            <v>17985</v>
          </cell>
        </row>
        <row r="37">
          <cell r="C37">
            <v>147</v>
          </cell>
          <cell r="K37">
            <v>1030</v>
          </cell>
          <cell r="L37">
            <v>37033</v>
          </cell>
          <cell r="N37">
            <v>10594</v>
          </cell>
          <cell r="O37">
            <v>6471</v>
          </cell>
          <cell r="Q37">
            <v>27</v>
          </cell>
        </row>
        <row r="38">
          <cell r="K38">
            <v>8922</v>
          </cell>
          <cell r="L38">
            <v>35408</v>
          </cell>
          <cell r="N38">
            <v>940</v>
          </cell>
          <cell r="O38">
            <v>1765</v>
          </cell>
          <cell r="Q38">
            <v>419</v>
          </cell>
          <cell r="R38">
            <v>60</v>
          </cell>
        </row>
        <row r="39">
          <cell r="D39">
            <v>123</v>
          </cell>
          <cell r="E39">
            <v>57</v>
          </cell>
          <cell r="H39">
            <v>540</v>
          </cell>
          <cell r="J39">
            <v>267</v>
          </cell>
          <cell r="K39">
            <v>1321470</v>
          </cell>
          <cell r="L39">
            <v>5499688</v>
          </cell>
          <cell r="M39">
            <v>350636</v>
          </cell>
          <cell r="N39">
            <v>172999</v>
          </cell>
          <cell r="O39">
            <v>71516</v>
          </cell>
          <cell r="P39">
            <v>263</v>
          </cell>
          <cell r="Q39">
            <v>492459</v>
          </cell>
          <cell r="R39">
            <v>710372</v>
          </cell>
        </row>
        <row r="40">
          <cell r="C40">
            <v>3</v>
          </cell>
          <cell r="D40">
            <v>23</v>
          </cell>
          <cell r="H40">
            <v>162</v>
          </cell>
          <cell r="K40">
            <v>37300</v>
          </cell>
          <cell r="L40">
            <v>1169383</v>
          </cell>
          <cell r="M40">
            <v>44837</v>
          </cell>
          <cell r="N40">
            <v>69802</v>
          </cell>
          <cell r="O40">
            <v>15198</v>
          </cell>
          <cell r="Q40">
            <v>8170</v>
          </cell>
          <cell r="R40">
            <v>4994</v>
          </cell>
        </row>
        <row r="41">
          <cell r="C41">
            <v>4</v>
          </cell>
          <cell r="K41">
            <v>411580</v>
          </cell>
          <cell r="L41">
            <v>1647774</v>
          </cell>
          <cell r="M41">
            <v>180</v>
          </cell>
          <cell r="N41">
            <v>86786</v>
          </cell>
          <cell r="O41">
            <v>45404</v>
          </cell>
          <cell r="Q41">
            <v>29772</v>
          </cell>
          <cell r="R41">
            <v>41756</v>
          </cell>
        </row>
        <row r="42">
          <cell r="D42">
            <v>126</v>
          </cell>
          <cell r="F42">
            <v>2315</v>
          </cell>
          <cell r="K42">
            <v>1471452</v>
          </cell>
          <cell r="L42">
            <v>12970522</v>
          </cell>
          <cell r="M42">
            <v>1012067</v>
          </cell>
          <cell r="N42">
            <v>988701</v>
          </cell>
          <cell r="O42">
            <v>388102</v>
          </cell>
          <cell r="Q42">
            <v>270148</v>
          </cell>
          <cell r="R42">
            <v>141680</v>
          </cell>
        </row>
        <row r="43">
          <cell r="C43">
            <v>288</v>
          </cell>
          <cell r="D43">
            <v>37</v>
          </cell>
          <cell r="H43">
            <v>411</v>
          </cell>
          <cell r="J43">
            <v>444</v>
          </cell>
          <cell r="K43">
            <v>82267</v>
          </cell>
          <cell r="L43">
            <v>839923</v>
          </cell>
          <cell r="M43">
            <v>108794</v>
          </cell>
          <cell r="N43">
            <v>74660</v>
          </cell>
          <cell r="O43">
            <v>21316</v>
          </cell>
          <cell r="Q43">
            <v>24792</v>
          </cell>
          <cell r="R43">
            <v>21873</v>
          </cell>
        </row>
        <row r="44">
          <cell r="L44">
            <v>202981</v>
          </cell>
          <cell r="N44">
            <v>3179</v>
          </cell>
          <cell r="O44">
            <v>7693</v>
          </cell>
        </row>
        <row r="45">
          <cell r="C45">
            <v>60</v>
          </cell>
          <cell r="D45">
            <v>202</v>
          </cell>
          <cell r="E45">
            <v>145</v>
          </cell>
          <cell r="F45">
            <v>24804</v>
          </cell>
          <cell r="H45">
            <v>1679</v>
          </cell>
          <cell r="J45">
            <v>111</v>
          </cell>
          <cell r="K45">
            <v>1792948</v>
          </cell>
          <cell r="L45">
            <v>9119253</v>
          </cell>
          <cell r="M45">
            <v>3569573</v>
          </cell>
          <cell r="N45">
            <v>1354440</v>
          </cell>
          <cell r="O45">
            <v>49044</v>
          </cell>
          <cell r="P45">
            <v>1844</v>
          </cell>
          <cell r="Q45">
            <v>471422</v>
          </cell>
          <cell r="R45">
            <v>601844</v>
          </cell>
        </row>
        <row r="46">
          <cell r="C46">
            <v>669</v>
          </cell>
          <cell r="D46">
            <v>118</v>
          </cell>
          <cell r="F46">
            <v>3203</v>
          </cell>
          <cell r="H46">
            <v>1014</v>
          </cell>
          <cell r="J46">
            <v>1810</v>
          </cell>
          <cell r="K46">
            <v>4042027</v>
          </cell>
          <cell r="L46">
            <v>17200590</v>
          </cell>
          <cell r="M46">
            <v>936694</v>
          </cell>
          <cell r="N46">
            <v>1234476</v>
          </cell>
          <cell r="O46">
            <v>18849</v>
          </cell>
          <cell r="Q46">
            <v>437191</v>
          </cell>
          <cell r="R46">
            <v>364164</v>
          </cell>
        </row>
        <row r="47">
          <cell r="K47">
            <v>13737</v>
          </cell>
          <cell r="L47">
            <v>207309</v>
          </cell>
          <cell r="N47">
            <v>25208</v>
          </cell>
          <cell r="O47">
            <v>17713</v>
          </cell>
          <cell r="P47">
            <v>4</v>
          </cell>
          <cell r="Q47">
            <v>5810</v>
          </cell>
          <cell r="R47">
            <v>8167</v>
          </cell>
        </row>
        <row r="48">
          <cell r="C48">
            <v>280</v>
          </cell>
          <cell r="D48">
            <v>1676</v>
          </cell>
          <cell r="F48">
            <v>4347</v>
          </cell>
          <cell r="H48">
            <v>778</v>
          </cell>
          <cell r="J48">
            <v>2709</v>
          </cell>
          <cell r="K48">
            <v>398759</v>
          </cell>
          <cell r="L48">
            <v>15818797</v>
          </cell>
          <cell r="M48">
            <v>1661953</v>
          </cell>
          <cell r="N48">
            <v>887006</v>
          </cell>
          <cell r="O48">
            <v>260820</v>
          </cell>
          <cell r="P48">
            <v>472</v>
          </cell>
          <cell r="Q48">
            <v>551466</v>
          </cell>
          <cell r="R48">
            <v>934260</v>
          </cell>
        </row>
        <row r="49">
          <cell r="C49">
            <v>134</v>
          </cell>
          <cell r="D49">
            <v>452</v>
          </cell>
          <cell r="E49">
            <v>451</v>
          </cell>
          <cell r="F49">
            <v>7683</v>
          </cell>
          <cell r="H49">
            <v>4152</v>
          </cell>
          <cell r="I49">
            <v>1525</v>
          </cell>
          <cell r="J49">
            <v>73119</v>
          </cell>
          <cell r="K49">
            <v>853739</v>
          </cell>
          <cell r="L49">
            <v>16545202</v>
          </cell>
          <cell r="M49">
            <v>3495695</v>
          </cell>
          <cell r="N49">
            <v>1152316</v>
          </cell>
          <cell r="O49">
            <v>54405</v>
          </cell>
          <cell r="P49">
            <v>918</v>
          </cell>
          <cell r="Q49">
            <v>648436</v>
          </cell>
          <cell r="R49">
            <v>296230</v>
          </cell>
        </row>
        <row r="50">
          <cell r="D50">
            <v>221</v>
          </cell>
          <cell r="E50">
            <v>1046</v>
          </cell>
          <cell r="F50">
            <v>3124</v>
          </cell>
          <cell r="J50">
            <v>1768</v>
          </cell>
          <cell r="K50">
            <v>770794</v>
          </cell>
          <cell r="L50">
            <v>7661809</v>
          </cell>
          <cell r="M50">
            <v>555036</v>
          </cell>
          <cell r="N50">
            <v>303546</v>
          </cell>
          <cell r="O50">
            <v>95872</v>
          </cell>
          <cell r="P50">
            <v>217</v>
          </cell>
          <cell r="Q50">
            <v>522140</v>
          </cell>
          <cell r="R50">
            <v>1364368</v>
          </cell>
        </row>
        <row r="51">
          <cell r="C51">
            <v>342</v>
          </cell>
          <cell r="D51">
            <v>459</v>
          </cell>
          <cell r="E51">
            <v>79</v>
          </cell>
          <cell r="F51">
            <v>1472</v>
          </cell>
          <cell r="H51">
            <v>706</v>
          </cell>
          <cell r="K51">
            <v>422315</v>
          </cell>
          <cell r="L51">
            <v>3595428</v>
          </cell>
          <cell r="M51">
            <v>239739</v>
          </cell>
          <cell r="N51">
            <v>457094</v>
          </cell>
          <cell r="O51">
            <v>182506</v>
          </cell>
          <cell r="Q51">
            <v>161550</v>
          </cell>
          <cell r="R51">
            <v>104074</v>
          </cell>
        </row>
        <row r="52">
          <cell r="C52">
            <v>162</v>
          </cell>
          <cell r="E52">
            <v>676</v>
          </cell>
          <cell r="H52">
            <v>3155</v>
          </cell>
          <cell r="K52">
            <v>348415</v>
          </cell>
          <cell r="L52">
            <v>2701763</v>
          </cell>
          <cell r="M52">
            <v>683678</v>
          </cell>
          <cell r="N52">
            <v>176419</v>
          </cell>
          <cell r="O52">
            <v>64152</v>
          </cell>
          <cell r="Q52">
            <v>196716</v>
          </cell>
          <cell r="R52">
            <v>772864</v>
          </cell>
        </row>
        <row r="53">
          <cell r="D53">
            <v>325</v>
          </cell>
          <cell r="E53">
            <v>252</v>
          </cell>
          <cell r="F53">
            <v>4308</v>
          </cell>
          <cell r="H53">
            <v>2100</v>
          </cell>
          <cell r="J53">
            <v>83</v>
          </cell>
          <cell r="K53">
            <v>319507</v>
          </cell>
          <cell r="L53">
            <v>2040722</v>
          </cell>
          <cell r="M53">
            <v>469590</v>
          </cell>
          <cell r="N53">
            <v>206974</v>
          </cell>
          <cell r="O53">
            <v>14598</v>
          </cell>
          <cell r="P53">
            <v>329</v>
          </cell>
          <cell r="Q53">
            <v>66157</v>
          </cell>
          <cell r="R53">
            <v>83792</v>
          </cell>
        </row>
        <row r="54">
          <cell r="D54">
            <v>47</v>
          </cell>
          <cell r="J54">
            <v>13</v>
          </cell>
          <cell r="K54">
            <v>390192</v>
          </cell>
          <cell r="L54">
            <v>2910935</v>
          </cell>
          <cell r="M54">
            <v>749207</v>
          </cell>
          <cell r="N54">
            <v>221822</v>
          </cell>
          <cell r="O54">
            <v>106499</v>
          </cell>
          <cell r="P54">
            <v>207</v>
          </cell>
          <cell r="Q54">
            <v>153442</v>
          </cell>
          <cell r="R54">
            <v>54140</v>
          </cell>
        </row>
        <row r="55">
          <cell r="C55">
            <v>63</v>
          </cell>
          <cell r="D55">
            <v>228</v>
          </cell>
          <cell r="E55">
            <v>215</v>
          </cell>
          <cell r="F55">
            <v>16397</v>
          </cell>
          <cell r="G55">
            <v>881</v>
          </cell>
          <cell r="I55">
            <v>315</v>
          </cell>
          <cell r="K55">
            <v>5462246</v>
          </cell>
          <cell r="L55">
            <v>22425001</v>
          </cell>
          <cell r="M55">
            <v>1960448</v>
          </cell>
          <cell r="N55">
            <v>876854</v>
          </cell>
          <cell r="O55">
            <v>132581</v>
          </cell>
          <cell r="P55">
            <v>207</v>
          </cell>
          <cell r="Q55">
            <v>457900</v>
          </cell>
          <cell r="R55">
            <v>623725</v>
          </cell>
        </row>
        <row r="56">
          <cell r="D56">
            <v>152</v>
          </cell>
          <cell r="E56">
            <v>223</v>
          </cell>
          <cell r="F56">
            <v>444</v>
          </cell>
          <cell r="H56">
            <v>234</v>
          </cell>
          <cell r="K56">
            <v>281560</v>
          </cell>
          <cell r="L56">
            <v>4779771</v>
          </cell>
          <cell r="M56">
            <v>169215</v>
          </cell>
          <cell r="N56">
            <v>21940</v>
          </cell>
          <cell r="O56">
            <v>50513</v>
          </cell>
          <cell r="Q56">
            <v>90320</v>
          </cell>
          <cell r="R56">
            <v>262491</v>
          </cell>
        </row>
        <row r="57">
          <cell r="C57">
            <v>150</v>
          </cell>
          <cell r="D57">
            <v>133</v>
          </cell>
          <cell r="E57">
            <v>123</v>
          </cell>
          <cell r="H57">
            <v>273</v>
          </cell>
          <cell r="J57">
            <v>195</v>
          </cell>
          <cell r="K57">
            <v>268990</v>
          </cell>
          <cell r="L57">
            <v>1869579</v>
          </cell>
          <cell r="M57">
            <v>106340</v>
          </cell>
          <cell r="N57">
            <v>215815</v>
          </cell>
          <cell r="O57">
            <v>40331</v>
          </cell>
          <cell r="Q57">
            <v>85021</v>
          </cell>
          <cell r="R57">
            <v>15778</v>
          </cell>
        </row>
        <row r="58">
          <cell r="C58">
            <v>29</v>
          </cell>
          <cell r="J58">
            <v>203</v>
          </cell>
          <cell r="K58">
            <v>37314</v>
          </cell>
          <cell r="L58">
            <v>328710</v>
          </cell>
          <cell r="M58">
            <v>18182</v>
          </cell>
          <cell r="N58">
            <v>26333</v>
          </cell>
          <cell r="O58">
            <v>11294</v>
          </cell>
          <cell r="Q58">
            <v>18654</v>
          </cell>
          <cell r="R58">
            <v>19027</v>
          </cell>
        </row>
        <row r="59">
          <cell r="C59">
            <v>89</v>
          </cell>
          <cell r="D59">
            <v>122</v>
          </cell>
          <cell r="F59">
            <v>3831</v>
          </cell>
          <cell r="H59">
            <v>522</v>
          </cell>
          <cell r="J59">
            <v>2346</v>
          </cell>
          <cell r="K59">
            <v>193737</v>
          </cell>
          <cell r="L59">
            <v>2846169</v>
          </cell>
          <cell r="M59">
            <v>169945</v>
          </cell>
          <cell r="N59">
            <v>124348</v>
          </cell>
          <cell r="O59">
            <v>1554</v>
          </cell>
          <cell r="Q59">
            <v>94045</v>
          </cell>
          <cell r="R59">
            <v>154974</v>
          </cell>
        </row>
        <row r="60">
          <cell r="D60">
            <v>111</v>
          </cell>
          <cell r="E60">
            <v>173</v>
          </cell>
          <cell r="F60">
            <v>866</v>
          </cell>
          <cell r="J60">
            <v>1006</v>
          </cell>
          <cell r="K60">
            <v>73703</v>
          </cell>
          <cell r="L60">
            <v>2913694</v>
          </cell>
          <cell r="M60">
            <v>634884</v>
          </cell>
          <cell r="N60">
            <v>205671</v>
          </cell>
          <cell r="O60">
            <v>66837</v>
          </cell>
        </row>
        <row r="61">
          <cell r="C61">
            <v>201</v>
          </cell>
          <cell r="H61">
            <v>1111</v>
          </cell>
          <cell r="J61">
            <v>0</v>
          </cell>
          <cell r="K61">
            <v>303045</v>
          </cell>
          <cell r="L61">
            <v>4978984</v>
          </cell>
          <cell r="M61">
            <v>227525</v>
          </cell>
          <cell r="N61">
            <v>206614</v>
          </cell>
          <cell r="O61">
            <v>184511</v>
          </cell>
          <cell r="Q61">
            <v>4529</v>
          </cell>
          <cell r="R61">
            <v>2293</v>
          </cell>
        </row>
        <row r="62">
          <cell r="C62">
            <v>67</v>
          </cell>
          <cell r="H62">
            <v>492</v>
          </cell>
          <cell r="J62">
            <v>112</v>
          </cell>
          <cell r="K62">
            <v>286513</v>
          </cell>
          <cell r="L62">
            <v>1632340</v>
          </cell>
          <cell r="M62">
            <v>11224</v>
          </cell>
          <cell r="N62">
            <v>149855</v>
          </cell>
          <cell r="O62">
            <v>15051</v>
          </cell>
          <cell r="Q62">
            <v>16939</v>
          </cell>
          <cell r="R62">
            <v>202</v>
          </cell>
        </row>
        <row r="63">
          <cell r="F63">
            <v>1267</v>
          </cell>
          <cell r="K63">
            <v>11136</v>
          </cell>
          <cell r="L63">
            <v>300640</v>
          </cell>
          <cell r="M63">
            <v>84147</v>
          </cell>
          <cell r="N63">
            <v>52822</v>
          </cell>
          <cell r="O63">
            <v>444</v>
          </cell>
          <cell r="Q63">
            <v>3355</v>
          </cell>
        </row>
        <row r="64">
          <cell r="K64">
            <v>2915</v>
          </cell>
          <cell r="L64">
            <v>160340</v>
          </cell>
          <cell r="M64">
            <v>3753</v>
          </cell>
          <cell r="N64">
            <v>26708</v>
          </cell>
          <cell r="O64">
            <v>1878</v>
          </cell>
        </row>
        <row r="65">
          <cell r="C65">
            <v>176</v>
          </cell>
          <cell r="H65">
            <v>286</v>
          </cell>
          <cell r="K65">
            <v>1440320</v>
          </cell>
          <cell r="L65">
            <v>8651757</v>
          </cell>
          <cell r="M65">
            <v>483040</v>
          </cell>
          <cell r="N65">
            <v>980533</v>
          </cell>
          <cell r="O65">
            <v>144594</v>
          </cell>
          <cell r="Q65">
            <v>84270</v>
          </cell>
          <cell r="R65">
            <v>214887</v>
          </cell>
        </row>
        <row r="66">
          <cell r="K66">
            <v>6112</v>
          </cell>
          <cell r="L66">
            <v>118287</v>
          </cell>
          <cell r="M66">
            <v>17911</v>
          </cell>
          <cell r="N66">
            <v>14257</v>
          </cell>
          <cell r="O66">
            <v>13966</v>
          </cell>
          <cell r="Q66">
            <v>2277</v>
          </cell>
          <cell r="R66">
            <v>14530</v>
          </cell>
        </row>
        <row r="67">
          <cell r="D67">
            <v>103</v>
          </cell>
          <cell r="E67">
            <v>564</v>
          </cell>
          <cell r="K67">
            <v>501787</v>
          </cell>
          <cell r="L67">
            <v>6567366</v>
          </cell>
          <cell r="M67">
            <v>745795</v>
          </cell>
          <cell r="N67">
            <v>171284</v>
          </cell>
          <cell r="O67">
            <v>99617</v>
          </cell>
          <cell r="P67">
            <v>54</v>
          </cell>
          <cell r="Q67">
            <v>77377</v>
          </cell>
          <cell r="R67">
            <v>251516</v>
          </cell>
        </row>
        <row r="68">
          <cell r="D68">
            <v>15</v>
          </cell>
          <cell r="E68">
            <v>69</v>
          </cell>
          <cell r="H68">
            <v>280</v>
          </cell>
          <cell r="K68">
            <v>55678</v>
          </cell>
          <cell r="L68">
            <v>678964</v>
          </cell>
          <cell r="M68">
            <v>228666</v>
          </cell>
          <cell r="N68">
            <v>53951</v>
          </cell>
          <cell r="O68">
            <v>1073</v>
          </cell>
          <cell r="Q68">
            <v>19721</v>
          </cell>
          <cell r="R68">
            <v>43445</v>
          </cell>
        </row>
      </sheetData>
      <sheetData sheetId="1">
        <row r="13">
          <cell r="C13">
            <v>3414365.91</v>
          </cell>
          <cell r="D13">
            <v>165066</v>
          </cell>
          <cell r="E13">
            <v>205958</v>
          </cell>
          <cell r="F13">
            <v>1247281.56</v>
          </cell>
          <cell r="H13">
            <v>176841.60000000001</v>
          </cell>
          <cell r="I13">
            <v>7767.63</v>
          </cell>
          <cell r="J13">
            <v>82523.13</v>
          </cell>
          <cell r="K13">
            <v>2712706.51</v>
          </cell>
          <cell r="L13">
            <v>79252477.760000005</v>
          </cell>
          <cell r="M13">
            <v>4824920.01</v>
          </cell>
          <cell r="N13">
            <v>3824876.77</v>
          </cell>
          <cell r="O13">
            <v>642443.4</v>
          </cell>
          <cell r="P13">
            <v>788335.92</v>
          </cell>
          <cell r="Q13">
            <v>598207.79</v>
          </cell>
          <cell r="R13">
            <v>637390.48</v>
          </cell>
        </row>
        <row r="14">
          <cell r="K14">
            <v>501.42</v>
          </cell>
          <cell r="L14">
            <v>62240.01</v>
          </cell>
          <cell r="N14">
            <v>8388.06</v>
          </cell>
          <cell r="O14">
            <v>710.36</v>
          </cell>
        </row>
        <row r="15">
          <cell r="C15">
            <v>11550</v>
          </cell>
          <cell r="K15">
            <v>30630.9</v>
          </cell>
          <cell r="L15">
            <v>390247.29</v>
          </cell>
          <cell r="N15">
            <v>84845.05</v>
          </cell>
          <cell r="O15">
            <v>23666.63</v>
          </cell>
          <cell r="Q15">
            <v>41937</v>
          </cell>
          <cell r="R15">
            <v>85987.5</v>
          </cell>
        </row>
        <row r="16">
          <cell r="C16">
            <v>242602.2</v>
          </cell>
          <cell r="F16">
            <v>213871.29</v>
          </cell>
          <cell r="J16">
            <v>41996.800000000003</v>
          </cell>
          <cell r="K16">
            <v>273024.58</v>
          </cell>
          <cell r="L16">
            <v>10221076.970000001</v>
          </cell>
          <cell r="M16">
            <v>815375</v>
          </cell>
          <cell r="N16">
            <v>1395366.44</v>
          </cell>
          <cell r="O16">
            <v>330393.95</v>
          </cell>
          <cell r="Q16">
            <v>167177.24</v>
          </cell>
          <cell r="R16">
            <v>396862.53</v>
          </cell>
        </row>
        <row r="17">
          <cell r="K17">
            <v>202759.66</v>
          </cell>
          <cell r="L17">
            <v>539447.04000000004</v>
          </cell>
          <cell r="M17">
            <v>70212.3</v>
          </cell>
          <cell r="N17">
            <v>111754.58</v>
          </cell>
          <cell r="O17">
            <v>32954.050000000003</v>
          </cell>
          <cell r="Q17">
            <v>17224.05</v>
          </cell>
          <cell r="R17">
            <v>1239</v>
          </cell>
        </row>
        <row r="18">
          <cell r="C18">
            <v>5586</v>
          </cell>
          <cell r="K18">
            <v>72967.56</v>
          </cell>
          <cell r="L18">
            <v>1022077.9</v>
          </cell>
          <cell r="N18">
            <v>87807.18</v>
          </cell>
          <cell r="O18">
            <v>21723.02</v>
          </cell>
          <cell r="Q18">
            <v>4025.96</v>
          </cell>
          <cell r="R18">
            <v>13170.85</v>
          </cell>
        </row>
        <row r="19">
          <cell r="D19">
            <v>40513.379999999997</v>
          </cell>
          <cell r="E19">
            <v>34776.959999999999</v>
          </cell>
          <cell r="F19">
            <v>1352382.04</v>
          </cell>
          <cell r="H19">
            <v>285817.56</v>
          </cell>
          <cell r="J19">
            <v>214600.23</v>
          </cell>
          <cell r="K19">
            <v>3005421.48</v>
          </cell>
          <cell r="L19">
            <v>44658354.200000003</v>
          </cell>
          <cell r="M19">
            <v>3582795.47</v>
          </cell>
          <cell r="N19">
            <v>2589186.65</v>
          </cell>
          <cell r="O19">
            <v>510732.12</v>
          </cell>
          <cell r="P19">
            <v>111230.83</v>
          </cell>
          <cell r="Q19">
            <v>888526.74</v>
          </cell>
          <cell r="R19">
            <v>1608474.5</v>
          </cell>
        </row>
        <row r="20">
          <cell r="C20">
            <v>5775</v>
          </cell>
          <cell r="I20">
            <v>41283.279999999999</v>
          </cell>
          <cell r="K20">
            <v>52691.38</v>
          </cell>
          <cell r="L20">
            <v>1356548.26</v>
          </cell>
          <cell r="M20">
            <v>3204</v>
          </cell>
          <cell r="N20">
            <v>139306.9</v>
          </cell>
          <cell r="O20">
            <v>35993.25</v>
          </cell>
          <cell r="Q20">
            <v>7060.2</v>
          </cell>
          <cell r="R20">
            <v>123453.72</v>
          </cell>
        </row>
        <row r="21">
          <cell r="C21">
            <v>75910</v>
          </cell>
          <cell r="J21">
            <v>178617.64</v>
          </cell>
          <cell r="K21">
            <v>217064.49</v>
          </cell>
          <cell r="L21">
            <v>1920350.64</v>
          </cell>
          <cell r="M21">
            <v>2040.45</v>
          </cell>
          <cell r="N21">
            <v>160542.06</v>
          </cell>
          <cell r="O21">
            <v>191435.49</v>
          </cell>
          <cell r="Q21">
            <v>11263.9</v>
          </cell>
          <cell r="R21">
            <v>193747.32</v>
          </cell>
        </row>
        <row r="22">
          <cell r="C22">
            <v>463630.19</v>
          </cell>
          <cell r="F22">
            <v>365140.8</v>
          </cell>
          <cell r="H22">
            <v>395720.75</v>
          </cell>
          <cell r="K22">
            <v>2067994.62</v>
          </cell>
          <cell r="L22">
            <v>15492331.58</v>
          </cell>
          <cell r="M22">
            <v>2871398</v>
          </cell>
          <cell r="N22">
            <v>4460959.0599999996</v>
          </cell>
          <cell r="O22">
            <v>609462.73</v>
          </cell>
          <cell r="Q22">
            <v>589979.88</v>
          </cell>
          <cell r="R22">
            <v>2120880.15</v>
          </cell>
        </row>
        <row r="23">
          <cell r="K23">
            <v>95718.58</v>
          </cell>
          <cell r="L23">
            <v>841622.89</v>
          </cell>
          <cell r="M23">
            <v>24480.74</v>
          </cell>
          <cell r="N23">
            <v>82892.98</v>
          </cell>
          <cell r="O23">
            <v>40272.980000000003</v>
          </cell>
          <cell r="Q23">
            <v>57620.6</v>
          </cell>
          <cell r="R23">
            <v>128748.1</v>
          </cell>
        </row>
        <row r="24">
          <cell r="C24">
            <v>63974.58</v>
          </cell>
          <cell r="F24">
            <v>138445.26</v>
          </cell>
          <cell r="H24">
            <v>37067.32</v>
          </cell>
          <cell r="J24">
            <v>6204</v>
          </cell>
          <cell r="K24">
            <v>463951.92</v>
          </cell>
          <cell r="L24">
            <v>3712099.98</v>
          </cell>
          <cell r="M24">
            <v>441445.79</v>
          </cell>
          <cell r="N24">
            <v>460895.22</v>
          </cell>
          <cell r="O24">
            <v>32878.550000000003</v>
          </cell>
          <cell r="P24">
            <v>126076.5</v>
          </cell>
          <cell r="Q24">
            <v>264469.51</v>
          </cell>
          <cell r="R24">
            <v>95729.58</v>
          </cell>
        </row>
        <row r="25">
          <cell r="K25">
            <v>182851.62</v>
          </cell>
          <cell r="L25">
            <v>10395003.779999999</v>
          </cell>
          <cell r="M25">
            <v>350328</v>
          </cell>
          <cell r="N25">
            <v>5434443.5</v>
          </cell>
          <cell r="O25">
            <v>467885.12</v>
          </cell>
          <cell r="Q25">
            <v>10639.86</v>
          </cell>
          <cell r="R25">
            <v>61285</v>
          </cell>
        </row>
        <row r="26">
          <cell r="K26">
            <v>6705.72</v>
          </cell>
          <cell r="L26">
            <v>576535.19999999995</v>
          </cell>
          <cell r="N26">
            <v>23207.06</v>
          </cell>
          <cell r="O26">
            <v>13046.85</v>
          </cell>
          <cell r="Q26">
            <v>1965.6</v>
          </cell>
          <cell r="R26">
            <v>375</v>
          </cell>
        </row>
        <row r="27">
          <cell r="C27">
            <v>182242.8</v>
          </cell>
          <cell r="D27">
            <v>60041.05</v>
          </cell>
          <cell r="E27">
            <v>67552.160000000003</v>
          </cell>
          <cell r="F27">
            <v>604296.51</v>
          </cell>
          <cell r="H27">
            <v>131234.23999999999</v>
          </cell>
          <cell r="K27">
            <v>418294.48</v>
          </cell>
          <cell r="L27">
            <v>29698124.600000001</v>
          </cell>
          <cell r="M27">
            <v>1090335.8799999999</v>
          </cell>
          <cell r="N27">
            <v>2815538.68</v>
          </cell>
          <cell r="O27">
            <v>571858.82999999996</v>
          </cell>
          <cell r="P27">
            <v>465942.45</v>
          </cell>
          <cell r="Q27">
            <v>84210.02</v>
          </cell>
          <cell r="R27">
            <v>82715.960000000006</v>
          </cell>
        </row>
        <row r="28">
          <cell r="K28">
            <v>141750.20000000001</v>
          </cell>
          <cell r="L28">
            <v>1430076.28</v>
          </cell>
          <cell r="M28">
            <v>87689.7</v>
          </cell>
          <cell r="N28">
            <v>271019.28999999998</v>
          </cell>
          <cell r="O28">
            <v>91555.97</v>
          </cell>
          <cell r="Q28">
            <v>5269.09</v>
          </cell>
          <cell r="R28">
            <v>77901.3</v>
          </cell>
        </row>
        <row r="29">
          <cell r="C29">
            <v>10725</v>
          </cell>
          <cell r="H29">
            <v>7203.78</v>
          </cell>
          <cell r="J29">
            <v>12178.26</v>
          </cell>
          <cell r="K29">
            <v>88307.41</v>
          </cell>
          <cell r="L29">
            <v>1624857.46</v>
          </cell>
          <cell r="M29">
            <v>61555.85</v>
          </cell>
          <cell r="N29">
            <v>62295.56</v>
          </cell>
          <cell r="O29">
            <v>98824.62</v>
          </cell>
          <cell r="Q29">
            <v>61089.99</v>
          </cell>
          <cell r="R29">
            <v>59765.98</v>
          </cell>
        </row>
        <row r="30">
          <cell r="K30">
            <v>63749.37</v>
          </cell>
          <cell r="L30">
            <v>506951.85</v>
          </cell>
          <cell r="N30">
            <v>120375.58</v>
          </cell>
          <cell r="O30">
            <v>87952.92</v>
          </cell>
        </row>
        <row r="31">
          <cell r="C31">
            <v>1604663.59</v>
          </cell>
          <cell r="D31">
            <v>43543.34</v>
          </cell>
          <cell r="E31">
            <v>107840</v>
          </cell>
          <cell r="F31">
            <v>4755606.1900000004</v>
          </cell>
          <cell r="H31">
            <v>7054638.7599999998</v>
          </cell>
          <cell r="I31">
            <v>306311.32</v>
          </cell>
          <cell r="J31">
            <v>3039766.31</v>
          </cell>
          <cell r="K31">
            <v>16247862</v>
          </cell>
          <cell r="L31">
            <v>454225340.30000001</v>
          </cell>
          <cell r="M31">
            <v>34449040.600000001</v>
          </cell>
          <cell r="N31">
            <v>45439713.850000001</v>
          </cell>
          <cell r="O31">
            <v>12470677.41</v>
          </cell>
          <cell r="P31">
            <v>8626221.4100000001</v>
          </cell>
          <cell r="Q31">
            <v>19402358.539999999</v>
          </cell>
          <cell r="R31">
            <v>22438272.84</v>
          </cell>
        </row>
        <row r="32">
          <cell r="H32">
            <v>46154.04</v>
          </cell>
          <cell r="K32">
            <v>515832.09</v>
          </cell>
          <cell r="L32">
            <v>1545465.18</v>
          </cell>
          <cell r="M32">
            <v>209338</v>
          </cell>
          <cell r="N32">
            <v>202614.26</v>
          </cell>
          <cell r="O32">
            <v>140595.03</v>
          </cell>
          <cell r="Q32">
            <v>5898.85</v>
          </cell>
        </row>
        <row r="33">
          <cell r="D33">
            <v>6930</v>
          </cell>
          <cell r="F33">
            <v>133343.87</v>
          </cell>
          <cell r="K33">
            <v>997694.61</v>
          </cell>
          <cell r="L33">
            <v>2568932.46</v>
          </cell>
          <cell r="M33">
            <v>94797.81</v>
          </cell>
          <cell r="N33">
            <v>667158.81000000006</v>
          </cell>
          <cell r="Q33">
            <v>178606.74</v>
          </cell>
          <cell r="R33">
            <v>134709.93</v>
          </cell>
        </row>
        <row r="34">
          <cell r="K34">
            <v>69062.22</v>
          </cell>
          <cell r="L34">
            <v>518188.47</v>
          </cell>
          <cell r="N34">
            <v>166490.5</v>
          </cell>
          <cell r="O34">
            <v>33875.97</v>
          </cell>
          <cell r="Q34">
            <v>16782.45</v>
          </cell>
          <cell r="R34">
            <v>60059.15</v>
          </cell>
        </row>
        <row r="35">
          <cell r="C35">
            <v>10660</v>
          </cell>
          <cell r="H35">
            <v>45141.89</v>
          </cell>
          <cell r="J35">
            <v>14830.12</v>
          </cell>
          <cell r="K35">
            <v>328641.96000000002</v>
          </cell>
          <cell r="L35">
            <v>6290304.04</v>
          </cell>
          <cell r="M35">
            <v>255658.41</v>
          </cell>
          <cell r="N35">
            <v>13884.14</v>
          </cell>
          <cell r="O35">
            <v>159923.12</v>
          </cell>
          <cell r="Q35">
            <v>188441.76</v>
          </cell>
          <cell r="R35">
            <v>252317.42</v>
          </cell>
        </row>
        <row r="36">
          <cell r="C36">
            <v>103470.09</v>
          </cell>
          <cell r="F36">
            <v>53967.26</v>
          </cell>
          <cell r="H36">
            <v>16639.02</v>
          </cell>
          <cell r="K36">
            <v>497308.4</v>
          </cell>
          <cell r="L36">
            <v>8479467.9100000001</v>
          </cell>
          <cell r="M36">
            <v>473372.98</v>
          </cell>
          <cell r="N36">
            <v>628286.42000000004</v>
          </cell>
          <cell r="O36">
            <v>92319.88</v>
          </cell>
          <cell r="Q36">
            <v>65465.4</v>
          </cell>
        </row>
        <row r="37">
          <cell r="C37">
            <v>144190</v>
          </cell>
          <cell r="K37">
            <v>2183.38</v>
          </cell>
          <cell r="L37">
            <v>98688.8</v>
          </cell>
          <cell r="N37">
            <v>44627.07</v>
          </cell>
          <cell r="O37">
            <v>22260.15</v>
          </cell>
          <cell r="Q37">
            <v>57.24</v>
          </cell>
        </row>
        <row r="38">
          <cell r="K38">
            <v>20736.439999999999</v>
          </cell>
          <cell r="L38">
            <v>92414.88</v>
          </cell>
          <cell r="N38">
            <v>4530.8</v>
          </cell>
          <cell r="O38">
            <v>6848.2</v>
          </cell>
          <cell r="Q38">
            <v>1093.5899999999999</v>
          </cell>
          <cell r="R38">
            <v>156.6</v>
          </cell>
        </row>
        <row r="39">
          <cell r="D39">
            <v>39913.65</v>
          </cell>
          <cell r="E39">
            <v>9534.9599999999991</v>
          </cell>
          <cell r="H39">
            <v>109312.2</v>
          </cell>
          <cell r="J39">
            <v>34317.42</v>
          </cell>
          <cell r="K39">
            <v>3625110.75</v>
          </cell>
          <cell r="L39">
            <v>13895702.390000001</v>
          </cell>
          <cell r="M39">
            <v>870896.81</v>
          </cell>
          <cell r="N39">
            <v>937304.84</v>
          </cell>
          <cell r="O39">
            <v>389433.66</v>
          </cell>
          <cell r="P39">
            <v>257451</v>
          </cell>
          <cell r="Q39">
            <v>1180218.94</v>
          </cell>
          <cell r="R39">
            <v>784236.81</v>
          </cell>
        </row>
        <row r="40">
          <cell r="C40">
            <v>2415</v>
          </cell>
          <cell r="D40">
            <v>8640.64</v>
          </cell>
          <cell r="H40">
            <v>32793.660000000003</v>
          </cell>
          <cell r="K40">
            <v>194777.95</v>
          </cell>
          <cell r="L40">
            <v>3594821.16</v>
          </cell>
          <cell r="M40">
            <v>117023.53</v>
          </cell>
          <cell r="N40">
            <v>413258.4</v>
          </cell>
          <cell r="O40">
            <v>153944.94</v>
          </cell>
          <cell r="Q40">
            <v>34409.24</v>
          </cell>
          <cell r="R40">
            <v>20950.990000000002</v>
          </cell>
        </row>
        <row r="41">
          <cell r="C41">
            <v>3700</v>
          </cell>
          <cell r="K41">
            <v>830781.2</v>
          </cell>
          <cell r="L41">
            <v>3961256.58</v>
          </cell>
          <cell r="M41">
            <v>469.8</v>
          </cell>
          <cell r="N41">
            <v>398795.25</v>
          </cell>
          <cell r="O41">
            <v>176451.59</v>
          </cell>
          <cell r="Q41">
            <v>59592.22</v>
          </cell>
          <cell r="R41">
            <v>105864.98</v>
          </cell>
        </row>
        <row r="42">
          <cell r="D42">
            <v>44693.46</v>
          </cell>
          <cell r="F42">
            <v>249899.2</v>
          </cell>
          <cell r="K42">
            <v>3223030.93</v>
          </cell>
          <cell r="L42">
            <v>33085077.66</v>
          </cell>
          <cell r="M42">
            <v>2280863.46</v>
          </cell>
          <cell r="N42">
            <v>3911574.38</v>
          </cell>
          <cell r="O42">
            <v>2093787.12</v>
          </cell>
          <cell r="Q42">
            <v>617110.13</v>
          </cell>
          <cell r="R42">
            <v>326882.06</v>
          </cell>
        </row>
        <row r="43">
          <cell r="C43">
            <v>192262.32</v>
          </cell>
          <cell r="D43">
            <v>10315.23</v>
          </cell>
          <cell r="H43">
            <v>83198.73</v>
          </cell>
          <cell r="J43">
            <v>58270.559999999998</v>
          </cell>
          <cell r="K43">
            <v>240933.34</v>
          </cell>
          <cell r="L43">
            <v>2005816.11</v>
          </cell>
          <cell r="M43">
            <v>283418.74</v>
          </cell>
          <cell r="N43">
            <v>376996.59</v>
          </cell>
          <cell r="O43">
            <v>69301.259999999995</v>
          </cell>
          <cell r="Q43">
            <v>74980.86</v>
          </cell>
          <cell r="R43">
            <v>64842.23</v>
          </cell>
        </row>
        <row r="44">
          <cell r="L44">
            <v>375324.18</v>
          </cell>
          <cell r="N44">
            <v>10840.39</v>
          </cell>
          <cell r="O44">
            <v>21078.82</v>
          </cell>
        </row>
        <row r="45">
          <cell r="C45">
            <v>44940.06</v>
          </cell>
          <cell r="D45">
            <v>33394.5</v>
          </cell>
          <cell r="E45">
            <v>20176.75</v>
          </cell>
          <cell r="F45">
            <v>1520779.14</v>
          </cell>
          <cell r="H45">
            <v>339879.97</v>
          </cell>
          <cell r="J45">
            <v>14567.64</v>
          </cell>
          <cell r="K45">
            <v>3752986.65</v>
          </cell>
          <cell r="L45">
            <v>17936817.719999999</v>
          </cell>
          <cell r="M45">
            <v>6797635.1200000001</v>
          </cell>
          <cell r="N45">
            <v>6368510.54</v>
          </cell>
          <cell r="O45">
            <v>162406.54</v>
          </cell>
          <cell r="P45">
            <v>2556496.08</v>
          </cell>
          <cell r="Q45">
            <v>664835.46</v>
          </cell>
          <cell r="R45">
            <v>933917</v>
          </cell>
        </row>
        <row r="46">
          <cell r="C46">
            <v>504309.06</v>
          </cell>
          <cell r="D46">
            <v>39523.1</v>
          </cell>
          <cell r="F46">
            <v>320988.77</v>
          </cell>
          <cell r="H46">
            <v>205264.02</v>
          </cell>
          <cell r="J46">
            <v>237544.4</v>
          </cell>
          <cell r="K46">
            <v>6531426.71</v>
          </cell>
          <cell r="L46">
            <v>35984404.850000001</v>
          </cell>
          <cell r="M46">
            <v>1985732.65</v>
          </cell>
          <cell r="N46">
            <v>4973987.8499999996</v>
          </cell>
          <cell r="O46">
            <v>58005.91</v>
          </cell>
          <cell r="Q46">
            <v>649819.11</v>
          </cell>
          <cell r="R46">
            <v>739403.15</v>
          </cell>
        </row>
        <row r="47">
          <cell r="K47">
            <v>34207.29</v>
          </cell>
          <cell r="L47">
            <v>494741.78</v>
          </cell>
          <cell r="N47">
            <v>133364.68</v>
          </cell>
          <cell r="O47">
            <v>41988</v>
          </cell>
          <cell r="P47">
            <v>4971</v>
          </cell>
          <cell r="Q47">
            <v>14466.06</v>
          </cell>
          <cell r="R47">
            <v>19519.13</v>
          </cell>
        </row>
        <row r="48">
          <cell r="C48">
            <v>179944.8</v>
          </cell>
          <cell r="D48">
            <v>578196.72</v>
          </cell>
          <cell r="F48">
            <v>431526.69</v>
          </cell>
          <cell r="H48">
            <v>147317.63</v>
          </cell>
          <cell r="J48">
            <v>343950.73</v>
          </cell>
          <cell r="K48">
            <v>862988</v>
          </cell>
          <cell r="L48">
            <v>38738151.329999998</v>
          </cell>
          <cell r="M48">
            <v>3736129.65</v>
          </cell>
          <cell r="N48">
            <v>4692754.6100000003</v>
          </cell>
          <cell r="O48">
            <v>1729366.97</v>
          </cell>
          <cell r="P48">
            <v>641285.78</v>
          </cell>
          <cell r="Q48">
            <v>700473.33</v>
          </cell>
          <cell r="R48">
            <v>1679528.66</v>
          </cell>
        </row>
        <row r="49">
          <cell r="C49">
            <v>85885.96</v>
          </cell>
          <cell r="D49">
            <v>163366.35999999999</v>
          </cell>
          <cell r="E49">
            <v>79506.789999999994</v>
          </cell>
          <cell r="F49">
            <v>427508.01</v>
          </cell>
          <cell r="H49">
            <v>839580.02</v>
          </cell>
          <cell r="I49">
            <v>134184.75</v>
          </cell>
          <cell r="J49">
            <v>9639694.9900000002</v>
          </cell>
          <cell r="K49">
            <v>1772740.49</v>
          </cell>
          <cell r="L49">
            <v>42983659.479999997</v>
          </cell>
          <cell r="M49">
            <v>9543109.1699999999</v>
          </cell>
          <cell r="N49">
            <v>5579752.3200000003</v>
          </cell>
          <cell r="O49">
            <v>221393.82</v>
          </cell>
          <cell r="P49">
            <v>1138713.02</v>
          </cell>
          <cell r="Q49">
            <v>1368571.97</v>
          </cell>
          <cell r="R49">
            <v>808707.62</v>
          </cell>
        </row>
        <row r="50">
          <cell r="D50">
            <v>99008</v>
          </cell>
          <cell r="E50">
            <v>228092</v>
          </cell>
          <cell r="F50">
            <v>839105.41</v>
          </cell>
          <cell r="J50">
            <v>304036</v>
          </cell>
          <cell r="K50">
            <v>2872200.84</v>
          </cell>
          <cell r="L50">
            <v>37090076.299999997</v>
          </cell>
          <cell r="M50">
            <v>2875908.8</v>
          </cell>
          <cell r="N50">
            <v>2736430.38</v>
          </cell>
          <cell r="O50">
            <v>622929.78</v>
          </cell>
          <cell r="P50">
            <v>948726.15</v>
          </cell>
          <cell r="Q50">
            <v>2054081</v>
          </cell>
          <cell r="R50">
            <v>7048782.4000000004</v>
          </cell>
        </row>
        <row r="51">
          <cell r="C51">
            <v>349020</v>
          </cell>
          <cell r="D51">
            <v>96521.3</v>
          </cell>
          <cell r="E51">
            <v>11850</v>
          </cell>
          <cell r="F51">
            <v>195776</v>
          </cell>
          <cell r="H51">
            <v>142872.15</v>
          </cell>
          <cell r="K51">
            <v>915405.89</v>
          </cell>
          <cell r="L51">
            <v>9992926.7200000007</v>
          </cell>
          <cell r="M51">
            <v>479478</v>
          </cell>
          <cell r="N51">
            <v>2552486.11</v>
          </cell>
          <cell r="O51">
            <v>634566.81999999995</v>
          </cell>
          <cell r="Q51">
            <v>316212.58</v>
          </cell>
          <cell r="R51">
            <v>289459.74</v>
          </cell>
        </row>
        <row r="52">
          <cell r="C52">
            <v>227187.26</v>
          </cell>
          <cell r="E52">
            <v>82378.880000000005</v>
          </cell>
          <cell r="H52">
            <v>642715.05000000005</v>
          </cell>
          <cell r="K52">
            <v>1192898.8600000001</v>
          </cell>
          <cell r="L52">
            <v>7891356.8799999999</v>
          </cell>
          <cell r="M52">
            <v>1404799.88</v>
          </cell>
          <cell r="N52">
            <v>844489.05</v>
          </cell>
          <cell r="O52">
            <v>161527.57</v>
          </cell>
          <cell r="Q52">
            <v>519774.48</v>
          </cell>
          <cell r="R52">
            <v>1550919.14</v>
          </cell>
        </row>
        <row r="53">
          <cell r="D53">
            <v>115615.5</v>
          </cell>
          <cell r="E53">
            <v>43724.52</v>
          </cell>
          <cell r="F53">
            <v>356925.79</v>
          </cell>
          <cell r="H53">
            <v>1122806.48</v>
          </cell>
          <cell r="J53">
            <v>19008.54</v>
          </cell>
          <cell r="K53">
            <v>1257639.72</v>
          </cell>
          <cell r="L53">
            <v>9910530.1600000001</v>
          </cell>
          <cell r="M53">
            <v>1276982.8999999999</v>
          </cell>
          <cell r="N53">
            <v>1807311.28</v>
          </cell>
          <cell r="O53">
            <v>111844.15</v>
          </cell>
          <cell r="P53">
            <v>416575.05</v>
          </cell>
          <cell r="Q53">
            <v>196792.98</v>
          </cell>
          <cell r="R53">
            <v>225892.56</v>
          </cell>
        </row>
        <row r="54">
          <cell r="D54">
            <v>16082.32</v>
          </cell>
          <cell r="J54">
            <v>1706.12</v>
          </cell>
          <cell r="K54">
            <v>787960.94</v>
          </cell>
          <cell r="L54">
            <v>6566119.9100000001</v>
          </cell>
          <cell r="M54">
            <v>2063302.8</v>
          </cell>
          <cell r="N54">
            <v>1206949.6399999999</v>
          </cell>
          <cell r="O54">
            <v>445178.69</v>
          </cell>
          <cell r="P54">
            <v>254197.86</v>
          </cell>
          <cell r="Q54">
            <v>351321.61</v>
          </cell>
          <cell r="R54">
            <v>142561.5</v>
          </cell>
        </row>
        <row r="55">
          <cell r="C55">
            <v>46305</v>
          </cell>
          <cell r="D55">
            <v>82786.8</v>
          </cell>
          <cell r="E55">
            <v>36160.85</v>
          </cell>
          <cell r="F55">
            <v>1969884.17</v>
          </cell>
          <cell r="G55">
            <v>479798.51</v>
          </cell>
          <cell r="I55">
            <v>40477.5</v>
          </cell>
          <cell r="K55">
            <v>13938444.550000001</v>
          </cell>
          <cell r="L55">
            <v>73028174.120000005</v>
          </cell>
          <cell r="M55">
            <v>6136202.2400000002</v>
          </cell>
          <cell r="N55">
            <v>6878255.1500000004</v>
          </cell>
          <cell r="O55">
            <v>650159.9</v>
          </cell>
          <cell r="P55">
            <v>287556.75</v>
          </cell>
          <cell r="Q55">
            <v>1108118</v>
          </cell>
          <cell r="R55">
            <v>1952259.25</v>
          </cell>
        </row>
        <row r="56">
          <cell r="D56">
            <v>46778</v>
          </cell>
          <cell r="E56">
            <v>26010.720000000001</v>
          </cell>
          <cell r="F56">
            <v>50829.120000000003</v>
          </cell>
          <cell r="H56">
            <v>47370.96</v>
          </cell>
          <cell r="K56">
            <v>613115.18000000005</v>
          </cell>
          <cell r="L56">
            <v>10545615.09</v>
          </cell>
          <cell r="M56">
            <v>441651.15</v>
          </cell>
          <cell r="N56">
            <v>48268</v>
          </cell>
          <cell r="O56">
            <v>99648.08</v>
          </cell>
          <cell r="Q56">
            <v>224626.18</v>
          </cell>
          <cell r="R56">
            <v>727172.23</v>
          </cell>
        </row>
        <row r="57">
          <cell r="C57">
            <v>122264</v>
          </cell>
          <cell r="D57">
            <v>44430.33</v>
          </cell>
          <cell r="E57">
            <v>31980</v>
          </cell>
          <cell r="H57">
            <v>55263.39</v>
          </cell>
          <cell r="J57">
            <v>26989.95</v>
          </cell>
          <cell r="K57">
            <v>684830.19</v>
          </cell>
          <cell r="L57">
            <v>4806773.6900000004</v>
          </cell>
          <cell r="M57">
            <v>257599.68</v>
          </cell>
          <cell r="N57">
            <v>760426.41</v>
          </cell>
          <cell r="O57">
            <v>186363.94</v>
          </cell>
          <cell r="Q57">
            <v>218896.8</v>
          </cell>
          <cell r="R57">
            <v>47534.95</v>
          </cell>
        </row>
        <row r="58">
          <cell r="C58">
            <v>23865</v>
          </cell>
          <cell r="J58">
            <v>26641.72</v>
          </cell>
          <cell r="K58">
            <v>103689.21</v>
          </cell>
          <cell r="L58">
            <v>1098723.24</v>
          </cell>
          <cell r="M58">
            <v>44504.34</v>
          </cell>
          <cell r="N58">
            <v>148956.44</v>
          </cell>
          <cell r="O58">
            <v>67876.94</v>
          </cell>
          <cell r="Q58">
            <v>55509.14</v>
          </cell>
          <cell r="R58">
            <v>72112.33</v>
          </cell>
        </row>
        <row r="59">
          <cell r="C59">
            <v>71645</v>
          </cell>
          <cell r="D59">
            <v>33027.839999999997</v>
          </cell>
          <cell r="F59">
            <v>361335.5</v>
          </cell>
          <cell r="H59">
            <v>105668.46</v>
          </cell>
          <cell r="J59">
            <v>288420.56</v>
          </cell>
          <cell r="K59">
            <v>635011.81000000006</v>
          </cell>
          <cell r="L59">
            <v>11190652.77</v>
          </cell>
          <cell r="M59">
            <v>398984.97</v>
          </cell>
          <cell r="N59">
            <v>1180788.3799999999</v>
          </cell>
          <cell r="O59">
            <v>12061.17</v>
          </cell>
          <cell r="Q59">
            <v>321878.90000000002</v>
          </cell>
          <cell r="R59">
            <v>394252.87</v>
          </cell>
        </row>
        <row r="60">
          <cell r="D60">
            <v>35520</v>
          </cell>
          <cell r="E60">
            <v>45153</v>
          </cell>
          <cell r="F60">
            <v>60620</v>
          </cell>
          <cell r="J60">
            <v>152387.78</v>
          </cell>
          <cell r="K60">
            <v>153905.4</v>
          </cell>
          <cell r="L60">
            <v>7713634.0800000001</v>
          </cell>
          <cell r="M60">
            <v>1527814.84</v>
          </cell>
          <cell r="N60">
            <v>1107981.08</v>
          </cell>
          <cell r="O60">
            <v>310650.21999999997</v>
          </cell>
        </row>
        <row r="61">
          <cell r="C61">
            <v>155060.76</v>
          </cell>
          <cell r="H61">
            <v>224971.25</v>
          </cell>
          <cell r="J61">
            <v>409600</v>
          </cell>
          <cell r="K61">
            <v>803252.03</v>
          </cell>
          <cell r="L61">
            <v>12524526.33</v>
          </cell>
          <cell r="M61">
            <v>576371.57999999996</v>
          </cell>
          <cell r="N61">
            <v>1117294.97</v>
          </cell>
          <cell r="O61">
            <v>761062.64</v>
          </cell>
          <cell r="Q61">
            <v>9146.25</v>
          </cell>
          <cell r="R61">
            <v>5388.67</v>
          </cell>
        </row>
        <row r="62">
          <cell r="C62">
            <v>61177.78</v>
          </cell>
          <cell r="H62">
            <v>99595.56</v>
          </cell>
          <cell r="J62">
            <v>14698.88</v>
          </cell>
          <cell r="K62">
            <v>692482.23</v>
          </cell>
          <cell r="L62">
            <v>4878339.42</v>
          </cell>
          <cell r="M62">
            <v>29679.29</v>
          </cell>
          <cell r="N62">
            <v>884753.58</v>
          </cell>
          <cell r="O62">
            <v>84831.7</v>
          </cell>
          <cell r="Q62">
            <v>49799.01</v>
          </cell>
          <cell r="R62">
            <v>767.79</v>
          </cell>
        </row>
        <row r="63">
          <cell r="F63">
            <v>114965.29</v>
          </cell>
          <cell r="K63">
            <v>20586.18</v>
          </cell>
          <cell r="L63">
            <v>754976.1</v>
          </cell>
          <cell r="M63">
            <v>211208.97</v>
          </cell>
          <cell r="N63">
            <v>228010.63</v>
          </cell>
          <cell r="O63">
            <v>1385.28</v>
          </cell>
          <cell r="Q63">
            <v>6173.2</v>
          </cell>
        </row>
        <row r="64">
          <cell r="K64">
            <v>5304.91</v>
          </cell>
          <cell r="L64">
            <v>402135.47</v>
          </cell>
          <cell r="M64">
            <v>8369.19</v>
          </cell>
          <cell r="N64">
            <v>128761.02</v>
          </cell>
          <cell r="O64">
            <v>6723.24</v>
          </cell>
        </row>
        <row r="65">
          <cell r="C65">
            <v>113514.48</v>
          </cell>
          <cell r="H65">
            <v>57894.98</v>
          </cell>
          <cell r="K65">
            <v>2672912.19</v>
          </cell>
          <cell r="L65">
            <v>20609764.710000001</v>
          </cell>
          <cell r="M65">
            <v>1144141.43</v>
          </cell>
          <cell r="N65">
            <v>4222753.79</v>
          </cell>
          <cell r="O65">
            <v>448266.39</v>
          </cell>
          <cell r="Q65">
            <v>157491.29999999999</v>
          </cell>
          <cell r="R65">
            <v>514490.8</v>
          </cell>
        </row>
        <row r="66">
          <cell r="K66">
            <v>12346.64</v>
          </cell>
          <cell r="L66">
            <v>308220.48</v>
          </cell>
          <cell r="M66">
            <v>46746.67</v>
          </cell>
          <cell r="N66">
            <v>58340.55</v>
          </cell>
          <cell r="O66">
            <v>51961.26</v>
          </cell>
          <cell r="Q66">
            <v>4598.9399999999996</v>
          </cell>
          <cell r="R66">
            <v>37924.6</v>
          </cell>
        </row>
        <row r="67">
          <cell r="D67">
            <v>45579.76</v>
          </cell>
          <cell r="E67">
            <v>99773.759999999995</v>
          </cell>
          <cell r="K67">
            <v>1040153.22</v>
          </cell>
          <cell r="L67">
            <v>16914179.510000002</v>
          </cell>
          <cell r="M67">
            <v>1869847.25</v>
          </cell>
          <cell r="N67">
            <v>858325.61</v>
          </cell>
          <cell r="O67">
            <v>391929.41</v>
          </cell>
          <cell r="P67">
            <v>94784.81</v>
          </cell>
          <cell r="Q67">
            <v>164328.89000000001</v>
          </cell>
          <cell r="R67">
            <v>635413.49</v>
          </cell>
        </row>
        <row r="68">
          <cell r="D68">
            <v>4500</v>
          </cell>
          <cell r="E68">
            <v>9936</v>
          </cell>
          <cell r="H68">
            <v>56680.4</v>
          </cell>
          <cell r="K68">
            <v>37305.94</v>
          </cell>
          <cell r="L68">
            <v>815871.65</v>
          </cell>
          <cell r="M68">
            <v>70195.520000000004</v>
          </cell>
          <cell r="N68">
            <v>273026.96000000002</v>
          </cell>
          <cell r="O68">
            <v>4328.84</v>
          </cell>
          <cell r="Q68">
            <v>10008.870000000001</v>
          </cell>
          <cell r="R68">
            <v>17602.75</v>
          </cell>
        </row>
      </sheetData>
      <sheetData sheetId="2">
        <row r="7">
          <cell r="B7">
            <v>653.20198702351979</v>
          </cell>
          <cell r="C7">
            <v>368.34931062449306</v>
          </cell>
        </row>
      </sheetData>
      <sheetData sheetId="3">
        <row r="2">
          <cell r="C2">
            <v>1767564.5768856446</v>
          </cell>
          <cell r="D2">
            <v>179754.46358475261</v>
          </cell>
          <cell r="E2">
            <v>219185.19999999998</v>
          </cell>
          <cell r="F2">
            <v>1369798.65</v>
          </cell>
          <cell r="G2">
            <v>0</v>
          </cell>
          <cell r="H2">
            <v>203706.88</v>
          </cell>
          <cell r="I2">
            <v>13931.529999999999</v>
          </cell>
          <cell r="J2">
            <v>98888.79</v>
          </cell>
          <cell r="K2">
            <v>2908865.52</v>
          </cell>
          <cell r="L2">
            <v>94079782.280000001</v>
          </cell>
          <cell r="M2">
            <v>6066182.4800000004</v>
          </cell>
          <cell r="N2">
            <v>4570043.72</v>
          </cell>
          <cell r="O2">
            <v>745780.35000000009</v>
          </cell>
          <cell r="P2">
            <v>799775.34</v>
          </cell>
          <cell r="Q2">
            <v>691078.76</v>
          </cell>
          <cell r="R2">
            <v>736766.64</v>
          </cell>
        </row>
        <row r="3">
          <cell r="C3">
            <v>0</v>
          </cell>
          <cell r="D3">
            <v>0</v>
          </cell>
          <cell r="E3">
            <v>0</v>
          </cell>
          <cell r="F3">
            <v>0</v>
          </cell>
          <cell r="G3">
            <v>0</v>
          </cell>
          <cell r="H3">
            <v>0</v>
          </cell>
          <cell r="I3">
            <v>0</v>
          </cell>
          <cell r="J3">
            <v>0</v>
          </cell>
          <cell r="K3">
            <v>329.4</v>
          </cell>
          <cell r="L3">
            <v>41124.240000000005</v>
          </cell>
          <cell r="M3">
            <v>0</v>
          </cell>
          <cell r="N3">
            <v>5538.5</v>
          </cell>
          <cell r="O3">
            <v>469.00000000000006</v>
          </cell>
          <cell r="P3">
            <v>0</v>
          </cell>
          <cell r="Q3">
            <v>0</v>
          </cell>
          <cell r="R3">
            <v>0</v>
          </cell>
        </row>
        <row r="4">
          <cell r="C4">
            <v>9144.8278183292769</v>
          </cell>
          <cell r="D4">
            <v>0</v>
          </cell>
          <cell r="E4">
            <v>0</v>
          </cell>
          <cell r="F4">
            <v>0</v>
          </cell>
          <cell r="G4">
            <v>0</v>
          </cell>
          <cell r="H4">
            <v>0</v>
          </cell>
          <cell r="I4">
            <v>0</v>
          </cell>
          <cell r="J4">
            <v>0</v>
          </cell>
          <cell r="K4">
            <v>37371.040000000001</v>
          </cell>
          <cell r="L4">
            <v>554466.24</v>
          </cell>
          <cell r="M4">
            <v>0</v>
          </cell>
          <cell r="N4">
            <v>103855.62</v>
          </cell>
          <cell r="O4">
            <v>36155.210000000006</v>
          </cell>
          <cell r="P4">
            <v>0</v>
          </cell>
          <cell r="Q4">
            <v>51166.799999999996</v>
          </cell>
          <cell r="R4">
            <v>135857.88</v>
          </cell>
        </row>
        <row r="5">
          <cell r="C5">
            <v>271732.02660178422</v>
          </cell>
          <cell r="D5">
            <v>0</v>
          </cell>
          <cell r="E5">
            <v>0</v>
          </cell>
          <cell r="F5">
            <v>272267.34999999998</v>
          </cell>
          <cell r="G5">
            <v>0</v>
          </cell>
          <cell r="H5">
            <v>0</v>
          </cell>
          <cell r="I5">
            <v>0</v>
          </cell>
          <cell r="J5">
            <v>50793.599999999999</v>
          </cell>
          <cell r="K5">
            <v>374100.8</v>
          </cell>
          <cell r="L5">
            <v>14531734</v>
          </cell>
          <cell r="M5">
            <v>1373336</v>
          </cell>
          <cell r="N5">
            <v>1923917.49</v>
          </cell>
          <cell r="O5">
            <v>466518.99000000005</v>
          </cell>
          <cell r="P5">
            <v>0</v>
          </cell>
          <cell r="Q5">
            <v>225050.96</v>
          </cell>
          <cell r="R5">
            <v>659561.52</v>
          </cell>
        </row>
        <row r="6">
          <cell r="C6">
            <v>0</v>
          </cell>
          <cell r="D6">
            <v>0</v>
          </cell>
          <cell r="E6">
            <v>0</v>
          </cell>
          <cell r="F6">
            <v>0</v>
          </cell>
          <cell r="G6">
            <v>0</v>
          </cell>
          <cell r="H6">
            <v>0</v>
          </cell>
          <cell r="I6">
            <v>0</v>
          </cell>
          <cell r="J6">
            <v>0</v>
          </cell>
          <cell r="K6">
            <v>269937.2</v>
          </cell>
          <cell r="L6">
            <v>651304.44000000006</v>
          </cell>
          <cell r="M6">
            <v>110938.12000000001</v>
          </cell>
          <cell r="N6">
            <v>146228.06</v>
          </cell>
          <cell r="O6">
            <v>65767.87000000001</v>
          </cell>
          <cell r="P6">
            <v>0</v>
          </cell>
          <cell r="Q6">
            <v>22965.279999999999</v>
          </cell>
          <cell r="R6">
            <v>1659</v>
          </cell>
        </row>
        <row r="7">
          <cell r="C7">
            <v>4572.4139091646384</v>
          </cell>
          <cell r="D7">
            <v>0</v>
          </cell>
          <cell r="E7">
            <v>0</v>
          </cell>
          <cell r="F7">
            <v>0</v>
          </cell>
          <cell r="G7">
            <v>0</v>
          </cell>
          <cell r="H7">
            <v>0</v>
          </cell>
          <cell r="I7">
            <v>0</v>
          </cell>
          <cell r="J7">
            <v>0</v>
          </cell>
          <cell r="K7">
            <v>88140.12</v>
          </cell>
          <cell r="L7">
            <v>1250137.08</v>
          </cell>
          <cell r="M7">
            <v>0</v>
          </cell>
          <cell r="N7">
            <v>107167.06</v>
          </cell>
          <cell r="O7">
            <v>34771.660000000003</v>
          </cell>
          <cell r="P7">
            <v>0</v>
          </cell>
          <cell r="Q7">
            <v>4862.92</v>
          </cell>
          <cell r="R7">
            <v>15948.52</v>
          </cell>
        </row>
        <row r="8">
          <cell r="C8">
            <v>0</v>
          </cell>
          <cell r="D8">
            <v>37571.629683698295</v>
          </cell>
          <cell r="E8">
            <v>34494.720000000001</v>
          </cell>
          <cell r="F8">
            <v>1428803.25</v>
          </cell>
          <cell r="G8">
            <v>0</v>
          </cell>
          <cell r="H8">
            <v>283524.72000000003</v>
          </cell>
          <cell r="I8">
            <v>0</v>
          </cell>
          <cell r="J8">
            <v>212856.93</v>
          </cell>
          <cell r="K8">
            <v>3266567.08</v>
          </cell>
          <cell r="L8">
            <v>48592903.160000004</v>
          </cell>
          <cell r="M8">
            <v>5785397.5200000005</v>
          </cell>
          <cell r="N8">
            <v>3164832.99</v>
          </cell>
          <cell r="O8">
            <v>515567.01000000007</v>
          </cell>
          <cell r="P8">
            <v>72229.3</v>
          </cell>
          <cell r="Q8">
            <v>1024729.24</v>
          </cell>
          <cell r="R8">
            <v>1603621</v>
          </cell>
        </row>
        <row r="9">
          <cell r="C9">
            <v>4572.4139091646384</v>
          </cell>
          <cell r="D9">
            <v>0</v>
          </cell>
          <cell r="E9">
            <v>0</v>
          </cell>
          <cell r="F9">
            <v>0</v>
          </cell>
          <cell r="G9">
            <v>0</v>
          </cell>
          <cell r="H9">
            <v>0</v>
          </cell>
          <cell r="I9">
            <v>49929.79</v>
          </cell>
          <cell r="J9">
            <v>0</v>
          </cell>
          <cell r="K9">
            <v>63681.56</v>
          </cell>
          <cell r="L9">
            <v>1792238.24</v>
          </cell>
          <cell r="M9">
            <v>4218.6000000000004</v>
          </cell>
          <cell r="N9">
            <v>102520.55</v>
          </cell>
          <cell r="O9">
            <v>74922.75</v>
          </cell>
          <cell r="P9">
            <v>0</v>
          </cell>
          <cell r="Q9">
            <v>8527.7999999999993</v>
          </cell>
          <cell r="R9">
            <v>162547.24000000002</v>
          </cell>
        </row>
        <row r="10">
          <cell r="C10">
            <v>73158.622546634215</v>
          </cell>
          <cell r="D10">
            <v>0</v>
          </cell>
          <cell r="E10">
            <v>0</v>
          </cell>
          <cell r="F10">
            <v>0</v>
          </cell>
          <cell r="G10">
            <v>0</v>
          </cell>
          <cell r="H10">
            <v>0</v>
          </cell>
          <cell r="I10">
            <v>0</v>
          </cell>
          <cell r="J10">
            <v>216031.53</v>
          </cell>
          <cell r="K10">
            <v>250021.91999999998</v>
          </cell>
          <cell r="L10">
            <v>2774919.24</v>
          </cell>
          <cell r="M10">
            <v>2891.4</v>
          </cell>
          <cell r="N10">
            <v>182344.91</v>
          </cell>
          <cell r="O10">
            <v>205956.66</v>
          </cell>
          <cell r="P10">
            <v>0</v>
          </cell>
          <cell r="Q10">
            <v>12944.199999999999</v>
          </cell>
          <cell r="R10">
            <v>287493.64</v>
          </cell>
        </row>
        <row r="11">
          <cell r="C11">
            <v>504925.13596918079</v>
          </cell>
          <cell r="D11">
            <v>0</v>
          </cell>
          <cell r="E11">
            <v>0</v>
          </cell>
          <cell r="F11">
            <v>924519.75</v>
          </cell>
          <cell r="G11">
            <v>0</v>
          </cell>
          <cell r="H11">
            <v>264672.03999999998</v>
          </cell>
          <cell r="I11">
            <v>0</v>
          </cell>
          <cell r="J11">
            <v>0</v>
          </cell>
          <cell r="K11">
            <v>2270422.44</v>
          </cell>
          <cell r="L11">
            <v>17751890.920000002</v>
          </cell>
          <cell r="M11">
            <v>4536808.84</v>
          </cell>
          <cell r="N11">
            <v>4096775.98</v>
          </cell>
          <cell r="O11">
            <v>487928.84</v>
          </cell>
          <cell r="P11">
            <v>0</v>
          </cell>
          <cell r="Q11">
            <v>737197.2</v>
          </cell>
          <cell r="R11">
            <v>2674721.96</v>
          </cell>
        </row>
        <row r="12">
          <cell r="C12">
            <v>0</v>
          </cell>
          <cell r="D12">
            <v>0</v>
          </cell>
          <cell r="E12">
            <v>0</v>
          </cell>
          <cell r="F12">
            <v>0</v>
          </cell>
          <cell r="G12">
            <v>0</v>
          </cell>
          <cell r="H12">
            <v>0</v>
          </cell>
          <cell r="I12">
            <v>0</v>
          </cell>
          <cell r="J12">
            <v>0</v>
          </cell>
          <cell r="K12">
            <v>112279.03999999999</v>
          </cell>
          <cell r="L12">
            <v>1015045.7200000001</v>
          </cell>
          <cell r="M12">
            <v>43952.44</v>
          </cell>
          <cell r="N12">
            <v>101879.25</v>
          </cell>
          <cell r="O12">
            <v>48832.280000000006</v>
          </cell>
          <cell r="P12">
            <v>0</v>
          </cell>
          <cell r="Q12">
            <v>67588</v>
          </cell>
          <cell r="R12">
            <v>153515.96000000002</v>
          </cell>
        </row>
        <row r="13">
          <cell r="C13">
            <v>56828.572871046221</v>
          </cell>
          <cell r="D13">
            <v>0</v>
          </cell>
          <cell r="E13">
            <v>0</v>
          </cell>
          <cell r="F13">
            <v>203199.94999999998</v>
          </cell>
          <cell r="G13">
            <v>0</v>
          </cell>
          <cell r="H13">
            <v>40888.28</v>
          </cell>
          <cell r="I13">
            <v>0</v>
          </cell>
          <cell r="J13">
            <v>7460.3099999999995</v>
          </cell>
          <cell r="K13">
            <v>543622.24</v>
          </cell>
          <cell r="L13">
            <v>4645010.4000000004</v>
          </cell>
          <cell r="M13">
            <v>557095.36</v>
          </cell>
          <cell r="N13">
            <v>643118.96</v>
          </cell>
          <cell r="O13">
            <v>38612.770000000004</v>
          </cell>
          <cell r="P13">
            <v>114253.62</v>
          </cell>
          <cell r="Q13">
            <v>305832.03999999998</v>
          </cell>
          <cell r="R13">
            <v>115902.48000000001</v>
          </cell>
        </row>
        <row r="14">
          <cell r="C14">
            <v>0</v>
          </cell>
          <cell r="D14">
            <v>0</v>
          </cell>
          <cell r="E14">
            <v>0</v>
          </cell>
          <cell r="F14">
            <v>0</v>
          </cell>
          <cell r="G14">
            <v>0</v>
          </cell>
          <cell r="H14">
            <v>0</v>
          </cell>
          <cell r="I14">
            <v>0</v>
          </cell>
          <cell r="J14">
            <v>0</v>
          </cell>
          <cell r="K14">
            <v>135610.32</v>
          </cell>
          <cell r="L14">
            <v>7746417.6800000006</v>
          </cell>
          <cell r="M14">
            <v>536217.24</v>
          </cell>
          <cell r="N14">
            <v>4041886.5300000003</v>
          </cell>
          <cell r="O14">
            <v>349423.76</v>
          </cell>
          <cell r="P14">
            <v>0</v>
          </cell>
          <cell r="Q14">
            <v>7890.96</v>
          </cell>
          <cell r="R14">
            <v>45567.200000000004</v>
          </cell>
        </row>
        <row r="15">
          <cell r="C15">
            <v>0</v>
          </cell>
          <cell r="D15">
            <v>0</v>
          </cell>
          <cell r="E15">
            <v>0</v>
          </cell>
          <cell r="F15">
            <v>0</v>
          </cell>
          <cell r="G15">
            <v>0</v>
          </cell>
          <cell r="H15">
            <v>0</v>
          </cell>
          <cell r="I15">
            <v>0</v>
          </cell>
          <cell r="J15">
            <v>0</v>
          </cell>
          <cell r="K15">
            <v>4328.5599999999995</v>
          </cell>
          <cell r="L15">
            <v>607453.12</v>
          </cell>
          <cell r="M15">
            <v>0</v>
          </cell>
          <cell r="N15">
            <v>24165.35</v>
          </cell>
          <cell r="O15">
            <v>16672.95</v>
          </cell>
          <cell r="P15">
            <v>0</v>
          </cell>
          <cell r="Q15">
            <v>1268.8</v>
          </cell>
          <cell r="R15">
            <v>395</v>
          </cell>
        </row>
        <row r="16">
          <cell r="C16">
            <v>182243.35437956202</v>
          </cell>
          <cell r="D16">
            <v>60040.937631792367</v>
          </cell>
          <cell r="E16">
            <v>67552.160000000003</v>
          </cell>
          <cell r="F16">
            <v>534471.9</v>
          </cell>
          <cell r="G16">
            <v>0</v>
          </cell>
          <cell r="H16">
            <v>131234.23999999999</v>
          </cell>
          <cell r="I16">
            <v>0</v>
          </cell>
          <cell r="J16">
            <v>0</v>
          </cell>
          <cell r="K16">
            <v>326179.20000000001</v>
          </cell>
          <cell r="L16">
            <v>23235713.84</v>
          </cell>
          <cell r="M16">
            <v>852874.52</v>
          </cell>
          <cell r="N16">
            <v>2199495.7600000002</v>
          </cell>
          <cell r="O16">
            <v>447008.59</v>
          </cell>
          <cell r="P16">
            <v>348013.9</v>
          </cell>
          <cell r="Q16">
            <v>65650.64</v>
          </cell>
          <cell r="R16">
            <v>64697.840000000004</v>
          </cell>
        </row>
        <row r="17">
          <cell r="C17">
            <v>0</v>
          </cell>
          <cell r="D17">
            <v>0</v>
          </cell>
          <cell r="E17">
            <v>0</v>
          </cell>
          <cell r="F17">
            <v>0</v>
          </cell>
          <cell r="G17">
            <v>0</v>
          </cell>
          <cell r="H17">
            <v>0</v>
          </cell>
          <cell r="I17">
            <v>0</v>
          </cell>
          <cell r="J17">
            <v>0</v>
          </cell>
          <cell r="K17">
            <v>189810.04</v>
          </cell>
          <cell r="L17">
            <v>1931265.6</v>
          </cell>
          <cell r="M17">
            <v>118563.20000000001</v>
          </cell>
          <cell r="N17">
            <v>389391.53</v>
          </cell>
          <cell r="O17">
            <v>123276.65000000001</v>
          </cell>
          <cell r="P17">
            <v>0</v>
          </cell>
          <cell r="Q17">
            <v>6607.5199999999995</v>
          </cell>
          <cell r="R17">
            <v>104602.32</v>
          </cell>
        </row>
        <row r="18">
          <cell r="C18">
            <v>8491.6258313057569</v>
          </cell>
          <cell r="D18">
            <v>0</v>
          </cell>
          <cell r="E18">
            <v>0</v>
          </cell>
          <cell r="F18">
            <v>0</v>
          </cell>
          <cell r="G18">
            <v>0</v>
          </cell>
          <cell r="H18">
            <v>7590.04</v>
          </cell>
          <cell r="I18">
            <v>0</v>
          </cell>
          <cell r="J18">
            <v>13809.509999999998</v>
          </cell>
          <cell r="K18">
            <v>109773.16</v>
          </cell>
          <cell r="L18">
            <v>2032246.56</v>
          </cell>
          <cell r="M18">
            <v>80143.92</v>
          </cell>
          <cell r="N18">
            <v>94469.32</v>
          </cell>
          <cell r="O18">
            <v>126639.38</v>
          </cell>
          <cell r="P18">
            <v>0</v>
          </cell>
          <cell r="Q18">
            <v>75012.92</v>
          </cell>
          <cell r="R18">
            <v>80339.839999999997</v>
          </cell>
        </row>
        <row r="19">
          <cell r="C19">
            <v>0</v>
          </cell>
          <cell r="D19">
            <v>0</v>
          </cell>
          <cell r="E19">
            <v>0</v>
          </cell>
          <cell r="F19">
            <v>0</v>
          </cell>
          <cell r="G19">
            <v>0</v>
          </cell>
          <cell r="H19">
            <v>0</v>
          </cell>
          <cell r="I19">
            <v>0</v>
          </cell>
          <cell r="J19">
            <v>0</v>
          </cell>
          <cell r="K19">
            <v>53453.08</v>
          </cell>
          <cell r="L19">
            <v>435084.60000000003</v>
          </cell>
          <cell r="M19">
            <v>0</v>
          </cell>
          <cell r="N19">
            <v>101640.22</v>
          </cell>
          <cell r="O19">
            <v>73595.48000000001</v>
          </cell>
          <cell r="P19">
            <v>0</v>
          </cell>
          <cell r="Q19">
            <v>0</v>
          </cell>
          <cell r="R19">
            <v>0</v>
          </cell>
        </row>
        <row r="20">
          <cell r="C20">
            <v>1990959.6564476884</v>
          </cell>
          <cell r="D20">
            <v>49358.807623682071</v>
          </cell>
          <cell r="E20">
            <v>121090.84</v>
          </cell>
          <cell r="F20">
            <v>6080561.25</v>
          </cell>
          <cell r="G20">
            <v>0</v>
          </cell>
          <cell r="H20">
            <v>9277966.9600000009</v>
          </cell>
          <cell r="I20">
            <v>450588.39</v>
          </cell>
          <cell r="J20">
            <v>3780472.4099999997</v>
          </cell>
          <cell r="K20">
            <v>19994719.079999998</v>
          </cell>
          <cell r="L20">
            <v>564831062.12</v>
          </cell>
          <cell r="M20">
            <v>44636952.880000003</v>
          </cell>
          <cell r="N20">
            <v>55912166.090000004</v>
          </cell>
          <cell r="O20">
            <v>12845966.280000001</v>
          </cell>
          <cell r="P20">
            <v>15457070.199999999</v>
          </cell>
          <cell r="Q20">
            <v>25021475.32</v>
          </cell>
          <cell r="R20">
            <v>28674699.52</v>
          </cell>
        </row>
        <row r="21">
          <cell r="C21">
            <v>0</v>
          </cell>
          <cell r="D21">
            <v>0</v>
          </cell>
          <cell r="E21">
            <v>0</v>
          </cell>
          <cell r="F21">
            <v>0</v>
          </cell>
          <cell r="G21">
            <v>0</v>
          </cell>
          <cell r="H21">
            <v>55823.520000000004</v>
          </cell>
          <cell r="I21">
            <v>0</v>
          </cell>
          <cell r="J21">
            <v>0</v>
          </cell>
          <cell r="K21">
            <v>646692.72</v>
          </cell>
          <cell r="L21">
            <v>2193485.56</v>
          </cell>
          <cell r="M21">
            <v>330848.84000000003</v>
          </cell>
          <cell r="N21">
            <v>300839.66000000003</v>
          </cell>
          <cell r="O21">
            <v>281428.14</v>
          </cell>
          <cell r="P21">
            <v>0</v>
          </cell>
          <cell r="Q21">
            <v>7381</v>
          </cell>
          <cell r="R21">
            <v>0</v>
          </cell>
        </row>
        <row r="22">
          <cell r="C22">
            <v>0</v>
          </cell>
          <cell r="D22">
            <v>5525.2396593673957</v>
          </cell>
          <cell r="E22">
            <v>0</v>
          </cell>
          <cell r="F22">
            <v>93309.599999999991</v>
          </cell>
          <cell r="G22">
            <v>0</v>
          </cell>
          <cell r="H22">
            <v>0</v>
          </cell>
          <cell r="I22">
            <v>0</v>
          </cell>
          <cell r="J22">
            <v>0</v>
          </cell>
          <cell r="K22">
            <v>794385.91999999993</v>
          </cell>
          <cell r="L22">
            <v>1675277.1600000001</v>
          </cell>
          <cell r="M22">
            <v>114774.36</v>
          </cell>
          <cell r="N22">
            <v>383316.67</v>
          </cell>
          <cell r="O22">
            <v>0</v>
          </cell>
          <cell r="P22">
            <v>0</v>
          </cell>
          <cell r="Q22">
            <v>136779.07999999999</v>
          </cell>
          <cell r="R22">
            <v>163097.08000000002</v>
          </cell>
        </row>
        <row r="23">
          <cell r="C23">
            <v>0</v>
          </cell>
          <cell r="D23">
            <v>0</v>
          </cell>
          <cell r="E23">
            <v>0</v>
          </cell>
          <cell r="F23">
            <v>0</v>
          </cell>
          <cell r="G23">
            <v>0</v>
          </cell>
          <cell r="H23">
            <v>0</v>
          </cell>
          <cell r="I23">
            <v>0</v>
          </cell>
          <cell r="J23">
            <v>0</v>
          </cell>
          <cell r="K23">
            <v>55075.68</v>
          </cell>
          <cell r="L23">
            <v>418845.36000000004</v>
          </cell>
          <cell r="M23">
            <v>0</v>
          </cell>
          <cell r="N23">
            <v>134422.31</v>
          </cell>
          <cell r="O23">
            <v>28341.670000000002</v>
          </cell>
          <cell r="P23">
            <v>0</v>
          </cell>
          <cell r="Q23">
            <v>13383.4</v>
          </cell>
          <cell r="R23">
            <v>48047.8</v>
          </cell>
        </row>
        <row r="24">
          <cell r="C24">
            <v>0</v>
          </cell>
          <cell r="D24">
            <v>0</v>
          </cell>
          <cell r="E24">
            <v>0</v>
          </cell>
          <cell r="F24">
            <v>0</v>
          </cell>
          <cell r="G24">
            <v>0</v>
          </cell>
          <cell r="H24">
            <v>54599.32</v>
          </cell>
          <cell r="I24">
            <v>0</v>
          </cell>
          <cell r="J24">
            <v>17936.489999999998</v>
          </cell>
          <cell r="K24">
            <v>397034.36</v>
          </cell>
          <cell r="L24">
            <v>8466189.8399999999</v>
          </cell>
          <cell r="M24">
            <v>330987.88</v>
          </cell>
          <cell r="N24">
            <v>18830.900000000001</v>
          </cell>
          <cell r="O24">
            <v>193575.06000000003</v>
          </cell>
          <cell r="P24">
            <v>0</v>
          </cell>
          <cell r="Q24">
            <v>227622.72</v>
          </cell>
          <cell r="R24">
            <v>331976.96000000002</v>
          </cell>
        </row>
        <row r="25">
          <cell r="C25">
            <v>76424.632481751818</v>
          </cell>
          <cell r="D25">
            <v>0</v>
          </cell>
          <cell r="E25">
            <v>0</v>
          </cell>
          <cell r="F25">
            <v>116065.25</v>
          </cell>
          <cell r="G25">
            <v>0</v>
          </cell>
          <cell r="H25">
            <v>25463.360000000001</v>
          </cell>
          <cell r="I25">
            <v>0</v>
          </cell>
          <cell r="J25">
            <v>0</v>
          </cell>
          <cell r="K25">
            <v>325727.8</v>
          </cell>
          <cell r="L25">
            <v>6011994.7999999998</v>
          </cell>
          <cell r="M25">
            <v>326620.76</v>
          </cell>
          <cell r="N25">
            <v>686097.72</v>
          </cell>
          <cell r="O25">
            <v>77164.570000000007</v>
          </cell>
          <cell r="P25">
            <v>0</v>
          </cell>
          <cell r="Q25">
            <v>43883.4</v>
          </cell>
          <cell r="R25">
            <v>0</v>
          </cell>
        </row>
        <row r="26">
          <cell r="C26">
            <v>96020.692092457408</v>
          </cell>
          <cell r="D26">
            <v>0</v>
          </cell>
          <cell r="E26">
            <v>0</v>
          </cell>
          <cell r="F26">
            <v>0</v>
          </cell>
          <cell r="G26">
            <v>0</v>
          </cell>
          <cell r="H26">
            <v>0</v>
          </cell>
          <cell r="I26">
            <v>0</v>
          </cell>
          <cell r="J26">
            <v>0</v>
          </cell>
          <cell r="K26">
            <v>2513.1999999999998</v>
          </cell>
          <cell r="L26">
            <v>117024.28</v>
          </cell>
          <cell r="M26">
            <v>0</v>
          </cell>
          <cell r="N26">
            <v>61763.020000000004</v>
          </cell>
          <cell r="O26">
            <v>30348.99</v>
          </cell>
          <cell r="P26">
            <v>0</v>
          </cell>
          <cell r="Q26">
            <v>65.88</v>
          </cell>
          <cell r="R26">
            <v>0</v>
          </cell>
        </row>
        <row r="27">
          <cell r="C27">
            <v>0</v>
          </cell>
          <cell r="D27">
            <v>0</v>
          </cell>
          <cell r="E27">
            <v>0</v>
          </cell>
          <cell r="F27">
            <v>0</v>
          </cell>
          <cell r="G27">
            <v>0</v>
          </cell>
          <cell r="H27">
            <v>0</v>
          </cell>
          <cell r="I27">
            <v>0</v>
          </cell>
          <cell r="J27">
            <v>0</v>
          </cell>
          <cell r="K27">
            <v>21769.68</v>
          </cell>
          <cell r="L27">
            <v>111889.28</v>
          </cell>
          <cell r="M27">
            <v>0</v>
          </cell>
          <cell r="N27">
            <v>5480.2</v>
          </cell>
          <cell r="O27">
            <v>8277.85</v>
          </cell>
          <cell r="P27">
            <v>0</v>
          </cell>
          <cell r="Q27">
            <v>1022.36</v>
          </cell>
          <cell r="R27">
            <v>189.60000000000002</v>
          </cell>
        </row>
        <row r="28">
          <cell r="C28">
            <v>0</v>
          </cell>
          <cell r="D28">
            <v>45306.965206812645</v>
          </cell>
          <cell r="E28">
            <v>10240.619999999999</v>
          </cell>
          <cell r="F28">
            <v>0</v>
          </cell>
          <cell r="G28">
            <v>0</v>
          </cell>
          <cell r="H28">
            <v>132213.6</v>
          </cell>
          <cell r="I28">
            <v>0</v>
          </cell>
          <cell r="J28">
            <v>42380.909999999996</v>
          </cell>
          <cell r="K28">
            <v>3224386.8</v>
          </cell>
          <cell r="L28">
            <v>17379014.080000002</v>
          </cell>
          <cell r="M28">
            <v>1108009.76</v>
          </cell>
          <cell r="N28">
            <v>1008584.17</v>
          </cell>
          <cell r="O28">
            <v>335410.04000000004</v>
          </cell>
          <cell r="P28">
            <v>345387.38</v>
          </cell>
          <cell r="Q28">
            <v>1201599.96</v>
          </cell>
          <cell r="R28">
            <v>2244775.52</v>
          </cell>
        </row>
        <row r="29">
          <cell r="C29">
            <v>1959.6059610705593</v>
          </cell>
          <cell r="D29">
            <v>8472.0341443633406</v>
          </cell>
          <cell r="E29">
            <v>0</v>
          </cell>
          <cell r="F29">
            <v>0</v>
          </cell>
          <cell r="G29">
            <v>0</v>
          </cell>
          <cell r="H29">
            <v>39664.080000000002</v>
          </cell>
          <cell r="I29">
            <v>0</v>
          </cell>
          <cell r="J29">
            <v>0</v>
          </cell>
          <cell r="K29">
            <v>91012</v>
          </cell>
          <cell r="L29">
            <v>3695250.2800000003</v>
          </cell>
          <cell r="M29">
            <v>141684.92000000001</v>
          </cell>
          <cell r="N29">
            <v>406945.66000000003</v>
          </cell>
          <cell r="O29">
            <v>71278.62000000001</v>
          </cell>
          <cell r="P29">
            <v>0</v>
          </cell>
          <cell r="Q29">
            <v>19934.8</v>
          </cell>
          <cell r="R29">
            <v>15781.04</v>
          </cell>
        </row>
        <row r="30">
          <cell r="C30">
            <v>2612.8079480940792</v>
          </cell>
          <cell r="D30">
            <v>0</v>
          </cell>
          <cell r="E30">
            <v>0</v>
          </cell>
          <cell r="F30">
            <v>0</v>
          </cell>
          <cell r="G30">
            <v>0</v>
          </cell>
          <cell r="H30">
            <v>0</v>
          </cell>
          <cell r="I30">
            <v>0</v>
          </cell>
          <cell r="J30">
            <v>0</v>
          </cell>
          <cell r="K30">
            <v>1004255.2</v>
          </cell>
          <cell r="L30">
            <v>5206965.84</v>
          </cell>
          <cell r="M30">
            <v>568.80000000000007</v>
          </cell>
          <cell r="N30">
            <v>505962.38</v>
          </cell>
          <cell r="O30">
            <v>212944.76</v>
          </cell>
          <cell r="P30">
            <v>0</v>
          </cell>
          <cell r="Q30">
            <v>72643.679999999993</v>
          </cell>
          <cell r="R30">
            <v>131948.96</v>
          </cell>
        </row>
        <row r="31">
          <cell r="C31">
            <v>0</v>
          </cell>
          <cell r="D31">
            <v>46412.013138686125</v>
          </cell>
          <cell r="E31">
            <v>0</v>
          </cell>
          <cell r="F31">
            <v>264720.25</v>
          </cell>
          <cell r="G31">
            <v>0</v>
          </cell>
          <cell r="H31">
            <v>0</v>
          </cell>
          <cell r="I31">
            <v>0</v>
          </cell>
          <cell r="J31">
            <v>0</v>
          </cell>
          <cell r="K31">
            <v>3590342.88</v>
          </cell>
          <cell r="L31">
            <v>40986849.520000003</v>
          </cell>
          <cell r="M31">
            <v>3198131.72</v>
          </cell>
          <cell r="N31">
            <v>5764126.8300000001</v>
          </cell>
          <cell r="O31">
            <v>1820198.3800000001</v>
          </cell>
          <cell r="P31">
            <v>0</v>
          </cell>
          <cell r="Q31">
            <v>659161.12</v>
          </cell>
          <cell r="R31">
            <v>447708.80000000005</v>
          </cell>
        </row>
        <row r="32">
          <cell r="C32">
            <v>188122.1722627737</v>
          </cell>
          <cell r="D32">
            <v>13628.924493106244</v>
          </cell>
          <cell r="E32">
            <v>0</v>
          </cell>
          <cell r="F32">
            <v>0</v>
          </cell>
          <cell r="G32">
            <v>0</v>
          </cell>
          <cell r="H32">
            <v>100629.24</v>
          </cell>
          <cell r="I32">
            <v>0</v>
          </cell>
          <cell r="J32">
            <v>70476.12</v>
          </cell>
          <cell r="K32">
            <v>200731.47999999998</v>
          </cell>
          <cell r="L32">
            <v>2654156.6800000002</v>
          </cell>
          <cell r="M32">
            <v>343789.04000000004</v>
          </cell>
          <cell r="N32">
            <v>435267.8</v>
          </cell>
          <cell r="O32">
            <v>99972.040000000008</v>
          </cell>
          <cell r="P32">
            <v>0</v>
          </cell>
          <cell r="Q32">
            <v>60492.479999999996</v>
          </cell>
          <cell r="R32">
            <v>69118.680000000008</v>
          </cell>
        </row>
        <row r="33">
          <cell r="C33">
            <v>0</v>
          </cell>
          <cell r="D33">
            <v>0</v>
          </cell>
          <cell r="E33">
            <v>0</v>
          </cell>
          <cell r="F33">
            <v>0</v>
          </cell>
          <cell r="G33">
            <v>0</v>
          </cell>
          <cell r="H33">
            <v>0</v>
          </cell>
          <cell r="I33">
            <v>0</v>
          </cell>
          <cell r="J33">
            <v>0</v>
          </cell>
          <cell r="K33">
            <v>0</v>
          </cell>
          <cell r="L33">
            <v>641419.96000000008</v>
          </cell>
          <cell r="M33">
            <v>0</v>
          </cell>
          <cell r="N33">
            <v>18533.57</v>
          </cell>
          <cell r="O33">
            <v>36080.170000000006</v>
          </cell>
          <cell r="P33">
            <v>0</v>
          </cell>
          <cell r="Q33">
            <v>0</v>
          </cell>
          <cell r="R33">
            <v>0</v>
          </cell>
        </row>
        <row r="34">
          <cell r="C34">
            <v>39192.119221411187</v>
          </cell>
          <cell r="D34">
            <v>74406.560746147603</v>
          </cell>
          <cell r="E34">
            <v>26050.7</v>
          </cell>
          <cell r="F34">
            <v>2836337.4</v>
          </cell>
          <cell r="G34">
            <v>0</v>
          </cell>
          <cell r="H34">
            <v>411086.36</v>
          </cell>
          <cell r="I34">
            <v>0</v>
          </cell>
          <cell r="J34">
            <v>17619.03</v>
          </cell>
          <cell r="K34">
            <v>4374793.12</v>
          </cell>
          <cell r="L34">
            <v>28816839.48</v>
          </cell>
          <cell r="M34">
            <v>11279850.68</v>
          </cell>
          <cell r="N34">
            <v>7896385.2000000002</v>
          </cell>
          <cell r="O34">
            <v>230016.36000000002</v>
          </cell>
          <cell r="P34">
            <v>2421651.44</v>
          </cell>
          <cell r="Q34">
            <v>1150269.68</v>
          </cell>
          <cell r="R34">
            <v>1901827.04</v>
          </cell>
        </row>
        <row r="35">
          <cell r="C35">
            <v>436992.12931873475</v>
          </cell>
          <cell r="D35">
            <v>43465.218653690179</v>
          </cell>
          <cell r="E35">
            <v>0</v>
          </cell>
          <cell r="F35">
            <v>366263.05</v>
          </cell>
          <cell r="G35">
            <v>0</v>
          </cell>
          <cell r="H35">
            <v>248267.76</v>
          </cell>
          <cell r="I35">
            <v>0</v>
          </cell>
          <cell r="J35">
            <v>287301.3</v>
          </cell>
          <cell r="K35">
            <v>9862545.879999999</v>
          </cell>
          <cell r="L35">
            <v>54353864.400000006</v>
          </cell>
          <cell r="M35">
            <v>2959953.04</v>
          </cell>
          <cell r="N35">
            <v>7196995.0800000001</v>
          </cell>
          <cell r="O35">
            <v>88401.810000000012</v>
          </cell>
          <cell r="P35">
            <v>0</v>
          </cell>
          <cell r="Q35">
            <v>1066746.04</v>
          </cell>
          <cell r="R35">
            <v>1150758.24</v>
          </cell>
        </row>
        <row r="36">
          <cell r="C36">
            <v>0</v>
          </cell>
          <cell r="D36">
            <v>0</v>
          </cell>
          <cell r="E36">
            <v>0</v>
          </cell>
          <cell r="F36">
            <v>0</v>
          </cell>
          <cell r="G36">
            <v>0</v>
          </cell>
          <cell r="H36">
            <v>0</v>
          </cell>
          <cell r="I36">
            <v>0</v>
          </cell>
          <cell r="J36">
            <v>0</v>
          </cell>
          <cell r="K36">
            <v>33518.28</v>
          </cell>
          <cell r="L36">
            <v>655096.44000000006</v>
          </cell>
          <cell r="M36">
            <v>0</v>
          </cell>
          <cell r="N36">
            <v>146962.64000000001</v>
          </cell>
          <cell r="O36">
            <v>83073.97</v>
          </cell>
          <cell r="P36">
            <v>5253.04</v>
          </cell>
          <cell r="Q36">
            <v>14176.4</v>
          </cell>
          <cell r="R36">
            <v>25807.72</v>
          </cell>
        </row>
        <row r="37">
          <cell r="C37">
            <v>182896.55636658554</v>
          </cell>
          <cell r="D37">
            <v>617353.44460665039</v>
          </cell>
          <cell r="E37">
            <v>0</v>
          </cell>
          <cell r="F37">
            <v>497079.44999999995</v>
          </cell>
          <cell r="G37">
            <v>0</v>
          </cell>
          <cell r="H37">
            <v>190485.52</v>
          </cell>
          <cell r="I37">
            <v>0</v>
          </cell>
          <cell r="J37">
            <v>429999.56999999995</v>
          </cell>
          <cell r="K37">
            <v>972971.96</v>
          </cell>
          <cell r="L37">
            <v>49987398.520000003</v>
          </cell>
          <cell r="M37">
            <v>5251771.4800000004</v>
          </cell>
          <cell r="N37">
            <v>5171244.9800000004</v>
          </cell>
          <cell r="O37">
            <v>1223245.8</v>
          </cell>
          <cell r="P37">
            <v>619858.72</v>
          </cell>
          <cell r="Q37">
            <v>1345577.04</v>
          </cell>
          <cell r="R37">
            <v>2952261.6</v>
          </cell>
        </row>
        <row r="38">
          <cell r="C38">
            <v>87529.066261151645</v>
          </cell>
          <cell r="D38">
            <v>166493.88840227085</v>
          </cell>
          <cell r="E38">
            <v>81026.66</v>
          </cell>
          <cell r="F38">
            <v>878551.04999999993</v>
          </cell>
          <cell r="G38">
            <v>0</v>
          </cell>
          <cell r="H38">
            <v>1016575.68</v>
          </cell>
          <cell r="I38">
            <v>155077.25</v>
          </cell>
          <cell r="J38">
            <v>11606178.869999999</v>
          </cell>
          <cell r="K38">
            <v>2083123.16</v>
          </cell>
          <cell r="L38">
            <v>52282838.32</v>
          </cell>
          <cell r="M38">
            <v>11046396.200000001</v>
          </cell>
          <cell r="N38">
            <v>6718002.2800000003</v>
          </cell>
          <cell r="O38">
            <v>255159.45</v>
          </cell>
          <cell r="P38">
            <v>1205572.68</v>
          </cell>
          <cell r="Q38">
            <v>1582183.8399999999</v>
          </cell>
          <cell r="R38">
            <v>936086.8</v>
          </cell>
        </row>
        <row r="39">
          <cell r="C39">
            <v>0</v>
          </cell>
          <cell r="D39">
            <v>81405.197648012967</v>
          </cell>
          <cell r="E39">
            <v>187924.36</v>
          </cell>
          <cell r="F39">
            <v>357229.39999999997</v>
          </cell>
          <cell r="G39">
            <v>0</v>
          </cell>
          <cell r="H39">
            <v>0</v>
          </cell>
          <cell r="I39">
            <v>0</v>
          </cell>
          <cell r="J39">
            <v>280634.63999999996</v>
          </cell>
          <cell r="K39">
            <v>1880737.3599999999</v>
          </cell>
          <cell r="L39">
            <v>24211316.440000001</v>
          </cell>
          <cell r="M39">
            <v>1753913.76</v>
          </cell>
          <cell r="N39">
            <v>1769673.18</v>
          </cell>
          <cell r="O39">
            <v>449639.68000000005</v>
          </cell>
          <cell r="P39">
            <v>284977.42</v>
          </cell>
          <cell r="Q39">
            <v>1274021.5999999999</v>
          </cell>
          <cell r="R39">
            <v>4311402.88</v>
          </cell>
        </row>
        <row r="40">
          <cell r="C40">
            <v>223395.07956204377</v>
          </cell>
          <cell r="D40">
            <v>169072.33357664233</v>
          </cell>
          <cell r="E40">
            <v>14193.14</v>
          </cell>
          <cell r="F40">
            <v>168323.19999999998</v>
          </cell>
          <cell r="G40">
            <v>0</v>
          </cell>
          <cell r="H40">
            <v>172857.04</v>
          </cell>
          <cell r="I40">
            <v>0</v>
          </cell>
          <cell r="J40">
            <v>0</v>
          </cell>
          <cell r="K40">
            <v>1030448.6</v>
          </cell>
          <cell r="L40">
            <v>11361552.48</v>
          </cell>
          <cell r="M40">
            <v>757575.24</v>
          </cell>
          <cell r="N40">
            <v>2664858.02</v>
          </cell>
          <cell r="O40">
            <v>855953.14</v>
          </cell>
          <cell r="P40">
            <v>0</v>
          </cell>
          <cell r="Q40">
            <v>394182</v>
          </cell>
          <cell r="R40">
            <v>328873.84000000003</v>
          </cell>
        </row>
        <row r="41">
          <cell r="C41">
            <v>105818.7218978102</v>
          </cell>
          <cell r="D41">
            <v>0</v>
          </cell>
          <cell r="E41">
            <v>121450.16</v>
          </cell>
          <cell r="F41">
            <v>0</v>
          </cell>
          <cell r="G41">
            <v>0</v>
          </cell>
          <cell r="H41">
            <v>772470.2</v>
          </cell>
          <cell r="I41">
            <v>0</v>
          </cell>
          <cell r="J41">
            <v>0</v>
          </cell>
          <cell r="K41">
            <v>850132.6</v>
          </cell>
          <cell r="L41">
            <v>8537571.0800000001</v>
          </cell>
          <cell r="M41">
            <v>2160422.48</v>
          </cell>
          <cell r="N41">
            <v>1028522.77</v>
          </cell>
          <cell r="O41">
            <v>300872.88</v>
          </cell>
          <cell r="P41">
            <v>0</v>
          </cell>
          <cell r="Q41">
            <v>479987.04</v>
          </cell>
          <cell r="R41">
            <v>2442250.2400000002</v>
          </cell>
        </row>
        <row r="42">
          <cell r="C42">
            <v>0</v>
          </cell>
          <cell r="D42">
            <v>119713.52595296025</v>
          </cell>
          <cell r="E42">
            <v>45274.32</v>
          </cell>
          <cell r="F42">
            <v>492619.8</v>
          </cell>
          <cell r="G42">
            <v>0</v>
          </cell>
          <cell r="H42">
            <v>514164</v>
          </cell>
          <cell r="I42">
            <v>0</v>
          </cell>
          <cell r="J42">
            <v>13174.589999999998</v>
          </cell>
          <cell r="K42">
            <v>779597.08</v>
          </cell>
          <cell r="L42">
            <v>6448681.5200000005</v>
          </cell>
          <cell r="M42">
            <v>1483904.4000000001</v>
          </cell>
          <cell r="N42">
            <v>1206658.42</v>
          </cell>
          <cell r="O42">
            <v>68464.62000000001</v>
          </cell>
          <cell r="P42">
            <v>432062.54</v>
          </cell>
          <cell r="Q42">
            <v>161423.07999999999</v>
          </cell>
          <cell r="R42">
            <v>264782.72000000003</v>
          </cell>
        </row>
        <row r="43">
          <cell r="C43">
            <v>0</v>
          </cell>
          <cell r="D43">
            <v>17312.417599351174</v>
          </cell>
          <cell r="E43">
            <v>0</v>
          </cell>
          <cell r="F43">
            <v>0</v>
          </cell>
          <cell r="G43">
            <v>0</v>
          </cell>
          <cell r="H43">
            <v>0</v>
          </cell>
          <cell r="I43">
            <v>0</v>
          </cell>
          <cell r="J43">
            <v>2063.4899999999998</v>
          </cell>
          <cell r="K43">
            <v>952068.48</v>
          </cell>
          <cell r="L43">
            <v>9198554.5999999996</v>
          </cell>
          <cell r="M43">
            <v>2367494.12</v>
          </cell>
          <cell r="N43">
            <v>1293222.26</v>
          </cell>
          <cell r="O43">
            <v>499480.31000000006</v>
          </cell>
          <cell r="P43">
            <v>271844.82</v>
          </cell>
          <cell r="Q43">
            <v>374398.48</v>
          </cell>
          <cell r="R43">
            <v>171082.4</v>
          </cell>
        </row>
        <row r="44">
          <cell r="C44">
            <v>41151.72518248175</v>
          </cell>
          <cell r="D44">
            <v>83983.642822384412</v>
          </cell>
          <cell r="E44">
            <v>38626.9</v>
          </cell>
          <cell r="F44">
            <v>1874996.95</v>
          </cell>
          <cell r="G44">
            <v>153575.91999999998</v>
          </cell>
          <cell r="H44">
            <v>0</v>
          </cell>
          <cell r="I44">
            <v>32032.35</v>
          </cell>
          <cell r="J44">
            <v>0</v>
          </cell>
          <cell r="K44">
            <v>13327880.24</v>
          </cell>
          <cell r="L44">
            <v>70863003.159999996</v>
          </cell>
          <cell r="M44">
            <v>6195015.6800000006</v>
          </cell>
          <cell r="N44">
            <v>5112058.82</v>
          </cell>
          <cell r="O44">
            <v>621804.89</v>
          </cell>
          <cell r="P44">
            <v>271844.82</v>
          </cell>
          <cell r="Q44">
            <v>1117276</v>
          </cell>
          <cell r="R44">
            <v>1970971</v>
          </cell>
        </row>
        <row r="45">
          <cell r="C45">
            <v>0</v>
          </cell>
          <cell r="D45">
            <v>55989.095214922942</v>
          </cell>
          <cell r="E45">
            <v>40064.18</v>
          </cell>
          <cell r="F45">
            <v>50771.399999999994</v>
          </cell>
          <cell r="G45">
            <v>0</v>
          </cell>
          <cell r="H45">
            <v>57292.56</v>
          </cell>
          <cell r="I45">
            <v>0</v>
          </cell>
          <cell r="J45">
            <v>0</v>
          </cell>
          <cell r="K45">
            <v>687006.4</v>
          </cell>
          <cell r="L45">
            <v>15104076.360000001</v>
          </cell>
          <cell r="M45">
            <v>534719.4</v>
          </cell>
          <cell r="N45">
            <v>127910.2</v>
          </cell>
          <cell r="O45">
            <v>236905.97000000003</v>
          </cell>
          <cell r="P45">
            <v>0</v>
          </cell>
          <cell r="Q45">
            <v>220380.79999999999</v>
          </cell>
          <cell r="R45">
            <v>829471.56</v>
          </cell>
        </row>
        <row r="46">
          <cell r="C46">
            <v>97980.298053527964</v>
          </cell>
          <cell r="D46">
            <v>48990.458313057577</v>
          </cell>
          <cell r="E46">
            <v>22098.18</v>
          </cell>
          <cell r="F46">
            <v>0</v>
          </cell>
          <cell r="G46">
            <v>0</v>
          </cell>
          <cell r="H46">
            <v>66841.320000000007</v>
          </cell>
          <cell r="I46">
            <v>0</v>
          </cell>
          <cell r="J46">
            <v>30952.35</v>
          </cell>
          <cell r="K46">
            <v>656335.6</v>
          </cell>
          <cell r="L46">
            <v>5907869.6400000006</v>
          </cell>
          <cell r="M46">
            <v>336034.4</v>
          </cell>
          <cell r="N46">
            <v>1258201.45</v>
          </cell>
          <cell r="O46">
            <v>189152.39</v>
          </cell>
          <cell r="P46">
            <v>0</v>
          </cell>
          <cell r="Q46">
            <v>207451.24</v>
          </cell>
          <cell r="R46">
            <v>49858.48</v>
          </cell>
        </row>
        <row r="47">
          <cell r="C47">
            <v>18942.857623682074</v>
          </cell>
          <cell r="D47">
            <v>0</v>
          </cell>
          <cell r="E47">
            <v>0</v>
          </cell>
          <cell r="F47">
            <v>0</v>
          </cell>
          <cell r="G47">
            <v>0</v>
          </cell>
          <cell r="H47">
            <v>0</v>
          </cell>
          <cell r="I47">
            <v>0</v>
          </cell>
          <cell r="J47">
            <v>32222.19</v>
          </cell>
          <cell r="K47">
            <v>91046.16</v>
          </cell>
          <cell r="L47">
            <v>1038723.6000000001</v>
          </cell>
          <cell r="M47">
            <v>57455.12</v>
          </cell>
          <cell r="N47">
            <v>153521.39000000001</v>
          </cell>
          <cell r="O47">
            <v>52968.860000000008</v>
          </cell>
          <cell r="P47">
            <v>0</v>
          </cell>
          <cell r="Q47">
            <v>45515.76</v>
          </cell>
          <cell r="R47">
            <v>60125.32</v>
          </cell>
        </row>
        <row r="48">
          <cell r="C48">
            <v>58134.976845093261</v>
          </cell>
          <cell r="D48">
            <v>44938.615896188152</v>
          </cell>
          <cell r="E48">
            <v>0</v>
          </cell>
          <cell r="F48">
            <v>438074.85</v>
          </cell>
          <cell r="G48">
            <v>0</v>
          </cell>
          <cell r="H48">
            <v>127806.48</v>
          </cell>
          <cell r="I48">
            <v>0</v>
          </cell>
          <cell r="J48">
            <v>372380.57999999996</v>
          </cell>
          <cell r="K48">
            <v>472718.27999999997</v>
          </cell>
          <cell r="L48">
            <v>8993894.040000001</v>
          </cell>
          <cell r="M48">
            <v>537026.20000000007</v>
          </cell>
          <cell r="N48">
            <v>724948.84</v>
          </cell>
          <cell r="O48">
            <v>7288.26</v>
          </cell>
          <cell r="P48">
            <v>0</v>
          </cell>
          <cell r="Q48">
            <v>229469.8</v>
          </cell>
          <cell r="R48">
            <v>489717.84</v>
          </cell>
        </row>
        <row r="49">
          <cell r="C49">
            <v>0</v>
          </cell>
          <cell r="D49">
            <v>40886.773479318726</v>
          </cell>
          <cell r="E49">
            <v>31081.18</v>
          </cell>
          <cell r="F49">
            <v>99027.099999999991</v>
          </cell>
          <cell r="G49">
            <v>0</v>
          </cell>
          <cell r="H49">
            <v>0</v>
          </cell>
          <cell r="I49">
            <v>0</v>
          </cell>
          <cell r="J49">
            <v>159682.37999999998</v>
          </cell>
          <cell r="K49">
            <v>179835.32</v>
          </cell>
          <cell r="L49">
            <v>9207273.040000001</v>
          </cell>
          <cell r="M49">
            <v>2006233.4400000002</v>
          </cell>
          <cell r="N49">
            <v>1199061.93</v>
          </cell>
          <cell r="O49">
            <v>313465.53000000003</v>
          </cell>
          <cell r="P49">
            <v>0</v>
          </cell>
          <cell r="Q49">
            <v>0</v>
          </cell>
          <cell r="R49">
            <v>0</v>
          </cell>
        </row>
        <row r="50">
          <cell r="C50">
            <v>131293.59939172748</v>
          </cell>
          <cell r="D50">
            <v>0</v>
          </cell>
          <cell r="E50">
            <v>0</v>
          </cell>
          <cell r="F50">
            <v>0</v>
          </cell>
          <cell r="G50">
            <v>0</v>
          </cell>
          <cell r="H50">
            <v>272017.24</v>
          </cell>
          <cell r="I50">
            <v>0</v>
          </cell>
          <cell r="J50">
            <v>0</v>
          </cell>
          <cell r="K50">
            <v>739429.79999999993</v>
          </cell>
          <cell r="L50">
            <v>15733589.440000001</v>
          </cell>
          <cell r="M50">
            <v>718979</v>
          </cell>
          <cell r="N50">
            <v>1204559.6200000001</v>
          </cell>
          <cell r="O50">
            <v>865356.59000000008</v>
          </cell>
          <cell r="P50">
            <v>0</v>
          </cell>
          <cell r="Q50">
            <v>11050.76</v>
          </cell>
          <cell r="R50">
            <v>7245.88</v>
          </cell>
        </row>
        <row r="51">
          <cell r="C51">
            <v>43764.533130575823</v>
          </cell>
          <cell r="D51">
            <v>0</v>
          </cell>
          <cell r="E51">
            <v>0</v>
          </cell>
          <cell r="F51">
            <v>0</v>
          </cell>
          <cell r="G51">
            <v>0</v>
          </cell>
          <cell r="H51">
            <v>120461.28</v>
          </cell>
          <cell r="I51">
            <v>0</v>
          </cell>
          <cell r="J51">
            <v>17777.759999999998</v>
          </cell>
          <cell r="K51">
            <v>699091.72</v>
          </cell>
          <cell r="L51">
            <v>5158194.4000000004</v>
          </cell>
          <cell r="M51">
            <v>35467.840000000004</v>
          </cell>
          <cell r="N51">
            <v>873654.65</v>
          </cell>
          <cell r="O51">
            <v>70589.19</v>
          </cell>
          <cell r="P51">
            <v>0</v>
          </cell>
          <cell r="Q51">
            <v>41331.159999999996</v>
          </cell>
          <cell r="R51">
            <v>638.32000000000005</v>
          </cell>
        </row>
        <row r="52">
          <cell r="C52">
            <v>0</v>
          </cell>
          <cell r="D52">
            <v>0</v>
          </cell>
          <cell r="E52">
            <v>0</v>
          </cell>
          <cell r="F52">
            <v>144881.44999999998</v>
          </cell>
          <cell r="G52">
            <v>0</v>
          </cell>
          <cell r="H52">
            <v>0</v>
          </cell>
          <cell r="I52">
            <v>0</v>
          </cell>
          <cell r="J52">
            <v>0</v>
          </cell>
          <cell r="K52">
            <v>27171.84</v>
          </cell>
          <cell r="L52">
            <v>950022.4</v>
          </cell>
          <cell r="M52">
            <v>265904.52</v>
          </cell>
          <cell r="N52">
            <v>307952.26</v>
          </cell>
          <cell r="O52">
            <v>2082.36</v>
          </cell>
          <cell r="P52">
            <v>0</v>
          </cell>
          <cell r="Q52">
            <v>8186.2</v>
          </cell>
          <cell r="R52">
            <v>0</v>
          </cell>
        </row>
        <row r="53">
          <cell r="C53">
            <v>0</v>
          </cell>
          <cell r="D53">
            <v>0</v>
          </cell>
          <cell r="E53">
            <v>0</v>
          </cell>
          <cell r="F53">
            <v>0</v>
          </cell>
          <cell r="G53">
            <v>0</v>
          </cell>
          <cell r="H53">
            <v>0</v>
          </cell>
          <cell r="I53">
            <v>0</v>
          </cell>
          <cell r="J53">
            <v>0</v>
          </cell>
          <cell r="K53">
            <v>7112.5999999999995</v>
          </cell>
          <cell r="L53">
            <v>506674.4</v>
          </cell>
          <cell r="M53">
            <v>11859.480000000001</v>
          </cell>
          <cell r="N53">
            <v>155707.64000000001</v>
          </cell>
          <cell r="O53">
            <v>8807.8200000000015</v>
          </cell>
          <cell r="P53">
            <v>0</v>
          </cell>
          <cell r="Q53">
            <v>0</v>
          </cell>
          <cell r="R53">
            <v>0</v>
          </cell>
        </row>
        <row r="54">
          <cell r="C54">
            <v>114963.54971613949</v>
          </cell>
          <cell r="D54">
            <v>0</v>
          </cell>
          <cell r="E54">
            <v>0</v>
          </cell>
          <cell r="F54">
            <v>0</v>
          </cell>
          <cell r="G54">
            <v>0</v>
          </cell>
          <cell r="H54">
            <v>70024.240000000005</v>
          </cell>
          <cell r="I54">
            <v>0</v>
          </cell>
          <cell r="J54">
            <v>0</v>
          </cell>
          <cell r="K54">
            <v>3514380.8</v>
          </cell>
          <cell r="L54">
            <v>27339552.120000001</v>
          </cell>
          <cell r="M54">
            <v>1526406.4000000001</v>
          </cell>
          <cell r="N54">
            <v>5716507.3899999997</v>
          </cell>
          <cell r="O54">
            <v>678145.8600000001</v>
          </cell>
          <cell r="P54">
            <v>0</v>
          </cell>
          <cell r="Q54">
            <v>205618.8</v>
          </cell>
          <cell r="R54">
            <v>679042.92</v>
          </cell>
        </row>
        <row r="55">
          <cell r="C55">
            <v>0</v>
          </cell>
          <cell r="D55">
            <v>0</v>
          </cell>
          <cell r="E55">
            <v>0</v>
          </cell>
          <cell r="F55">
            <v>0</v>
          </cell>
          <cell r="G55">
            <v>0</v>
          </cell>
          <cell r="H55">
            <v>0</v>
          </cell>
          <cell r="I55">
            <v>0</v>
          </cell>
          <cell r="J55">
            <v>0</v>
          </cell>
          <cell r="K55">
            <v>14913.279999999999</v>
          </cell>
          <cell r="L55">
            <v>373786.92000000004</v>
          </cell>
          <cell r="M55">
            <v>56598.76</v>
          </cell>
          <cell r="N55">
            <v>83118.31</v>
          </cell>
          <cell r="O55">
            <v>65500.540000000008</v>
          </cell>
          <cell r="P55">
            <v>0</v>
          </cell>
          <cell r="Q55">
            <v>5555.88</v>
          </cell>
          <cell r="R55">
            <v>45914.8</v>
          </cell>
        </row>
        <row r="56">
          <cell r="C56">
            <v>0</v>
          </cell>
          <cell r="D56">
            <v>37939.978994322788</v>
          </cell>
          <cell r="E56">
            <v>101328.24</v>
          </cell>
          <cell r="F56">
            <v>0</v>
          </cell>
          <cell r="G56">
            <v>0</v>
          </cell>
          <cell r="H56">
            <v>0</v>
          </cell>
          <cell r="I56">
            <v>0</v>
          </cell>
          <cell r="J56">
            <v>0</v>
          </cell>
          <cell r="K56">
            <v>1224360.28</v>
          </cell>
          <cell r="L56">
            <v>20752876.560000002</v>
          </cell>
          <cell r="M56">
            <v>2356712.2000000002</v>
          </cell>
          <cell r="N56">
            <v>998585.72</v>
          </cell>
          <cell r="O56">
            <v>467203.73000000004</v>
          </cell>
          <cell r="P56">
            <v>70916.039999999994</v>
          </cell>
          <cell r="Q56">
            <v>188799.88</v>
          </cell>
          <cell r="R56">
            <v>794790.56</v>
          </cell>
        </row>
        <row r="57">
          <cell r="C57">
            <v>0</v>
          </cell>
          <cell r="D57">
            <v>5525.2396593673957</v>
          </cell>
          <cell r="E57">
            <v>12396.539999999999</v>
          </cell>
          <cell r="F57">
            <v>0</v>
          </cell>
          <cell r="G57">
            <v>0</v>
          </cell>
          <cell r="H57">
            <v>68555.199999999997</v>
          </cell>
          <cell r="I57">
            <v>0</v>
          </cell>
          <cell r="J57">
            <v>0</v>
          </cell>
          <cell r="K57">
            <v>135854.32</v>
          </cell>
          <cell r="L57">
            <v>2145526.2400000002</v>
          </cell>
          <cell r="M57">
            <v>722584.56</v>
          </cell>
          <cell r="N57">
            <v>314534.33</v>
          </cell>
          <cell r="O57">
            <v>5032.3700000000008</v>
          </cell>
          <cell r="P57">
            <v>0</v>
          </cell>
          <cell r="Q57">
            <v>48119.24</v>
          </cell>
          <cell r="R57">
            <v>137286.20000000001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9"/>
  <sheetViews>
    <sheetView workbookViewId="0">
      <selection activeCell="D13" sqref="D13"/>
    </sheetView>
  </sheetViews>
  <sheetFormatPr defaultRowHeight="15.75"/>
  <cols>
    <col min="1" max="1" width="10.83203125" style="17" bestFit="1" customWidth="1"/>
    <col min="2" max="2" width="20.1640625" style="17" customWidth="1"/>
    <col min="3" max="3" width="12.33203125" style="17" bestFit="1" customWidth="1"/>
    <col min="4" max="4" width="15.6640625" style="17" customWidth="1"/>
    <col min="5" max="5" width="17.1640625" style="17" customWidth="1"/>
    <col min="6" max="6" width="16.1640625" style="17" customWidth="1"/>
    <col min="7" max="7" width="20.1640625" style="17" customWidth="1"/>
    <col min="8" max="8" width="19.6640625" style="17" customWidth="1"/>
    <col min="9" max="9" width="22.5" style="17" customWidth="1"/>
    <col min="10" max="10" width="21.5" style="17" customWidth="1"/>
    <col min="11" max="11" width="21.33203125" style="17" customWidth="1"/>
    <col min="12" max="12" width="17.83203125" style="17" bestFit="1" customWidth="1"/>
    <col min="13" max="14" width="16.6640625" style="17" bestFit="1" customWidth="1"/>
    <col min="15" max="15" width="15.5" style="17" bestFit="1" customWidth="1"/>
    <col min="16" max="16" width="12.33203125" style="17" bestFit="1" customWidth="1"/>
    <col min="17" max="18" width="16.6640625" style="17" bestFit="1" customWidth="1"/>
    <col min="19" max="19" width="17.83203125" style="17" bestFit="1" customWidth="1"/>
    <col min="20" max="16384" width="9.33203125" style="17"/>
  </cols>
  <sheetData>
    <row r="1" spans="1:19">
      <c r="A1" s="170" t="s">
        <v>203</v>
      </c>
      <c r="B1" s="170"/>
      <c r="C1" s="170"/>
      <c r="D1" s="170"/>
      <c r="E1" s="170"/>
    </row>
    <row r="2" spans="1:19">
      <c r="A2" s="170" t="s">
        <v>204</v>
      </c>
      <c r="B2" s="170"/>
      <c r="C2" s="170"/>
      <c r="D2" s="170"/>
      <c r="E2" s="170"/>
    </row>
    <row r="3" spans="1:19">
      <c r="A3" s="170" t="s">
        <v>205</v>
      </c>
      <c r="B3" s="170"/>
      <c r="C3" s="170"/>
      <c r="D3" s="170"/>
      <c r="E3" s="170"/>
    </row>
    <row r="4" spans="1:19">
      <c r="A4" s="170" t="s">
        <v>206</v>
      </c>
      <c r="B4" s="170"/>
      <c r="C4" s="170"/>
      <c r="D4" s="170"/>
      <c r="E4" s="170"/>
    </row>
    <row r="5" spans="1:19">
      <c r="A5" s="170" t="s">
        <v>207</v>
      </c>
      <c r="B5" s="170"/>
      <c r="C5" s="170"/>
      <c r="D5" s="170"/>
      <c r="E5" s="170"/>
    </row>
    <row r="6" spans="1:19">
      <c r="A6" s="171"/>
      <c r="B6" s="171"/>
      <c r="C6" s="171"/>
      <c r="D6" s="171"/>
      <c r="E6" s="171"/>
    </row>
    <row r="7" spans="1:19" ht="16.5" thickBot="1"/>
    <row r="8" spans="1:19" ht="15" customHeight="1">
      <c r="B8" s="172" t="s">
        <v>208</v>
      </c>
      <c r="C8" s="172" t="s">
        <v>209</v>
      </c>
      <c r="D8" s="167" t="s">
        <v>210</v>
      </c>
      <c r="E8" s="167" t="s">
        <v>211</v>
      </c>
      <c r="F8" s="167" t="s">
        <v>212</v>
      </c>
      <c r="G8" s="167" t="s">
        <v>213</v>
      </c>
      <c r="H8" s="167" t="s">
        <v>214</v>
      </c>
      <c r="I8" s="167" t="s">
        <v>215</v>
      </c>
      <c r="J8" s="167" t="s">
        <v>216</v>
      </c>
      <c r="K8" s="167" t="s">
        <v>217</v>
      </c>
      <c r="L8" s="167" t="s">
        <v>218</v>
      </c>
      <c r="M8" s="167" t="s">
        <v>219</v>
      </c>
      <c r="N8" s="167" t="s">
        <v>220</v>
      </c>
      <c r="O8" s="167" t="s">
        <v>221</v>
      </c>
      <c r="P8" s="167" t="s">
        <v>222</v>
      </c>
      <c r="Q8" s="164" t="s">
        <v>223</v>
      </c>
      <c r="R8" s="164" t="s">
        <v>224</v>
      </c>
      <c r="S8" s="18"/>
    </row>
    <row r="9" spans="1:19" ht="15" customHeight="1">
      <c r="B9" s="173"/>
      <c r="C9" s="173"/>
      <c r="D9" s="168"/>
      <c r="E9" s="168"/>
      <c r="F9" s="168"/>
      <c r="G9" s="168"/>
      <c r="H9" s="168"/>
      <c r="I9" s="168"/>
      <c r="J9" s="168"/>
      <c r="K9" s="168"/>
      <c r="L9" s="168"/>
      <c r="M9" s="168"/>
      <c r="N9" s="168"/>
      <c r="O9" s="168"/>
      <c r="P9" s="168"/>
      <c r="Q9" s="165"/>
      <c r="R9" s="165"/>
      <c r="S9" s="19"/>
    </row>
    <row r="10" spans="1:19" ht="15.75" customHeight="1" thickBot="1">
      <c r="B10" s="173"/>
      <c r="C10" s="175"/>
      <c r="D10" s="169"/>
      <c r="E10" s="169"/>
      <c r="F10" s="169"/>
      <c r="G10" s="169"/>
      <c r="H10" s="169"/>
      <c r="I10" s="169"/>
      <c r="J10" s="169"/>
      <c r="K10" s="169"/>
      <c r="L10" s="169"/>
      <c r="M10" s="169"/>
      <c r="N10" s="169"/>
      <c r="O10" s="169"/>
      <c r="P10" s="169"/>
      <c r="Q10" s="166"/>
      <c r="R10" s="166"/>
      <c r="S10" s="20"/>
    </row>
    <row r="11" spans="1:19" s="21" customFormat="1" ht="15.75" customHeight="1" thickBot="1">
      <c r="A11" s="21" t="s">
        <v>225</v>
      </c>
      <c r="B11" s="174"/>
      <c r="C11" s="21">
        <v>1</v>
      </c>
      <c r="D11" s="21">
        <v>2</v>
      </c>
      <c r="E11" s="21">
        <v>3</v>
      </c>
      <c r="F11" s="21">
        <v>4</v>
      </c>
      <c r="G11" s="21">
        <v>5</v>
      </c>
      <c r="H11" s="21">
        <v>6</v>
      </c>
      <c r="I11" s="21">
        <v>7</v>
      </c>
      <c r="J11" s="21">
        <v>8</v>
      </c>
      <c r="K11" s="21">
        <v>9</v>
      </c>
      <c r="L11" s="21">
        <v>10</v>
      </c>
      <c r="M11" s="21">
        <v>11</v>
      </c>
      <c r="N11" s="21">
        <v>12</v>
      </c>
      <c r="O11" s="21">
        <v>13</v>
      </c>
      <c r="P11" s="21">
        <v>14</v>
      </c>
      <c r="Q11" s="21">
        <v>16</v>
      </c>
      <c r="R11" s="21">
        <v>17</v>
      </c>
      <c r="S11" s="22" t="s">
        <v>226</v>
      </c>
    </row>
    <row r="12" spans="1:19" ht="16.5" thickBot="1">
      <c r="B12" s="23" t="s">
        <v>3</v>
      </c>
      <c r="C12" s="24">
        <v>10443</v>
      </c>
      <c r="D12" s="25">
        <v>5575</v>
      </c>
      <c r="E12" s="25">
        <v>6535</v>
      </c>
      <c r="F12" s="25">
        <v>170458</v>
      </c>
      <c r="G12" s="25">
        <v>881</v>
      </c>
      <c r="H12" s="25">
        <v>60149</v>
      </c>
      <c r="I12" s="25">
        <v>6899</v>
      </c>
      <c r="J12" s="25">
        <v>111895</v>
      </c>
      <c r="K12" s="25">
        <v>35225497</v>
      </c>
      <c r="L12" s="25">
        <v>413919917</v>
      </c>
      <c r="M12" s="25">
        <v>39564325</v>
      </c>
      <c r="N12" s="25">
        <v>24179152</v>
      </c>
      <c r="O12" s="25">
        <v>5871535</v>
      </c>
      <c r="P12" s="25">
        <v>17301</v>
      </c>
      <c r="Q12" s="25">
        <v>16780959</v>
      </c>
      <c r="R12" s="25">
        <v>18519221</v>
      </c>
      <c r="S12" s="26">
        <v>554450742</v>
      </c>
    </row>
    <row r="13" spans="1:19">
      <c r="A13" s="17">
        <v>1</v>
      </c>
      <c r="B13" s="27" t="s">
        <v>4</v>
      </c>
      <c r="C13" s="17">
        <v>2706</v>
      </c>
      <c r="D13" s="17">
        <v>488</v>
      </c>
      <c r="E13" s="17">
        <v>1220</v>
      </c>
      <c r="F13" s="17">
        <v>11979</v>
      </c>
      <c r="H13" s="17">
        <v>832</v>
      </c>
      <c r="I13" s="17">
        <v>137</v>
      </c>
      <c r="J13" s="17">
        <v>623</v>
      </c>
      <c r="K13" s="17">
        <v>1192158</v>
      </c>
      <c r="L13" s="17">
        <v>29772083</v>
      </c>
      <c r="M13" s="17">
        <v>1919678</v>
      </c>
      <c r="N13" s="17">
        <v>783884</v>
      </c>
      <c r="O13" s="17">
        <v>159015</v>
      </c>
      <c r="P13" s="17">
        <v>609</v>
      </c>
      <c r="Q13" s="17">
        <v>283229</v>
      </c>
      <c r="R13" s="17">
        <v>233154</v>
      </c>
      <c r="S13" s="19">
        <v>34361795</v>
      </c>
    </row>
    <row r="14" spans="1:19">
      <c r="A14" s="17">
        <v>2</v>
      </c>
      <c r="B14" s="27" t="s">
        <v>61</v>
      </c>
      <c r="K14" s="17">
        <v>135</v>
      </c>
      <c r="L14" s="17">
        <v>13014</v>
      </c>
      <c r="N14" s="17">
        <v>950</v>
      </c>
      <c r="O14" s="17">
        <v>100</v>
      </c>
      <c r="S14" s="19">
        <v>14199</v>
      </c>
    </row>
    <row r="15" spans="1:19">
      <c r="A15" s="17">
        <v>3</v>
      </c>
      <c r="B15" s="27" t="s">
        <v>5</v>
      </c>
      <c r="C15" s="17">
        <v>14</v>
      </c>
      <c r="K15" s="17">
        <v>15316</v>
      </c>
      <c r="L15" s="17">
        <v>175464</v>
      </c>
      <c r="N15" s="17">
        <v>17814</v>
      </c>
      <c r="O15" s="17">
        <v>7709</v>
      </c>
      <c r="Q15" s="17">
        <v>20970</v>
      </c>
      <c r="R15" s="17">
        <v>42993</v>
      </c>
      <c r="S15" s="19">
        <v>280280</v>
      </c>
    </row>
    <row r="16" spans="1:19">
      <c r="A16" s="17">
        <v>4</v>
      </c>
      <c r="B16" s="27" t="s">
        <v>6</v>
      </c>
      <c r="C16" s="17">
        <v>416</v>
      </c>
      <c r="F16" s="17">
        <v>2381</v>
      </c>
      <c r="J16" s="17">
        <v>320</v>
      </c>
      <c r="K16" s="17">
        <v>153320</v>
      </c>
      <c r="L16" s="17">
        <v>4598650</v>
      </c>
      <c r="M16" s="17">
        <v>434600</v>
      </c>
      <c r="N16" s="17">
        <v>330003</v>
      </c>
      <c r="O16" s="17">
        <v>99471</v>
      </c>
      <c r="Q16" s="17">
        <v>92234</v>
      </c>
      <c r="R16" s="17">
        <v>208722</v>
      </c>
      <c r="S16" s="19">
        <v>5920117</v>
      </c>
    </row>
    <row r="17" spans="1:19">
      <c r="A17" s="17">
        <v>5</v>
      </c>
      <c r="B17" s="27" t="s">
        <v>7</v>
      </c>
      <c r="K17" s="17">
        <v>110630</v>
      </c>
      <c r="L17" s="17">
        <v>206109</v>
      </c>
      <c r="M17" s="17">
        <v>35107</v>
      </c>
      <c r="N17" s="17">
        <v>25082</v>
      </c>
      <c r="O17" s="17">
        <v>14023</v>
      </c>
      <c r="Q17" s="17">
        <v>9412</v>
      </c>
      <c r="R17" s="17">
        <v>525</v>
      </c>
      <c r="S17" s="19">
        <v>400888</v>
      </c>
    </row>
    <row r="18" spans="1:19">
      <c r="A18" s="17">
        <v>6</v>
      </c>
      <c r="B18" s="27" t="s">
        <v>8</v>
      </c>
      <c r="C18" s="17">
        <v>7</v>
      </c>
      <c r="K18" s="17">
        <v>36123</v>
      </c>
      <c r="L18" s="17">
        <v>395613</v>
      </c>
      <c r="N18" s="17">
        <v>18382</v>
      </c>
      <c r="O18" s="17">
        <v>7414</v>
      </c>
      <c r="Q18" s="17">
        <v>1993</v>
      </c>
      <c r="R18" s="17">
        <v>5047</v>
      </c>
      <c r="S18" s="19">
        <v>464579</v>
      </c>
    </row>
    <row r="19" spans="1:19">
      <c r="A19" s="17">
        <v>7</v>
      </c>
      <c r="B19" s="27" t="s">
        <v>9</v>
      </c>
      <c r="D19" s="17">
        <v>102</v>
      </c>
      <c r="E19" s="17">
        <v>192</v>
      </c>
      <c r="F19" s="17">
        <v>12495</v>
      </c>
      <c r="H19" s="17">
        <v>1158</v>
      </c>
      <c r="J19" s="17">
        <v>1341</v>
      </c>
      <c r="K19" s="17">
        <v>1338757</v>
      </c>
      <c r="L19" s="17">
        <v>15377501</v>
      </c>
      <c r="M19" s="17">
        <v>1830822</v>
      </c>
      <c r="N19" s="17">
        <v>542853</v>
      </c>
      <c r="O19" s="17">
        <v>109929</v>
      </c>
      <c r="P19" s="17">
        <v>55</v>
      </c>
      <c r="Q19" s="17">
        <v>419971</v>
      </c>
      <c r="R19" s="17">
        <v>507475</v>
      </c>
      <c r="S19" s="19">
        <v>20142651</v>
      </c>
    </row>
    <row r="20" spans="1:19">
      <c r="A20" s="17">
        <v>8</v>
      </c>
      <c r="B20" s="27" t="s">
        <v>10</v>
      </c>
      <c r="C20" s="17">
        <v>7</v>
      </c>
      <c r="I20" s="17">
        <v>491</v>
      </c>
      <c r="K20" s="17">
        <v>26099</v>
      </c>
      <c r="L20" s="17">
        <v>567164</v>
      </c>
      <c r="M20" s="17">
        <v>1335</v>
      </c>
      <c r="N20" s="17">
        <v>17585</v>
      </c>
      <c r="O20" s="17">
        <v>15975</v>
      </c>
      <c r="Q20" s="17">
        <v>3495</v>
      </c>
      <c r="R20" s="17">
        <v>51439</v>
      </c>
      <c r="S20" s="19">
        <v>683590</v>
      </c>
    </row>
    <row r="21" spans="1:19">
      <c r="A21" s="17">
        <v>9</v>
      </c>
      <c r="B21" s="27" t="s">
        <v>11</v>
      </c>
      <c r="C21" s="17">
        <v>112</v>
      </c>
      <c r="J21" s="17">
        <v>1361</v>
      </c>
      <c r="K21" s="17">
        <v>102468</v>
      </c>
      <c r="L21" s="17">
        <v>878139</v>
      </c>
      <c r="M21" s="17">
        <v>915</v>
      </c>
      <c r="N21" s="17">
        <v>31277</v>
      </c>
      <c r="O21" s="17">
        <v>43914</v>
      </c>
      <c r="Q21" s="17">
        <v>5305</v>
      </c>
      <c r="R21" s="17">
        <v>90979</v>
      </c>
      <c r="S21" s="19">
        <v>1154470</v>
      </c>
    </row>
    <row r="22" spans="1:19">
      <c r="A22" s="17">
        <v>10</v>
      </c>
      <c r="B22" s="27" t="s">
        <v>12</v>
      </c>
      <c r="C22" s="17">
        <v>773</v>
      </c>
      <c r="F22" s="17">
        <v>8085</v>
      </c>
      <c r="H22" s="17">
        <v>1081</v>
      </c>
      <c r="K22" s="17">
        <v>930501</v>
      </c>
      <c r="L22" s="17">
        <v>5617687</v>
      </c>
      <c r="M22" s="17">
        <v>1435699</v>
      </c>
      <c r="N22" s="17">
        <v>702706</v>
      </c>
      <c r="O22" s="17">
        <v>104036</v>
      </c>
      <c r="Q22" s="17">
        <v>302130</v>
      </c>
      <c r="R22" s="17">
        <v>846431</v>
      </c>
      <c r="S22" s="19">
        <v>9949129</v>
      </c>
    </row>
    <row r="23" spans="1:19">
      <c r="A23" s="17">
        <v>11</v>
      </c>
      <c r="B23" s="27" t="s">
        <v>13</v>
      </c>
      <c r="K23" s="17">
        <v>46016</v>
      </c>
      <c r="L23" s="17">
        <v>321217</v>
      </c>
      <c r="M23" s="17">
        <v>13909</v>
      </c>
      <c r="N23" s="17">
        <v>17475</v>
      </c>
      <c r="O23" s="17">
        <v>10412</v>
      </c>
      <c r="Q23" s="17">
        <v>27700</v>
      </c>
      <c r="R23" s="17">
        <v>48581</v>
      </c>
      <c r="S23" s="19">
        <v>485310</v>
      </c>
    </row>
    <row r="24" spans="1:19">
      <c r="A24" s="17">
        <v>12</v>
      </c>
      <c r="B24" s="27" t="s">
        <v>14</v>
      </c>
      <c r="C24" s="17">
        <v>87</v>
      </c>
      <c r="F24" s="17">
        <v>1777</v>
      </c>
      <c r="H24" s="17">
        <v>167</v>
      </c>
      <c r="J24" s="17">
        <v>47</v>
      </c>
      <c r="K24" s="17">
        <v>222796</v>
      </c>
      <c r="L24" s="17">
        <v>1469940</v>
      </c>
      <c r="M24" s="17">
        <v>176296</v>
      </c>
      <c r="N24" s="17">
        <v>110312</v>
      </c>
      <c r="O24" s="17">
        <v>8233</v>
      </c>
      <c r="P24" s="17">
        <v>87</v>
      </c>
      <c r="Q24" s="17">
        <v>125341</v>
      </c>
      <c r="R24" s="17">
        <v>36678</v>
      </c>
      <c r="S24" s="19">
        <v>2151761</v>
      </c>
    </row>
    <row r="25" spans="1:19">
      <c r="A25" s="17">
        <v>13</v>
      </c>
      <c r="B25" s="27" t="s">
        <v>15</v>
      </c>
      <c r="K25" s="17">
        <v>55578</v>
      </c>
      <c r="L25" s="17">
        <v>2451398</v>
      </c>
      <c r="M25" s="17">
        <v>169689</v>
      </c>
      <c r="N25" s="17">
        <v>693291</v>
      </c>
      <c r="O25" s="17">
        <v>74504</v>
      </c>
      <c r="Q25" s="17">
        <v>3234</v>
      </c>
      <c r="R25" s="17">
        <v>14420</v>
      </c>
      <c r="S25" s="19">
        <v>3462114</v>
      </c>
    </row>
    <row r="26" spans="1:19">
      <c r="A26" s="17">
        <v>14</v>
      </c>
      <c r="B26" s="27" t="s">
        <v>16</v>
      </c>
      <c r="K26" s="17">
        <v>1774</v>
      </c>
      <c r="L26" s="17">
        <v>192232</v>
      </c>
      <c r="N26" s="17">
        <v>4145</v>
      </c>
      <c r="O26" s="17">
        <v>3555</v>
      </c>
      <c r="Q26" s="17">
        <v>520</v>
      </c>
      <c r="R26" s="17">
        <v>125</v>
      </c>
      <c r="S26" s="19">
        <v>202351</v>
      </c>
    </row>
    <row r="27" spans="1:19">
      <c r="A27" s="17">
        <v>15</v>
      </c>
      <c r="B27" s="27" t="s">
        <v>17</v>
      </c>
      <c r="C27" s="17">
        <v>279</v>
      </c>
      <c r="D27" s="17">
        <v>163</v>
      </c>
      <c r="E27" s="17">
        <v>376</v>
      </c>
      <c r="F27" s="17">
        <v>4674</v>
      </c>
      <c r="H27" s="17">
        <v>536</v>
      </c>
      <c r="K27" s="17">
        <v>133680</v>
      </c>
      <c r="L27" s="17">
        <v>7353074</v>
      </c>
      <c r="M27" s="17">
        <v>269897</v>
      </c>
      <c r="N27" s="17">
        <v>377272</v>
      </c>
      <c r="O27" s="17">
        <v>95311</v>
      </c>
      <c r="P27" s="17">
        <v>265</v>
      </c>
      <c r="Q27" s="17">
        <v>26906</v>
      </c>
      <c r="R27" s="17">
        <v>20474</v>
      </c>
      <c r="S27" s="19">
        <v>8282907</v>
      </c>
    </row>
    <row r="28" spans="1:19">
      <c r="A28" s="17">
        <v>16</v>
      </c>
      <c r="B28" s="27" t="s">
        <v>18</v>
      </c>
      <c r="K28" s="17">
        <v>77791</v>
      </c>
      <c r="L28" s="17">
        <v>611160</v>
      </c>
      <c r="M28" s="17">
        <v>37520</v>
      </c>
      <c r="N28" s="17">
        <v>66791</v>
      </c>
      <c r="O28" s="17">
        <v>26285</v>
      </c>
      <c r="Q28" s="17">
        <v>2708</v>
      </c>
      <c r="R28" s="17">
        <v>33102</v>
      </c>
      <c r="S28" s="19">
        <v>855357</v>
      </c>
    </row>
    <row r="29" spans="1:19">
      <c r="A29" s="17">
        <v>17</v>
      </c>
      <c r="B29" s="27" t="s">
        <v>19</v>
      </c>
      <c r="C29" s="17">
        <v>13</v>
      </c>
      <c r="H29" s="17">
        <v>31</v>
      </c>
      <c r="J29" s="17">
        <v>87</v>
      </c>
      <c r="K29" s="17">
        <v>44989</v>
      </c>
      <c r="L29" s="17">
        <v>643116</v>
      </c>
      <c r="M29" s="17">
        <v>25362</v>
      </c>
      <c r="N29" s="17">
        <v>16204</v>
      </c>
      <c r="O29" s="17">
        <v>27002</v>
      </c>
      <c r="Q29" s="17">
        <v>30743</v>
      </c>
      <c r="R29" s="17">
        <v>25424</v>
      </c>
      <c r="S29" s="19">
        <v>812971</v>
      </c>
    </row>
    <row r="30" spans="1:19">
      <c r="A30" s="17">
        <v>18</v>
      </c>
      <c r="B30" s="27" t="s">
        <v>20</v>
      </c>
      <c r="K30" s="17">
        <v>21907</v>
      </c>
      <c r="L30" s="17">
        <v>137685</v>
      </c>
      <c r="N30" s="17">
        <v>17434</v>
      </c>
      <c r="O30" s="17">
        <v>15692</v>
      </c>
      <c r="S30" s="19">
        <v>192718</v>
      </c>
    </row>
    <row r="31" spans="1:19">
      <c r="A31" s="17">
        <v>19</v>
      </c>
      <c r="B31" s="27" t="s">
        <v>21</v>
      </c>
      <c r="C31" s="17">
        <v>3048</v>
      </c>
      <c r="D31" s="17">
        <v>134</v>
      </c>
      <c r="E31" s="17">
        <v>674</v>
      </c>
      <c r="F31" s="17">
        <v>53175</v>
      </c>
      <c r="H31" s="17">
        <v>37894</v>
      </c>
      <c r="I31" s="17">
        <v>4431</v>
      </c>
      <c r="J31" s="17">
        <v>23817</v>
      </c>
      <c r="K31" s="17">
        <v>8194557</v>
      </c>
      <c r="L31" s="17">
        <v>178744007</v>
      </c>
      <c r="M31" s="17">
        <v>14125618</v>
      </c>
      <c r="N31" s="17">
        <v>9590423</v>
      </c>
      <c r="O31" s="17">
        <v>2739012</v>
      </c>
      <c r="P31" s="17">
        <v>11770</v>
      </c>
      <c r="Q31" s="17">
        <v>10254703</v>
      </c>
      <c r="R31" s="17">
        <v>9074272</v>
      </c>
      <c r="S31" s="19">
        <v>232857535</v>
      </c>
    </row>
    <row r="32" spans="1:19">
      <c r="A32" s="17">
        <v>20</v>
      </c>
      <c r="B32" s="27" t="s">
        <v>22</v>
      </c>
      <c r="H32" s="17">
        <v>228</v>
      </c>
      <c r="K32" s="17">
        <v>265038</v>
      </c>
      <c r="L32" s="17">
        <v>694141</v>
      </c>
      <c r="M32" s="17">
        <v>104699</v>
      </c>
      <c r="N32" s="17">
        <v>51602</v>
      </c>
      <c r="O32" s="17">
        <v>60006</v>
      </c>
      <c r="Q32" s="17">
        <v>3025</v>
      </c>
      <c r="S32" s="19">
        <v>1178739</v>
      </c>
    </row>
    <row r="33" spans="1:19">
      <c r="A33" s="17">
        <v>21</v>
      </c>
      <c r="B33" s="27" t="s">
        <v>23</v>
      </c>
      <c r="D33" s="17">
        <v>15</v>
      </c>
      <c r="F33" s="17">
        <v>816</v>
      </c>
      <c r="K33" s="17">
        <v>325568</v>
      </c>
      <c r="L33" s="17">
        <v>530151</v>
      </c>
      <c r="M33" s="17">
        <v>36321</v>
      </c>
      <c r="N33" s="17">
        <v>65749</v>
      </c>
      <c r="Q33" s="17">
        <v>56057</v>
      </c>
      <c r="R33" s="17">
        <v>51613</v>
      </c>
      <c r="S33" s="19">
        <v>1066290</v>
      </c>
    </row>
    <row r="34" spans="1:19">
      <c r="A34" s="17">
        <v>22</v>
      </c>
      <c r="B34" s="27" t="s">
        <v>24</v>
      </c>
      <c r="K34" s="17">
        <v>22572</v>
      </c>
      <c r="L34" s="17">
        <v>132546</v>
      </c>
      <c r="N34" s="17">
        <v>23057</v>
      </c>
      <c r="O34" s="17">
        <v>6043</v>
      </c>
      <c r="Q34" s="17">
        <v>5485</v>
      </c>
      <c r="R34" s="17">
        <v>15205</v>
      </c>
      <c r="S34" s="19">
        <v>204908</v>
      </c>
    </row>
    <row r="35" spans="1:19">
      <c r="A35" s="17">
        <v>23</v>
      </c>
      <c r="B35" s="27" t="s">
        <v>25</v>
      </c>
      <c r="C35" s="17">
        <v>0</v>
      </c>
      <c r="H35" s="17">
        <v>223</v>
      </c>
      <c r="J35" s="17">
        <v>113</v>
      </c>
      <c r="K35" s="17">
        <v>162719</v>
      </c>
      <c r="L35" s="17">
        <v>2679174</v>
      </c>
      <c r="M35" s="17">
        <v>104743</v>
      </c>
      <c r="N35" s="17">
        <v>3230</v>
      </c>
      <c r="O35" s="17">
        <v>41274</v>
      </c>
      <c r="Q35" s="17">
        <v>93288</v>
      </c>
      <c r="R35" s="17">
        <v>105056</v>
      </c>
      <c r="S35" s="19">
        <v>3189820</v>
      </c>
    </row>
    <row r="36" spans="1:19">
      <c r="A36" s="17">
        <v>24</v>
      </c>
      <c r="B36" s="27" t="s">
        <v>26</v>
      </c>
      <c r="C36" s="17">
        <v>117</v>
      </c>
      <c r="F36" s="17">
        <v>1015</v>
      </c>
      <c r="H36" s="17">
        <v>104</v>
      </c>
      <c r="K36" s="17">
        <v>133495</v>
      </c>
      <c r="L36" s="17">
        <v>1902530</v>
      </c>
      <c r="M36" s="17">
        <v>103361</v>
      </c>
      <c r="N36" s="17">
        <v>117684</v>
      </c>
      <c r="O36" s="17">
        <v>16453</v>
      </c>
      <c r="Q36" s="17">
        <v>17985</v>
      </c>
      <c r="S36" s="19">
        <v>2292744</v>
      </c>
    </row>
    <row r="37" spans="1:19">
      <c r="A37" s="17">
        <v>25</v>
      </c>
      <c r="B37" s="27" t="s">
        <v>27</v>
      </c>
      <c r="C37" s="17">
        <v>147</v>
      </c>
      <c r="K37" s="17">
        <v>1030</v>
      </c>
      <c r="L37" s="17">
        <v>37033</v>
      </c>
      <c r="N37" s="17">
        <v>10594</v>
      </c>
      <c r="O37" s="17">
        <v>6471</v>
      </c>
      <c r="Q37" s="17">
        <v>27</v>
      </c>
      <c r="S37" s="19">
        <v>55302</v>
      </c>
    </row>
    <row r="38" spans="1:19">
      <c r="A38" s="17">
        <v>26</v>
      </c>
      <c r="B38" s="27" t="s">
        <v>28</v>
      </c>
      <c r="K38" s="17">
        <v>8922</v>
      </c>
      <c r="L38" s="17">
        <v>35408</v>
      </c>
      <c r="N38" s="17">
        <v>940</v>
      </c>
      <c r="O38" s="17">
        <v>1765</v>
      </c>
      <c r="Q38" s="17">
        <v>419</v>
      </c>
      <c r="R38" s="17">
        <v>60</v>
      </c>
      <c r="S38" s="19">
        <v>47514</v>
      </c>
    </row>
    <row r="39" spans="1:19">
      <c r="A39" s="17">
        <v>27</v>
      </c>
      <c r="B39" s="27" t="s">
        <v>29</v>
      </c>
      <c r="D39" s="17">
        <v>123</v>
      </c>
      <c r="E39" s="17">
        <v>57</v>
      </c>
      <c r="H39" s="17">
        <v>540</v>
      </c>
      <c r="J39" s="17">
        <v>267</v>
      </c>
      <c r="K39" s="17">
        <v>1321470</v>
      </c>
      <c r="L39" s="17">
        <v>5499688</v>
      </c>
      <c r="M39" s="17">
        <v>350636</v>
      </c>
      <c r="N39" s="17">
        <v>172999</v>
      </c>
      <c r="O39" s="17">
        <v>71516</v>
      </c>
      <c r="P39" s="17">
        <v>263</v>
      </c>
      <c r="Q39" s="17">
        <v>492459</v>
      </c>
      <c r="R39" s="17">
        <v>710372</v>
      </c>
      <c r="S39" s="19">
        <v>8620390</v>
      </c>
    </row>
    <row r="40" spans="1:19">
      <c r="A40" s="17">
        <v>28</v>
      </c>
      <c r="B40" s="27" t="s">
        <v>30</v>
      </c>
      <c r="C40" s="17">
        <v>3</v>
      </c>
      <c r="D40" s="17">
        <v>23</v>
      </c>
      <c r="H40" s="17">
        <v>162</v>
      </c>
      <c r="K40" s="17">
        <v>37300</v>
      </c>
      <c r="L40" s="17">
        <v>1169383</v>
      </c>
      <c r="M40" s="17">
        <v>44837</v>
      </c>
      <c r="N40" s="17">
        <v>69802</v>
      </c>
      <c r="O40" s="17">
        <v>15198</v>
      </c>
      <c r="Q40" s="17">
        <v>8170</v>
      </c>
      <c r="R40" s="17">
        <v>4994</v>
      </c>
      <c r="S40" s="19">
        <v>1349872</v>
      </c>
    </row>
    <row r="41" spans="1:19">
      <c r="A41" s="17">
        <v>29</v>
      </c>
      <c r="B41" s="27" t="s">
        <v>31</v>
      </c>
      <c r="C41" s="17">
        <v>4</v>
      </c>
      <c r="K41" s="17">
        <v>411580</v>
      </c>
      <c r="L41" s="17">
        <v>1647774</v>
      </c>
      <c r="M41" s="17">
        <v>180</v>
      </c>
      <c r="N41" s="17">
        <v>86786</v>
      </c>
      <c r="O41" s="17">
        <v>45404</v>
      </c>
      <c r="Q41" s="17">
        <v>29772</v>
      </c>
      <c r="R41" s="17">
        <v>41756</v>
      </c>
      <c r="S41" s="19">
        <v>2263256</v>
      </c>
    </row>
    <row r="42" spans="1:19">
      <c r="A42" s="17">
        <v>30</v>
      </c>
      <c r="B42" s="27" t="s">
        <v>32</v>
      </c>
      <c r="D42" s="17">
        <v>126</v>
      </c>
      <c r="F42" s="17">
        <v>2315</v>
      </c>
      <c r="K42" s="17">
        <v>1471452</v>
      </c>
      <c r="L42" s="17">
        <v>12970522</v>
      </c>
      <c r="M42" s="17">
        <v>1012067</v>
      </c>
      <c r="N42" s="17">
        <v>988701</v>
      </c>
      <c r="O42" s="17">
        <v>388102</v>
      </c>
      <c r="Q42" s="17">
        <v>270148</v>
      </c>
      <c r="R42" s="17">
        <v>141680</v>
      </c>
      <c r="S42" s="19">
        <v>17245113</v>
      </c>
    </row>
    <row r="43" spans="1:19">
      <c r="A43" s="17">
        <v>31</v>
      </c>
      <c r="B43" s="27" t="s">
        <v>33</v>
      </c>
      <c r="C43" s="17">
        <v>288</v>
      </c>
      <c r="D43" s="17">
        <v>37</v>
      </c>
      <c r="H43" s="17">
        <v>411</v>
      </c>
      <c r="J43" s="17">
        <v>444</v>
      </c>
      <c r="K43" s="17">
        <v>82267</v>
      </c>
      <c r="L43" s="17">
        <v>839923</v>
      </c>
      <c r="M43" s="17">
        <v>108794</v>
      </c>
      <c r="N43" s="17">
        <v>74660</v>
      </c>
      <c r="O43" s="17">
        <v>21316</v>
      </c>
      <c r="Q43" s="17">
        <v>24792</v>
      </c>
      <c r="R43" s="17">
        <v>21873</v>
      </c>
      <c r="S43" s="19">
        <v>1174805</v>
      </c>
    </row>
    <row r="44" spans="1:19">
      <c r="A44" s="17">
        <v>32</v>
      </c>
      <c r="B44" s="27" t="s">
        <v>34</v>
      </c>
      <c r="L44" s="17">
        <v>202981</v>
      </c>
      <c r="N44" s="17">
        <v>3179</v>
      </c>
      <c r="O44" s="17">
        <v>7693</v>
      </c>
      <c r="S44" s="19">
        <v>213853</v>
      </c>
    </row>
    <row r="45" spans="1:19">
      <c r="A45" s="17">
        <v>33</v>
      </c>
      <c r="B45" s="27" t="s">
        <v>35</v>
      </c>
      <c r="C45" s="17">
        <v>60</v>
      </c>
      <c r="D45" s="17">
        <v>202</v>
      </c>
      <c r="E45" s="17">
        <v>145</v>
      </c>
      <c r="F45" s="17">
        <v>24804</v>
      </c>
      <c r="H45" s="17">
        <v>1679</v>
      </c>
      <c r="J45" s="17">
        <v>111</v>
      </c>
      <c r="K45" s="17">
        <v>1792948</v>
      </c>
      <c r="L45" s="17">
        <v>9119253</v>
      </c>
      <c r="M45" s="17">
        <v>3569573</v>
      </c>
      <c r="N45" s="17">
        <v>1354440</v>
      </c>
      <c r="O45" s="17">
        <v>49044</v>
      </c>
      <c r="P45" s="17">
        <v>1844</v>
      </c>
      <c r="Q45" s="17">
        <v>471422</v>
      </c>
      <c r="R45" s="17">
        <v>601844</v>
      </c>
      <c r="S45" s="19">
        <v>16987369</v>
      </c>
    </row>
    <row r="46" spans="1:19">
      <c r="A46" s="17">
        <v>34</v>
      </c>
      <c r="B46" s="27" t="s">
        <v>36</v>
      </c>
      <c r="C46" s="17">
        <v>669</v>
      </c>
      <c r="D46" s="17">
        <v>118</v>
      </c>
      <c r="F46" s="17">
        <v>3203</v>
      </c>
      <c r="H46" s="17">
        <v>1014</v>
      </c>
      <c r="J46" s="17">
        <v>1810</v>
      </c>
      <c r="K46" s="17">
        <v>4042027</v>
      </c>
      <c r="L46" s="17">
        <v>17200590</v>
      </c>
      <c r="M46" s="17">
        <v>936694</v>
      </c>
      <c r="N46" s="17">
        <v>1234476</v>
      </c>
      <c r="O46" s="17">
        <v>18849</v>
      </c>
      <c r="Q46" s="17">
        <v>437191</v>
      </c>
      <c r="R46" s="17">
        <v>364164</v>
      </c>
      <c r="S46" s="19">
        <v>24240805</v>
      </c>
    </row>
    <row r="47" spans="1:19">
      <c r="A47" s="17">
        <v>35</v>
      </c>
      <c r="B47" s="27" t="s">
        <v>37</v>
      </c>
      <c r="K47" s="17">
        <v>13737</v>
      </c>
      <c r="L47" s="17">
        <v>207309</v>
      </c>
      <c r="N47" s="17">
        <v>25208</v>
      </c>
      <c r="O47" s="17">
        <v>17713</v>
      </c>
      <c r="P47" s="17">
        <v>4</v>
      </c>
      <c r="Q47" s="17">
        <v>5810</v>
      </c>
      <c r="R47" s="17">
        <v>8167</v>
      </c>
      <c r="S47" s="19">
        <v>277948</v>
      </c>
    </row>
    <row r="48" spans="1:19">
      <c r="A48" s="17">
        <v>36</v>
      </c>
      <c r="B48" s="27" t="s">
        <v>38</v>
      </c>
      <c r="C48" s="17">
        <v>280</v>
      </c>
      <c r="D48" s="17">
        <v>1676</v>
      </c>
      <c r="F48" s="17">
        <v>4347</v>
      </c>
      <c r="H48" s="17">
        <v>778</v>
      </c>
      <c r="J48" s="17">
        <v>2709</v>
      </c>
      <c r="K48" s="17">
        <v>398759</v>
      </c>
      <c r="L48" s="17">
        <v>15818797</v>
      </c>
      <c r="M48" s="17">
        <v>1661953</v>
      </c>
      <c r="N48" s="17">
        <v>887006</v>
      </c>
      <c r="O48" s="17">
        <v>260820</v>
      </c>
      <c r="P48" s="17">
        <v>472</v>
      </c>
      <c r="Q48" s="17">
        <v>551466</v>
      </c>
      <c r="R48" s="17">
        <v>934260</v>
      </c>
      <c r="S48" s="19">
        <v>20523323</v>
      </c>
    </row>
    <row r="49" spans="1:19">
      <c r="A49" s="17">
        <v>37</v>
      </c>
      <c r="B49" s="27" t="s">
        <v>39</v>
      </c>
      <c r="C49" s="17">
        <v>134</v>
      </c>
      <c r="D49" s="17">
        <v>452</v>
      </c>
      <c r="E49" s="17">
        <v>451</v>
      </c>
      <c r="F49" s="17">
        <v>7683</v>
      </c>
      <c r="H49" s="17">
        <v>4152</v>
      </c>
      <c r="I49" s="17">
        <v>1525</v>
      </c>
      <c r="J49" s="17">
        <v>73119</v>
      </c>
      <c r="K49" s="17">
        <v>853739</v>
      </c>
      <c r="L49" s="17">
        <v>16545202</v>
      </c>
      <c r="M49" s="17">
        <v>3495695</v>
      </c>
      <c r="N49" s="17">
        <v>1152316</v>
      </c>
      <c r="O49" s="17">
        <v>54405</v>
      </c>
      <c r="P49" s="17">
        <v>918</v>
      </c>
      <c r="Q49" s="17">
        <v>648436</v>
      </c>
      <c r="R49" s="17">
        <v>296230</v>
      </c>
      <c r="S49" s="19">
        <v>23134457</v>
      </c>
    </row>
    <row r="50" spans="1:19">
      <c r="A50" s="17">
        <v>38</v>
      </c>
      <c r="B50" s="27" t="s">
        <v>40</v>
      </c>
      <c r="D50" s="17">
        <v>221</v>
      </c>
      <c r="E50" s="17">
        <v>1046</v>
      </c>
      <c r="F50" s="17">
        <v>3124</v>
      </c>
      <c r="J50" s="17">
        <v>1768</v>
      </c>
      <c r="K50" s="17">
        <v>770794</v>
      </c>
      <c r="L50" s="17">
        <v>7661809</v>
      </c>
      <c r="M50" s="17">
        <v>555036</v>
      </c>
      <c r="N50" s="17">
        <v>303546</v>
      </c>
      <c r="O50" s="17">
        <v>95872</v>
      </c>
      <c r="P50" s="17">
        <v>217</v>
      </c>
      <c r="Q50" s="17">
        <v>522140</v>
      </c>
      <c r="R50" s="17">
        <v>1364368</v>
      </c>
      <c r="S50" s="19">
        <v>11279941</v>
      </c>
    </row>
    <row r="51" spans="1:19">
      <c r="A51" s="17">
        <v>39</v>
      </c>
      <c r="B51" s="27" t="s">
        <v>41</v>
      </c>
      <c r="C51" s="17">
        <v>342</v>
      </c>
      <c r="D51" s="17">
        <v>459</v>
      </c>
      <c r="E51" s="17">
        <v>79</v>
      </c>
      <c r="F51" s="17">
        <v>1472</v>
      </c>
      <c r="H51" s="17">
        <v>706</v>
      </c>
      <c r="K51" s="17">
        <v>422315</v>
      </c>
      <c r="L51" s="17">
        <v>3595428</v>
      </c>
      <c r="M51" s="17">
        <v>239739</v>
      </c>
      <c r="N51" s="17">
        <v>457094</v>
      </c>
      <c r="O51" s="17">
        <v>182506</v>
      </c>
      <c r="Q51" s="17">
        <v>161550</v>
      </c>
      <c r="R51" s="17">
        <v>104074</v>
      </c>
      <c r="S51" s="19">
        <v>5165764</v>
      </c>
    </row>
    <row r="52" spans="1:19">
      <c r="A52" s="17">
        <v>40</v>
      </c>
      <c r="B52" s="27" t="s">
        <v>42</v>
      </c>
      <c r="C52" s="17">
        <v>162</v>
      </c>
      <c r="E52" s="17">
        <v>676</v>
      </c>
      <c r="H52" s="17">
        <v>3155</v>
      </c>
      <c r="K52" s="17">
        <v>348415</v>
      </c>
      <c r="L52" s="17">
        <v>2701763</v>
      </c>
      <c r="M52" s="17">
        <v>683678</v>
      </c>
      <c r="N52" s="17">
        <v>176419</v>
      </c>
      <c r="O52" s="17">
        <v>64152</v>
      </c>
      <c r="Q52" s="17">
        <v>196716</v>
      </c>
      <c r="R52" s="17">
        <v>772864</v>
      </c>
      <c r="S52" s="19">
        <v>4948000</v>
      </c>
    </row>
    <row r="53" spans="1:19">
      <c r="A53" s="17">
        <v>41</v>
      </c>
      <c r="B53" s="27" t="s">
        <v>43</v>
      </c>
      <c r="D53" s="17">
        <v>325</v>
      </c>
      <c r="E53" s="17">
        <v>252</v>
      </c>
      <c r="F53" s="17">
        <v>4308</v>
      </c>
      <c r="H53" s="17">
        <v>2100</v>
      </c>
      <c r="J53" s="17">
        <v>83</v>
      </c>
      <c r="K53" s="17">
        <v>319507</v>
      </c>
      <c r="L53" s="17">
        <v>2040722</v>
      </c>
      <c r="M53" s="17">
        <v>469590</v>
      </c>
      <c r="N53" s="17">
        <v>206974</v>
      </c>
      <c r="O53" s="17">
        <v>14598</v>
      </c>
      <c r="P53" s="17">
        <v>329</v>
      </c>
      <c r="Q53" s="17">
        <v>66157</v>
      </c>
      <c r="R53" s="17">
        <v>83792</v>
      </c>
      <c r="S53" s="19">
        <v>3208737</v>
      </c>
    </row>
    <row r="54" spans="1:19">
      <c r="A54" s="17">
        <v>42</v>
      </c>
      <c r="B54" s="27" t="s">
        <v>44</v>
      </c>
      <c r="D54" s="17">
        <v>47</v>
      </c>
      <c r="J54" s="17">
        <v>13</v>
      </c>
      <c r="K54" s="17">
        <v>390192</v>
      </c>
      <c r="L54" s="17">
        <v>2910935</v>
      </c>
      <c r="M54" s="17">
        <v>749207</v>
      </c>
      <c r="N54" s="17">
        <v>221822</v>
      </c>
      <c r="O54" s="17">
        <v>106499</v>
      </c>
      <c r="P54" s="17">
        <v>207</v>
      </c>
      <c r="Q54" s="17">
        <v>153442</v>
      </c>
      <c r="R54" s="17">
        <v>54140</v>
      </c>
      <c r="S54" s="19">
        <v>4586504</v>
      </c>
    </row>
    <row r="55" spans="1:19">
      <c r="A55" s="17">
        <v>43</v>
      </c>
      <c r="B55" s="27" t="s">
        <v>45</v>
      </c>
      <c r="C55" s="17">
        <v>63</v>
      </c>
      <c r="D55" s="17">
        <v>228</v>
      </c>
      <c r="E55" s="17">
        <v>215</v>
      </c>
      <c r="F55" s="17">
        <v>16397</v>
      </c>
      <c r="G55" s="17">
        <v>881</v>
      </c>
      <c r="I55" s="17">
        <v>315</v>
      </c>
      <c r="K55" s="17">
        <v>5462246</v>
      </c>
      <c r="L55" s="17">
        <v>22425001</v>
      </c>
      <c r="M55" s="17">
        <v>1960448</v>
      </c>
      <c r="N55" s="17">
        <v>876854</v>
      </c>
      <c r="O55" s="17">
        <v>132581</v>
      </c>
      <c r="P55" s="17">
        <v>207</v>
      </c>
      <c r="Q55" s="17">
        <v>457900</v>
      </c>
      <c r="R55" s="17">
        <v>623725</v>
      </c>
      <c r="S55" s="19">
        <v>31957061</v>
      </c>
    </row>
    <row r="56" spans="1:19">
      <c r="A56" s="17">
        <v>44</v>
      </c>
      <c r="B56" s="27" t="s">
        <v>46</v>
      </c>
      <c r="D56" s="17">
        <v>152</v>
      </c>
      <c r="E56" s="17">
        <v>223</v>
      </c>
      <c r="F56" s="17">
        <v>444</v>
      </c>
      <c r="H56" s="17">
        <v>234</v>
      </c>
      <c r="K56" s="17">
        <v>281560</v>
      </c>
      <c r="L56" s="17">
        <v>4779771</v>
      </c>
      <c r="M56" s="17">
        <v>169215</v>
      </c>
      <c r="N56" s="17">
        <v>21940</v>
      </c>
      <c r="O56" s="17">
        <v>50513</v>
      </c>
      <c r="Q56" s="17">
        <v>90320</v>
      </c>
      <c r="R56" s="17">
        <v>262491</v>
      </c>
      <c r="S56" s="19">
        <v>5656863</v>
      </c>
    </row>
    <row r="57" spans="1:19">
      <c r="A57" s="17">
        <v>45</v>
      </c>
      <c r="B57" s="27" t="s">
        <v>47</v>
      </c>
      <c r="C57" s="17">
        <v>150</v>
      </c>
      <c r="D57" s="17">
        <v>133</v>
      </c>
      <c r="E57" s="17">
        <v>123</v>
      </c>
      <c r="H57" s="17">
        <v>273</v>
      </c>
      <c r="J57" s="17">
        <v>195</v>
      </c>
      <c r="K57" s="17">
        <v>268990</v>
      </c>
      <c r="L57" s="17">
        <v>1869579</v>
      </c>
      <c r="M57" s="17">
        <v>106340</v>
      </c>
      <c r="N57" s="17">
        <v>215815</v>
      </c>
      <c r="O57" s="17">
        <v>40331</v>
      </c>
      <c r="Q57" s="17">
        <v>85021</v>
      </c>
      <c r="R57" s="17">
        <v>15778</v>
      </c>
      <c r="S57" s="19">
        <v>2602728</v>
      </c>
    </row>
    <row r="58" spans="1:19">
      <c r="A58" s="17">
        <v>47</v>
      </c>
      <c r="B58" s="27" t="s">
        <v>49</v>
      </c>
      <c r="C58" s="17">
        <v>29</v>
      </c>
      <c r="J58" s="17">
        <v>203</v>
      </c>
      <c r="K58" s="17">
        <v>37314</v>
      </c>
      <c r="L58" s="17">
        <v>328710</v>
      </c>
      <c r="M58" s="17">
        <v>18182</v>
      </c>
      <c r="N58" s="17">
        <v>26333</v>
      </c>
      <c r="O58" s="17">
        <v>11294</v>
      </c>
      <c r="Q58" s="17">
        <v>18654</v>
      </c>
      <c r="R58" s="17">
        <v>19027</v>
      </c>
      <c r="S58" s="19">
        <v>459746</v>
      </c>
    </row>
    <row r="59" spans="1:19">
      <c r="A59" s="17">
        <v>48</v>
      </c>
      <c r="B59" s="27" t="s">
        <v>50</v>
      </c>
      <c r="C59" s="17">
        <v>89</v>
      </c>
      <c r="D59" s="17">
        <v>122</v>
      </c>
      <c r="F59" s="17">
        <v>3831</v>
      </c>
      <c r="H59" s="17">
        <v>522</v>
      </c>
      <c r="J59" s="17">
        <v>2346</v>
      </c>
      <c r="K59" s="17">
        <v>193737</v>
      </c>
      <c r="L59" s="17">
        <v>2846169</v>
      </c>
      <c r="M59" s="17">
        <v>169945</v>
      </c>
      <c r="N59" s="17">
        <v>124348</v>
      </c>
      <c r="O59" s="17">
        <v>1554</v>
      </c>
      <c r="Q59" s="17">
        <v>94045</v>
      </c>
      <c r="R59" s="17">
        <v>154974</v>
      </c>
      <c r="S59" s="19">
        <v>3591682</v>
      </c>
    </row>
    <row r="60" spans="1:19">
      <c r="A60" s="17">
        <v>49</v>
      </c>
      <c r="B60" s="27" t="s">
        <v>51</v>
      </c>
      <c r="D60" s="17">
        <v>111</v>
      </c>
      <c r="E60" s="17">
        <v>173</v>
      </c>
      <c r="F60" s="17">
        <v>866</v>
      </c>
      <c r="J60" s="17">
        <v>1006</v>
      </c>
      <c r="K60" s="17">
        <v>73703</v>
      </c>
      <c r="L60" s="17">
        <v>2913694</v>
      </c>
      <c r="M60" s="17">
        <v>634884</v>
      </c>
      <c r="N60" s="17">
        <v>205671</v>
      </c>
      <c r="O60" s="17">
        <v>66837</v>
      </c>
      <c r="S60" s="19">
        <v>3896945</v>
      </c>
    </row>
    <row r="61" spans="1:19">
      <c r="A61" s="17">
        <v>50</v>
      </c>
      <c r="B61" s="27" t="s">
        <v>52</v>
      </c>
      <c r="C61" s="17">
        <v>201</v>
      </c>
      <c r="H61" s="17">
        <v>1111</v>
      </c>
      <c r="J61" s="17">
        <v>0</v>
      </c>
      <c r="K61" s="17">
        <v>303045</v>
      </c>
      <c r="L61" s="17">
        <v>4978984</v>
      </c>
      <c r="M61" s="17">
        <v>227525</v>
      </c>
      <c r="N61" s="17">
        <v>206614</v>
      </c>
      <c r="O61" s="17">
        <v>184511</v>
      </c>
      <c r="Q61" s="17">
        <v>4529</v>
      </c>
      <c r="R61" s="17">
        <v>2293</v>
      </c>
      <c r="S61" s="19">
        <v>5908813</v>
      </c>
    </row>
    <row r="62" spans="1:19">
      <c r="A62" s="17">
        <v>51</v>
      </c>
      <c r="B62" s="27" t="s">
        <v>53</v>
      </c>
      <c r="C62" s="17">
        <v>67</v>
      </c>
      <c r="H62" s="17">
        <v>492</v>
      </c>
      <c r="J62" s="17">
        <v>112</v>
      </c>
      <c r="K62" s="17">
        <v>286513</v>
      </c>
      <c r="L62" s="17">
        <v>1632340</v>
      </c>
      <c r="M62" s="17">
        <v>11224</v>
      </c>
      <c r="N62" s="17">
        <v>149855</v>
      </c>
      <c r="O62" s="17">
        <v>15051</v>
      </c>
      <c r="Q62" s="17">
        <v>16939</v>
      </c>
      <c r="R62" s="17">
        <v>202</v>
      </c>
      <c r="S62" s="19">
        <v>2112795</v>
      </c>
    </row>
    <row r="63" spans="1:19">
      <c r="A63" s="17">
        <v>52</v>
      </c>
      <c r="B63" s="27" t="s">
        <v>54</v>
      </c>
      <c r="F63" s="17">
        <v>1267</v>
      </c>
      <c r="K63" s="17">
        <v>11136</v>
      </c>
      <c r="L63" s="17">
        <v>300640</v>
      </c>
      <c r="M63" s="17">
        <v>84147</v>
      </c>
      <c r="N63" s="17">
        <v>52822</v>
      </c>
      <c r="O63" s="17">
        <v>444</v>
      </c>
      <c r="Q63" s="17">
        <v>3355</v>
      </c>
      <c r="S63" s="19">
        <v>453811</v>
      </c>
    </row>
    <row r="64" spans="1:19">
      <c r="A64" s="17">
        <v>53</v>
      </c>
      <c r="B64" s="27" t="s">
        <v>55</v>
      </c>
      <c r="K64" s="17">
        <v>2915</v>
      </c>
      <c r="L64" s="17">
        <v>160340</v>
      </c>
      <c r="M64" s="17">
        <v>3753</v>
      </c>
      <c r="N64" s="17">
        <v>26708</v>
      </c>
      <c r="O64" s="17">
        <v>1878</v>
      </c>
      <c r="S64" s="19">
        <v>195594</v>
      </c>
    </row>
    <row r="65" spans="1:19">
      <c r="A65" s="17">
        <v>54</v>
      </c>
      <c r="B65" s="27" t="s">
        <v>56</v>
      </c>
      <c r="C65" s="17">
        <v>176</v>
      </c>
      <c r="H65" s="17">
        <v>286</v>
      </c>
      <c r="K65" s="17">
        <v>1440320</v>
      </c>
      <c r="L65" s="17">
        <v>8651757</v>
      </c>
      <c r="M65" s="17">
        <v>483040</v>
      </c>
      <c r="N65" s="17">
        <v>980533</v>
      </c>
      <c r="O65" s="17">
        <v>144594</v>
      </c>
      <c r="Q65" s="17">
        <v>84270</v>
      </c>
      <c r="R65" s="17">
        <v>214887</v>
      </c>
      <c r="S65" s="19">
        <v>11999863</v>
      </c>
    </row>
    <row r="66" spans="1:19">
      <c r="A66" s="17">
        <v>55</v>
      </c>
      <c r="B66" s="27" t="s">
        <v>57</v>
      </c>
      <c r="K66" s="17">
        <v>6112</v>
      </c>
      <c r="L66" s="17">
        <v>118287</v>
      </c>
      <c r="M66" s="17">
        <v>17911</v>
      </c>
      <c r="N66" s="17">
        <v>14257</v>
      </c>
      <c r="O66" s="17">
        <v>13966</v>
      </c>
      <c r="Q66" s="17">
        <v>2277</v>
      </c>
      <c r="R66" s="17">
        <v>14530</v>
      </c>
      <c r="S66" s="19">
        <v>187340</v>
      </c>
    </row>
    <row r="67" spans="1:19">
      <c r="A67" s="17">
        <v>56</v>
      </c>
      <c r="B67" s="27" t="s">
        <v>58</v>
      </c>
      <c r="D67" s="17">
        <v>103</v>
      </c>
      <c r="E67" s="17">
        <v>564</v>
      </c>
      <c r="K67" s="17">
        <v>501787</v>
      </c>
      <c r="L67" s="17">
        <v>6567366</v>
      </c>
      <c r="M67" s="17">
        <v>745795</v>
      </c>
      <c r="N67" s="17">
        <v>171284</v>
      </c>
      <c r="O67" s="17">
        <v>99617</v>
      </c>
      <c r="P67" s="17">
        <v>54</v>
      </c>
      <c r="Q67" s="17">
        <v>77377</v>
      </c>
      <c r="R67" s="17">
        <v>251516</v>
      </c>
      <c r="S67" s="19">
        <v>8415463</v>
      </c>
    </row>
    <row r="68" spans="1:19" ht="16.5" thickBot="1">
      <c r="A68" s="17">
        <v>57</v>
      </c>
      <c r="B68" s="28" t="s">
        <v>59</v>
      </c>
      <c r="D68" s="17">
        <v>15</v>
      </c>
      <c r="E68" s="17">
        <v>69</v>
      </c>
      <c r="H68" s="17">
        <v>280</v>
      </c>
      <c r="K68" s="17">
        <v>55678</v>
      </c>
      <c r="L68" s="17">
        <v>678964</v>
      </c>
      <c r="M68" s="17">
        <v>228666</v>
      </c>
      <c r="N68" s="17">
        <v>53951</v>
      </c>
      <c r="O68" s="17">
        <v>1073</v>
      </c>
      <c r="Q68" s="17">
        <v>19721</v>
      </c>
      <c r="R68" s="17">
        <v>43445</v>
      </c>
      <c r="S68" s="19">
        <v>1081862</v>
      </c>
    </row>
    <row r="69" spans="1:19" ht="16.5" thickBot="1">
      <c r="A69" s="17" t="s">
        <v>227</v>
      </c>
      <c r="C69" s="24">
        <v>10443</v>
      </c>
      <c r="D69" s="25">
        <v>5575</v>
      </c>
      <c r="E69" s="25">
        <v>6535</v>
      </c>
      <c r="F69" s="25">
        <v>170458</v>
      </c>
      <c r="G69" s="25">
        <v>881</v>
      </c>
      <c r="H69" s="25">
        <v>60149</v>
      </c>
      <c r="I69" s="25">
        <v>6899</v>
      </c>
      <c r="J69" s="25">
        <v>111895</v>
      </c>
      <c r="K69" s="25">
        <v>35225497</v>
      </c>
      <c r="L69" s="25">
        <v>413919917</v>
      </c>
      <c r="M69" s="25">
        <v>39564325</v>
      </c>
      <c r="N69" s="25">
        <v>24179152</v>
      </c>
      <c r="O69" s="25">
        <v>5871535</v>
      </c>
      <c r="P69" s="25">
        <v>17301</v>
      </c>
      <c r="Q69" s="25">
        <v>16780959</v>
      </c>
      <c r="R69" s="25">
        <v>18519221</v>
      </c>
      <c r="S69" s="26">
        <v>554450742</v>
      </c>
    </row>
  </sheetData>
  <mergeCells count="23">
    <mergeCell ref="R8:R10"/>
    <mergeCell ref="L8:L10"/>
    <mergeCell ref="A6:E6"/>
    <mergeCell ref="B8:B11"/>
    <mergeCell ref="C8:C10"/>
    <mergeCell ref="I8:I10"/>
    <mergeCell ref="A1:E1"/>
    <mergeCell ref="A2:E2"/>
    <mergeCell ref="A3:E3"/>
    <mergeCell ref="A4:E4"/>
    <mergeCell ref="A5:E5"/>
    <mergeCell ref="D8:D10"/>
    <mergeCell ref="E8:E10"/>
    <mergeCell ref="F8:F10"/>
    <mergeCell ref="H8:H10"/>
    <mergeCell ref="G8:G10"/>
    <mergeCell ref="Q8:Q10"/>
    <mergeCell ref="J8:J10"/>
    <mergeCell ref="K8:K10"/>
    <mergeCell ref="M8:M10"/>
    <mergeCell ref="N8:N10"/>
    <mergeCell ref="O8:O10"/>
    <mergeCell ref="P8:P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9"/>
  <sheetViews>
    <sheetView workbookViewId="0">
      <selection activeCell="D27" sqref="D27"/>
    </sheetView>
  </sheetViews>
  <sheetFormatPr defaultRowHeight="15.75"/>
  <cols>
    <col min="1" max="1" width="10.83203125" style="29" bestFit="1" customWidth="1"/>
    <col min="2" max="2" width="23" style="29" bestFit="1" customWidth="1"/>
    <col min="3" max="5" width="14.83203125" style="29" bestFit="1" customWidth="1"/>
    <col min="6" max="6" width="16.33203125" style="29" bestFit="1" customWidth="1"/>
    <col min="7" max="7" width="18.33203125" style="29" bestFit="1" customWidth="1"/>
    <col min="8" max="8" width="21.5" style="29" bestFit="1" customWidth="1"/>
    <col min="9" max="9" width="18.1640625" style="29" customWidth="1"/>
    <col min="10" max="10" width="20.1640625" style="29" customWidth="1"/>
    <col min="11" max="11" width="18.33203125" style="29" bestFit="1" customWidth="1"/>
    <col min="12" max="12" width="19.6640625" style="29" bestFit="1" customWidth="1"/>
    <col min="13" max="13" width="16.33203125" style="29" bestFit="1" customWidth="1"/>
    <col min="14" max="14" width="17.6640625" style="29" bestFit="1" customWidth="1"/>
    <col min="15" max="15" width="16.33203125" style="29" bestFit="1" customWidth="1"/>
    <col min="16" max="16" width="19.1640625" style="29" bestFit="1" customWidth="1"/>
    <col min="17" max="17" width="18" style="29" bestFit="1" customWidth="1"/>
    <col min="18" max="18" width="18.83203125" style="29" bestFit="1" customWidth="1"/>
    <col min="19" max="19" width="19.6640625" style="29" bestFit="1" customWidth="1"/>
    <col min="20" max="16384" width="9.33203125" style="29"/>
  </cols>
  <sheetData>
    <row r="1" spans="1:19">
      <c r="A1" s="170" t="s">
        <v>228</v>
      </c>
      <c r="B1" s="170"/>
      <c r="C1" s="170"/>
      <c r="D1" s="170"/>
      <c r="E1" s="170"/>
    </row>
    <row r="2" spans="1:19">
      <c r="A2" s="170" t="s">
        <v>204</v>
      </c>
      <c r="B2" s="170"/>
      <c r="C2" s="170"/>
      <c r="D2" s="170"/>
      <c r="E2" s="170"/>
    </row>
    <row r="3" spans="1:19">
      <c r="A3" s="170" t="s">
        <v>205</v>
      </c>
      <c r="B3" s="170"/>
      <c r="C3" s="170"/>
      <c r="D3" s="170"/>
      <c r="E3" s="170"/>
    </row>
    <row r="4" spans="1:19">
      <c r="A4" s="170" t="s">
        <v>206</v>
      </c>
      <c r="B4" s="170"/>
      <c r="C4" s="170"/>
      <c r="D4" s="170"/>
      <c r="E4" s="170"/>
    </row>
    <row r="5" spans="1:19">
      <c r="A5" s="170" t="s">
        <v>207</v>
      </c>
      <c r="B5" s="170"/>
      <c r="C5" s="170"/>
      <c r="D5" s="170"/>
      <c r="E5" s="170"/>
    </row>
    <row r="6" spans="1:19">
      <c r="A6" s="176"/>
      <c r="B6" s="176"/>
      <c r="C6" s="176"/>
      <c r="D6" s="176"/>
      <c r="E6" s="176"/>
    </row>
    <row r="7" spans="1:19" ht="16.5" thickBot="1"/>
    <row r="8" spans="1:19" ht="15" customHeight="1">
      <c r="B8" s="172" t="s">
        <v>208</v>
      </c>
      <c r="C8" s="172" t="s">
        <v>209</v>
      </c>
      <c r="D8" s="167" t="s">
        <v>210</v>
      </c>
      <c r="E8" s="167" t="s">
        <v>211</v>
      </c>
      <c r="F8" s="167" t="s">
        <v>212</v>
      </c>
      <c r="G8" s="167" t="s">
        <v>213</v>
      </c>
      <c r="H8" s="167" t="s">
        <v>214</v>
      </c>
      <c r="I8" s="167" t="s">
        <v>215</v>
      </c>
      <c r="J8" s="167" t="s">
        <v>216</v>
      </c>
      <c r="K8" s="167" t="s">
        <v>217</v>
      </c>
      <c r="L8" s="167" t="s">
        <v>218</v>
      </c>
      <c r="M8" s="167" t="s">
        <v>219</v>
      </c>
      <c r="N8" s="167" t="s">
        <v>220</v>
      </c>
      <c r="O8" s="167" t="s">
        <v>221</v>
      </c>
      <c r="P8" s="167" t="s">
        <v>222</v>
      </c>
      <c r="Q8" s="164" t="s">
        <v>223</v>
      </c>
      <c r="R8" s="164" t="s">
        <v>224</v>
      </c>
      <c r="S8" s="18"/>
    </row>
    <row r="9" spans="1:19" ht="15" customHeight="1">
      <c r="B9" s="173"/>
      <c r="C9" s="173"/>
      <c r="D9" s="168"/>
      <c r="E9" s="168"/>
      <c r="F9" s="168"/>
      <c r="G9" s="168"/>
      <c r="H9" s="168"/>
      <c r="I9" s="168"/>
      <c r="J9" s="168"/>
      <c r="K9" s="168"/>
      <c r="L9" s="168"/>
      <c r="M9" s="168"/>
      <c r="N9" s="168"/>
      <c r="O9" s="168"/>
      <c r="P9" s="168"/>
      <c r="Q9" s="165"/>
      <c r="R9" s="165"/>
      <c r="S9" s="19"/>
    </row>
    <row r="10" spans="1:19" ht="15.75" customHeight="1" thickBot="1">
      <c r="B10" s="173"/>
      <c r="C10" s="175"/>
      <c r="D10" s="169"/>
      <c r="E10" s="169"/>
      <c r="F10" s="169"/>
      <c r="G10" s="169"/>
      <c r="H10" s="169"/>
      <c r="I10" s="169"/>
      <c r="J10" s="169"/>
      <c r="K10" s="169"/>
      <c r="L10" s="169"/>
      <c r="M10" s="169"/>
      <c r="N10" s="169"/>
      <c r="O10" s="169"/>
      <c r="P10" s="169"/>
      <c r="Q10" s="166"/>
      <c r="R10" s="166"/>
      <c r="S10" s="20"/>
    </row>
    <row r="11" spans="1:19" ht="15.75" customHeight="1" thickBot="1">
      <c r="A11" s="17" t="s">
        <v>225</v>
      </c>
      <c r="B11" s="174"/>
      <c r="C11" s="24">
        <v>1</v>
      </c>
      <c r="D11" s="25">
        <v>2</v>
      </c>
      <c r="E11" s="25">
        <v>3</v>
      </c>
      <c r="F11" s="25">
        <v>4</v>
      </c>
      <c r="G11" s="25">
        <v>5</v>
      </c>
      <c r="H11" s="25">
        <v>6</v>
      </c>
      <c r="I11" s="25">
        <v>7</v>
      </c>
      <c r="J11" s="25">
        <v>8</v>
      </c>
      <c r="K11" s="25">
        <v>9</v>
      </c>
      <c r="L11" s="25">
        <v>10</v>
      </c>
      <c r="M11" s="25">
        <v>11</v>
      </c>
      <c r="N11" s="25">
        <v>12</v>
      </c>
      <c r="O11" s="25">
        <v>13</v>
      </c>
      <c r="P11" s="25">
        <v>14</v>
      </c>
      <c r="Q11" s="25">
        <v>16</v>
      </c>
      <c r="R11" s="25">
        <v>17</v>
      </c>
      <c r="S11" s="26" t="s">
        <v>226</v>
      </c>
    </row>
    <row r="12" spans="1:19" ht="16.5" thickBot="1">
      <c r="A12" s="17"/>
      <c r="B12" s="23" t="s">
        <v>3</v>
      </c>
      <c r="C12" s="30">
        <v>8522841.8399999999</v>
      </c>
      <c r="D12" s="31">
        <v>1853987.2800000005</v>
      </c>
      <c r="E12" s="31">
        <v>1140405.3499999999</v>
      </c>
      <c r="F12" s="31">
        <v>15764477.869999995</v>
      </c>
      <c r="G12" s="31">
        <v>479798.51</v>
      </c>
      <c r="H12" s="31">
        <v>12509643.870000005</v>
      </c>
      <c r="I12" s="31">
        <v>530024.48</v>
      </c>
      <c r="J12" s="31">
        <v>15162551.779999999</v>
      </c>
      <c r="K12" s="31">
        <v>78284842.24000001</v>
      </c>
      <c r="L12" s="31">
        <v>1107617595.6000001</v>
      </c>
      <c r="M12" s="31">
        <v>96187057.420000002</v>
      </c>
      <c r="N12" s="31">
        <v>124141755.34999999</v>
      </c>
      <c r="O12" s="31">
        <v>26900745.250000004</v>
      </c>
      <c r="P12" s="31">
        <v>16718564.609999999</v>
      </c>
      <c r="Q12" s="31">
        <v>33802607.449999981</v>
      </c>
      <c r="R12" s="31">
        <v>47719630.609999999</v>
      </c>
      <c r="S12" s="32">
        <v>1587336529.5100002</v>
      </c>
    </row>
    <row r="13" spans="1:19">
      <c r="A13" s="17">
        <v>1</v>
      </c>
      <c r="B13" s="27" t="s">
        <v>4</v>
      </c>
      <c r="C13" s="33">
        <v>3414365.91</v>
      </c>
      <c r="D13" s="33">
        <v>165066</v>
      </c>
      <c r="E13" s="33">
        <v>205958</v>
      </c>
      <c r="F13" s="33">
        <v>1247281.56</v>
      </c>
      <c r="G13" s="33"/>
      <c r="H13" s="33">
        <v>176841.60000000001</v>
      </c>
      <c r="I13" s="33">
        <v>7767.63</v>
      </c>
      <c r="J13" s="33">
        <v>82523.13</v>
      </c>
      <c r="K13" s="33">
        <v>2712706.51</v>
      </c>
      <c r="L13" s="33">
        <v>79252477.760000005</v>
      </c>
      <c r="M13" s="33">
        <v>4824920.01</v>
      </c>
      <c r="N13" s="33">
        <v>3824876.77</v>
      </c>
      <c r="O13" s="33">
        <v>642443.4</v>
      </c>
      <c r="P13" s="33">
        <v>788335.92</v>
      </c>
      <c r="Q13" s="33">
        <v>598207.79</v>
      </c>
      <c r="R13" s="33">
        <v>637390.48</v>
      </c>
      <c r="S13" s="19">
        <v>98581162.470000029</v>
      </c>
    </row>
    <row r="14" spans="1:19">
      <c r="A14" s="17">
        <v>2</v>
      </c>
      <c r="B14" s="27" t="s">
        <v>61</v>
      </c>
      <c r="C14" s="33"/>
      <c r="D14" s="33"/>
      <c r="E14" s="33"/>
      <c r="F14" s="33"/>
      <c r="G14" s="33"/>
      <c r="H14" s="33"/>
      <c r="I14" s="33"/>
      <c r="J14" s="33"/>
      <c r="K14" s="33">
        <v>501.42</v>
      </c>
      <c r="L14" s="33">
        <v>62240.01</v>
      </c>
      <c r="M14" s="33"/>
      <c r="N14" s="33">
        <v>8388.06</v>
      </c>
      <c r="O14" s="33">
        <v>710.36</v>
      </c>
      <c r="P14" s="33"/>
      <c r="Q14" s="33"/>
      <c r="R14" s="33"/>
      <c r="S14" s="19">
        <v>71839.850000000006</v>
      </c>
    </row>
    <row r="15" spans="1:19">
      <c r="A15" s="17">
        <v>3</v>
      </c>
      <c r="B15" s="27" t="s">
        <v>5</v>
      </c>
      <c r="C15" s="33">
        <v>11550</v>
      </c>
      <c r="D15" s="33"/>
      <c r="E15" s="33"/>
      <c r="F15" s="33"/>
      <c r="G15" s="33"/>
      <c r="H15" s="33"/>
      <c r="I15" s="33"/>
      <c r="J15" s="33"/>
      <c r="K15" s="33">
        <v>30630.9</v>
      </c>
      <c r="L15" s="33">
        <v>390247.29</v>
      </c>
      <c r="M15" s="33"/>
      <c r="N15" s="33">
        <v>84845.05</v>
      </c>
      <c r="O15" s="33">
        <v>23666.63</v>
      </c>
      <c r="P15" s="33"/>
      <c r="Q15" s="33">
        <v>41937</v>
      </c>
      <c r="R15" s="33">
        <v>85987.5</v>
      </c>
      <c r="S15" s="19">
        <v>668864.37</v>
      </c>
    </row>
    <row r="16" spans="1:19">
      <c r="A16" s="17">
        <v>4</v>
      </c>
      <c r="B16" s="27" t="s">
        <v>6</v>
      </c>
      <c r="C16" s="33">
        <v>242602.2</v>
      </c>
      <c r="D16" s="33"/>
      <c r="E16" s="33"/>
      <c r="F16" s="33">
        <v>213871.29</v>
      </c>
      <c r="G16" s="33"/>
      <c r="H16" s="33"/>
      <c r="I16" s="33"/>
      <c r="J16" s="33">
        <v>41996.800000000003</v>
      </c>
      <c r="K16" s="33">
        <v>273024.58</v>
      </c>
      <c r="L16" s="33">
        <v>10221076.970000001</v>
      </c>
      <c r="M16" s="33">
        <v>815375</v>
      </c>
      <c r="N16" s="33">
        <v>1395366.44</v>
      </c>
      <c r="O16" s="33">
        <v>330393.95</v>
      </c>
      <c r="P16" s="33"/>
      <c r="Q16" s="33">
        <v>167177.24</v>
      </c>
      <c r="R16" s="33">
        <v>396862.53</v>
      </c>
      <c r="S16" s="19">
        <v>14097746.999999998</v>
      </c>
    </row>
    <row r="17" spans="1:19">
      <c r="A17" s="17">
        <v>5</v>
      </c>
      <c r="B17" s="27" t="s">
        <v>7</v>
      </c>
      <c r="C17" s="33"/>
      <c r="D17" s="33"/>
      <c r="E17" s="33"/>
      <c r="F17" s="33"/>
      <c r="G17" s="33"/>
      <c r="H17" s="33"/>
      <c r="I17" s="33"/>
      <c r="J17" s="33"/>
      <c r="K17" s="33">
        <v>202759.66</v>
      </c>
      <c r="L17" s="33">
        <v>539447.04000000004</v>
      </c>
      <c r="M17" s="33">
        <v>70212.3</v>
      </c>
      <c r="N17" s="33">
        <v>111754.58</v>
      </c>
      <c r="O17" s="33">
        <v>32954.050000000003</v>
      </c>
      <c r="P17" s="33"/>
      <c r="Q17" s="33">
        <v>17224.05</v>
      </c>
      <c r="R17" s="33">
        <v>1239</v>
      </c>
      <c r="S17" s="19">
        <v>975590.68000000017</v>
      </c>
    </row>
    <row r="18" spans="1:19">
      <c r="A18" s="17">
        <v>6</v>
      </c>
      <c r="B18" s="27" t="s">
        <v>8</v>
      </c>
      <c r="C18" s="33">
        <v>5586</v>
      </c>
      <c r="D18" s="33"/>
      <c r="E18" s="33"/>
      <c r="F18" s="33"/>
      <c r="G18" s="33"/>
      <c r="H18" s="33"/>
      <c r="I18" s="33"/>
      <c r="J18" s="33"/>
      <c r="K18" s="33">
        <v>72967.56</v>
      </c>
      <c r="L18" s="33">
        <v>1022077.9</v>
      </c>
      <c r="M18" s="33"/>
      <c r="N18" s="33">
        <v>87807.18</v>
      </c>
      <c r="O18" s="33">
        <v>21723.02</v>
      </c>
      <c r="P18" s="33"/>
      <c r="Q18" s="33">
        <v>4025.96</v>
      </c>
      <c r="R18" s="33">
        <v>13170.85</v>
      </c>
      <c r="S18" s="19">
        <v>1227358.47</v>
      </c>
    </row>
    <row r="19" spans="1:19">
      <c r="A19" s="17">
        <v>7</v>
      </c>
      <c r="B19" s="27" t="s">
        <v>9</v>
      </c>
      <c r="C19" s="33"/>
      <c r="D19" s="33">
        <v>40513.379999999997</v>
      </c>
      <c r="E19" s="33">
        <v>34776.959999999999</v>
      </c>
      <c r="F19" s="33">
        <v>1352382.04</v>
      </c>
      <c r="G19" s="33"/>
      <c r="H19" s="33">
        <v>285817.56</v>
      </c>
      <c r="I19" s="33"/>
      <c r="J19" s="33">
        <v>214600.23</v>
      </c>
      <c r="K19" s="33">
        <v>3005421.48</v>
      </c>
      <c r="L19" s="33">
        <v>44658354.200000003</v>
      </c>
      <c r="M19" s="33">
        <v>3582795.47</v>
      </c>
      <c r="N19" s="33">
        <v>2589186.65</v>
      </c>
      <c r="O19" s="33">
        <v>510732.12</v>
      </c>
      <c r="P19" s="33">
        <v>111230.83</v>
      </c>
      <c r="Q19" s="33">
        <v>888526.74</v>
      </c>
      <c r="R19" s="33">
        <v>1608474.5</v>
      </c>
      <c r="S19" s="19">
        <v>58882812.159999996</v>
      </c>
    </row>
    <row r="20" spans="1:19">
      <c r="A20" s="17">
        <v>8</v>
      </c>
      <c r="B20" s="27" t="s">
        <v>10</v>
      </c>
      <c r="C20" s="33">
        <v>5775</v>
      </c>
      <c r="D20" s="33"/>
      <c r="E20" s="33"/>
      <c r="F20" s="33"/>
      <c r="G20" s="33"/>
      <c r="H20" s="33"/>
      <c r="I20" s="33">
        <v>41283.279999999999</v>
      </c>
      <c r="J20" s="33"/>
      <c r="K20" s="33">
        <v>52691.38</v>
      </c>
      <c r="L20" s="33">
        <v>1356548.26</v>
      </c>
      <c r="M20" s="33">
        <v>3204</v>
      </c>
      <c r="N20" s="33">
        <v>139306.9</v>
      </c>
      <c r="O20" s="33">
        <v>35993.25</v>
      </c>
      <c r="P20" s="33"/>
      <c r="Q20" s="33">
        <v>7060.2</v>
      </c>
      <c r="R20" s="33">
        <v>123453.72</v>
      </c>
      <c r="S20" s="19">
        <v>1765315.9899999998</v>
      </c>
    </row>
    <row r="21" spans="1:19">
      <c r="A21" s="17">
        <v>9</v>
      </c>
      <c r="B21" s="27" t="s">
        <v>11</v>
      </c>
      <c r="C21" s="33">
        <v>75910</v>
      </c>
      <c r="D21" s="33"/>
      <c r="E21" s="33"/>
      <c r="F21" s="33"/>
      <c r="G21" s="33"/>
      <c r="H21" s="33"/>
      <c r="I21" s="33"/>
      <c r="J21" s="33">
        <v>178617.64</v>
      </c>
      <c r="K21" s="33">
        <v>217064.49</v>
      </c>
      <c r="L21" s="33">
        <v>1920350.64</v>
      </c>
      <c r="M21" s="33">
        <v>2040.45</v>
      </c>
      <c r="N21" s="33">
        <v>160542.06</v>
      </c>
      <c r="O21" s="33">
        <v>191435.49</v>
      </c>
      <c r="P21" s="33"/>
      <c r="Q21" s="33">
        <v>11263.9</v>
      </c>
      <c r="R21" s="33">
        <v>193747.32</v>
      </c>
      <c r="S21" s="19">
        <v>2950971.99</v>
      </c>
    </row>
    <row r="22" spans="1:19">
      <c r="A22" s="17">
        <v>10</v>
      </c>
      <c r="B22" s="27" t="s">
        <v>12</v>
      </c>
      <c r="C22" s="33">
        <v>463630.19</v>
      </c>
      <c r="D22" s="33"/>
      <c r="E22" s="33"/>
      <c r="F22" s="33">
        <v>365140.8</v>
      </c>
      <c r="G22" s="33"/>
      <c r="H22" s="33">
        <v>395720.75</v>
      </c>
      <c r="I22" s="33"/>
      <c r="J22" s="33"/>
      <c r="K22" s="33">
        <v>2067994.62</v>
      </c>
      <c r="L22" s="33">
        <v>15492331.58</v>
      </c>
      <c r="M22" s="33">
        <v>2871398</v>
      </c>
      <c r="N22" s="33">
        <v>4460959.0599999996</v>
      </c>
      <c r="O22" s="33">
        <v>609462.73</v>
      </c>
      <c r="P22" s="33"/>
      <c r="Q22" s="33">
        <v>589979.88</v>
      </c>
      <c r="R22" s="33">
        <v>2120880.15</v>
      </c>
      <c r="S22" s="19">
        <v>29437497.759999998</v>
      </c>
    </row>
    <row r="23" spans="1:19">
      <c r="A23" s="17">
        <v>11</v>
      </c>
      <c r="B23" s="27" t="s">
        <v>13</v>
      </c>
      <c r="C23" s="33"/>
      <c r="D23" s="33"/>
      <c r="E23" s="33"/>
      <c r="F23" s="33"/>
      <c r="G23" s="33"/>
      <c r="H23" s="33"/>
      <c r="I23" s="33"/>
      <c r="J23" s="33"/>
      <c r="K23" s="33">
        <v>95718.58</v>
      </c>
      <c r="L23" s="33">
        <v>841622.89</v>
      </c>
      <c r="M23" s="33">
        <v>24480.74</v>
      </c>
      <c r="N23" s="33">
        <v>82892.98</v>
      </c>
      <c r="O23" s="33">
        <v>40272.980000000003</v>
      </c>
      <c r="P23" s="33"/>
      <c r="Q23" s="33">
        <v>57620.6</v>
      </c>
      <c r="R23" s="33">
        <v>128748.1</v>
      </c>
      <c r="S23" s="19">
        <v>1271356.8700000001</v>
      </c>
    </row>
    <row r="24" spans="1:19">
      <c r="A24" s="17">
        <v>12</v>
      </c>
      <c r="B24" s="27" t="s">
        <v>14</v>
      </c>
      <c r="C24" s="33">
        <v>63974.58</v>
      </c>
      <c r="D24" s="33"/>
      <c r="E24" s="33"/>
      <c r="F24" s="33">
        <v>138445.26</v>
      </c>
      <c r="G24" s="33"/>
      <c r="H24" s="33">
        <v>37067.32</v>
      </c>
      <c r="I24" s="33"/>
      <c r="J24" s="33">
        <v>6204</v>
      </c>
      <c r="K24" s="33">
        <v>463951.92</v>
      </c>
      <c r="L24" s="33">
        <v>3712099.98</v>
      </c>
      <c r="M24" s="33">
        <v>441445.79</v>
      </c>
      <c r="N24" s="33">
        <v>460895.22</v>
      </c>
      <c r="O24" s="33">
        <v>32878.550000000003</v>
      </c>
      <c r="P24" s="33">
        <v>126076.5</v>
      </c>
      <c r="Q24" s="33">
        <v>264469.51</v>
      </c>
      <c r="R24" s="33">
        <v>95729.58</v>
      </c>
      <c r="S24" s="19">
        <v>5843238.21</v>
      </c>
    </row>
    <row r="25" spans="1:19">
      <c r="A25" s="17">
        <v>13</v>
      </c>
      <c r="B25" s="27" t="s">
        <v>15</v>
      </c>
      <c r="C25" s="33"/>
      <c r="D25" s="33"/>
      <c r="E25" s="33"/>
      <c r="F25" s="33"/>
      <c r="G25" s="33"/>
      <c r="H25" s="33"/>
      <c r="I25" s="33"/>
      <c r="J25" s="33"/>
      <c r="K25" s="33">
        <v>182851.62</v>
      </c>
      <c r="L25" s="33">
        <v>10395003.779999999</v>
      </c>
      <c r="M25" s="33">
        <v>350328</v>
      </c>
      <c r="N25" s="33">
        <v>5434443.5</v>
      </c>
      <c r="O25" s="33">
        <v>467885.12</v>
      </c>
      <c r="P25" s="33"/>
      <c r="Q25" s="33">
        <v>10639.86</v>
      </c>
      <c r="R25" s="33">
        <v>61285</v>
      </c>
      <c r="S25" s="19">
        <v>16902436.879999999</v>
      </c>
    </row>
    <row r="26" spans="1:19">
      <c r="A26" s="17">
        <v>14</v>
      </c>
      <c r="B26" s="27" t="s">
        <v>16</v>
      </c>
      <c r="C26" s="33"/>
      <c r="D26" s="33"/>
      <c r="E26" s="33"/>
      <c r="F26" s="33"/>
      <c r="G26" s="33"/>
      <c r="H26" s="33"/>
      <c r="I26" s="33"/>
      <c r="J26" s="33"/>
      <c r="K26" s="33">
        <v>6705.72</v>
      </c>
      <c r="L26" s="33">
        <v>576535.19999999995</v>
      </c>
      <c r="M26" s="33"/>
      <c r="N26" s="33">
        <v>23207.06</v>
      </c>
      <c r="O26" s="33">
        <v>13046.85</v>
      </c>
      <c r="P26" s="33"/>
      <c r="Q26" s="33">
        <v>1965.6</v>
      </c>
      <c r="R26" s="33">
        <v>375</v>
      </c>
      <c r="S26" s="19">
        <v>621835.42999999993</v>
      </c>
    </row>
    <row r="27" spans="1:19">
      <c r="A27" s="17">
        <v>15</v>
      </c>
      <c r="B27" s="27" t="s">
        <v>17</v>
      </c>
      <c r="C27" s="33">
        <v>182242.8</v>
      </c>
      <c r="D27" s="33">
        <v>60041.05</v>
      </c>
      <c r="E27" s="33">
        <v>67552.160000000003</v>
      </c>
      <c r="F27" s="33">
        <v>604296.51</v>
      </c>
      <c r="G27" s="33"/>
      <c r="H27" s="33">
        <v>131234.23999999999</v>
      </c>
      <c r="I27" s="33"/>
      <c r="J27" s="33"/>
      <c r="K27" s="33">
        <v>418294.48</v>
      </c>
      <c r="L27" s="33">
        <v>29698124.600000001</v>
      </c>
      <c r="M27" s="33">
        <v>1090335.8799999999</v>
      </c>
      <c r="N27" s="33">
        <v>2815538.68</v>
      </c>
      <c r="O27" s="33">
        <v>571858.82999999996</v>
      </c>
      <c r="P27" s="33">
        <v>465942.45</v>
      </c>
      <c r="Q27" s="33">
        <v>84210.02</v>
      </c>
      <c r="R27" s="33">
        <v>82715.960000000006</v>
      </c>
      <c r="S27" s="19">
        <v>36272387.660000004</v>
      </c>
    </row>
    <row r="28" spans="1:19">
      <c r="A28" s="17">
        <v>16</v>
      </c>
      <c r="B28" s="27" t="s">
        <v>18</v>
      </c>
      <c r="C28" s="33"/>
      <c r="D28" s="33"/>
      <c r="E28" s="33"/>
      <c r="F28" s="33"/>
      <c r="G28" s="33"/>
      <c r="H28" s="33"/>
      <c r="I28" s="33"/>
      <c r="J28" s="33"/>
      <c r="K28" s="33">
        <v>141750.20000000001</v>
      </c>
      <c r="L28" s="33">
        <v>1430076.28</v>
      </c>
      <c r="M28" s="33">
        <v>87689.7</v>
      </c>
      <c r="N28" s="33">
        <v>271019.28999999998</v>
      </c>
      <c r="O28" s="33">
        <v>91555.97</v>
      </c>
      <c r="P28" s="33"/>
      <c r="Q28" s="33">
        <v>5269.09</v>
      </c>
      <c r="R28" s="33">
        <v>77901.3</v>
      </c>
      <c r="S28" s="19">
        <v>2105261.83</v>
      </c>
    </row>
    <row r="29" spans="1:19">
      <c r="A29" s="17">
        <v>17</v>
      </c>
      <c r="B29" s="27" t="s">
        <v>19</v>
      </c>
      <c r="C29" s="33">
        <v>10725</v>
      </c>
      <c r="D29" s="33"/>
      <c r="E29" s="33"/>
      <c r="F29" s="33"/>
      <c r="G29" s="33"/>
      <c r="H29" s="33">
        <v>7203.78</v>
      </c>
      <c r="I29" s="33"/>
      <c r="J29" s="33">
        <v>12178.26</v>
      </c>
      <c r="K29" s="33">
        <v>88307.41</v>
      </c>
      <c r="L29" s="33">
        <v>1624857.46</v>
      </c>
      <c r="M29" s="33">
        <v>61555.85</v>
      </c>
      <c r="N29" s="33">
        <v>62295.56</v>
      </c>
      <c r="O29" s="33">
        <v>98824.62</v>
      </c>
      <c r="P29" s="33"/>
      <c r="Q29" s="33">
        <v>61089.99</v>
      </c>
      <c r="R29" s="33">
        <v>59765.98</v>
      </c>
      <c r="S29" s="19">
        <v>2086803.91</v>
      </c>
    </row>
    <row r="30" spans="1:19">
      <c r="A30" s="17">
        <v>18</v>
      </c>
      <c r="B30" s="27" t="s">
        <v>20</v>
      </c>
      <c r="C30" s="33"/>
      <c r="D30" s="33"/>
      <c r="E30" s="33"/>
      <c r="F30" s="33"/>
      <c r="G30" s="33"/>
      <c r="H30" s="33"/>
      <c r="I30" s="33"/>
      <c r="J30" s="33"/>
      <c r="K30" s="33">
        <v>63749.37</v>
      </c>
      <c r="L30" s="33">
        <v>506951.85</v>
      </c>
      <c r="M30" s="33"/>
      <c r="N30" s="33">
        <v>120375.58</v>
      </c>
      <c r="O30" s="33">
        <v>87952.92</v>
      </c>
      <c r="P30" s="33"/>
      <c r="Q30" s="33"/>
      <c r="R30" s="33"/>
      <c r="S30" s="19">
        <v>779029.72</v>
      </c>
    </row>
    <row r="31" spans="1:19">
      <c r="A31" s="17">
        <v>19</v>
      </c>
      <c r="B31" s="27" t="s">
        <v>21</v>
      </c>
      <c r="C31" s="33">
        <v>1604663.59</v>
      </c>
      <c r="D31" s="33">
        <v>43543.34</v>
      </c>
      <c r="E31" s="33">
        <v>107840</v>
      </c>
      <c r="F31" s="33">
        <v>4755606.1900000004</v>
      </c>
      <c r="G31" s="33"/>
      <c r="H31" s="33">
        <v>7054638.7599999998</v>
      </c>
      <c r="I31" s="33">
        <v>306311.32</v>
      </c>
      <c r="J31" s="33">
        <v>3039766.31</v>
      </c>
      <c r="K31" s="33">
        <v>16247862</v>
      </c>
      <c r="L31" s="33">
        <v>454225340.30000001</v>
      </c>
      <c r="M31" s="33">
        <v>34449040.600000001</v>
      </c>
      <c r="N31" s="33">
        <v>45439713.850000001</v>
      </c>
      <c r="O31" s="33">
        <v>12470677.41</v>
      </c>
      <c r="P31" s="33">
        <v>8626221.4100000001</v>
      </c>
      <c r="Q31" s="33">
        <v>19402358.539999999</v>
      </c>
      <c r="R31" s="33">
        <v>22438272.84</v>
      </c>
      <c r="S31" s="19">
        <v>630211856.45999992</v>
      </c>
    </row>
    <row r="32" spans="1:19">
      <c r="A32" s="17">
        <v>20</v>
      </c>
      <c r="B32" s="27" t="s">
        <v>22</v>
      </c>
      <c r="C32" s="33"/>
      <c r="D32" s="33"/>
      <c r="E32" s="33"/>
      <c r="F32" s="33"/>
      <c r="G32" s="33"/>
      <c r="H32" s="33">
        <v>46154.04</v>
      </c>
      <c r="I32" s="33"/>
      <c r="J32" s="33"/>
      <c r="K32" s="33">
        <v>515832.09</v>
      </c>
      <c r="L32" s="33">
        <v>1545465.18</v>
      </c>
      <c r="M32" s="33">
        <v>209338</v>
      </c>
      <c r="N32" s="33">
        <v>202614.26</v>
      </c>
      <c r="O32" s="33">
        <v>140595.03</v>
      </c>
      <c r="P32" s="33"/>
      <c r="Q32" s="33">
        <v>5898.85</v>
      </c>
      <c r="R32" s="33"/>
      <c r="S32" s="19">
        <v>2665897.4500000002</v>
      </c>
    </row>
    <row r="33" spans="1:19">
      <c r="A33" s="17">
        <v>21</v>
      </c>
      <c r="B33" s="27" t="s">
        <v>23</v>
      </c>
      <c r="C33" s="33"/>
      <c r="D33" s="33">
        <v>6930</v>
      </c>
      <c r="E33" s="33"/>
      <c r="F33" s="33">
        <v>133343.87</v>
      </c>
      <c r="G33" s="33"/>
      <c r="H33" s="33"/>
      <c r="I33" s="33"/>
      <c r="J33" s="33"/>
      <c r="K33" s="33">
        <v>997694.61</v>
      </c>
      <c r="L33" s="33">
        <v>2568932.46</v>
      </c>
      <c r="M33" s="33">
        <v>94797.81</v>
      </c>
      <c r="N33" s="33">
        <v>667158.81000000006</v>
      </c>
      <c r="O33" s="33"/>
      <c r="P33" s="33"/>
      <c r="Q33" s="33">
        <v>178606.74</v>
      </c>
      <c r="R33" s="33">
        <v>134709.93</v>
      </c>
      <c r="S33" s="19">
        <v>4782174.2300000004</v>
      </c>
    </row>
    <row r="34" spans="1:19">
      <c r="A34" s="17">
        <v>22</v>
      </c>
      <c r="B34" s="27" t="s">
        <v>24</v>
      </c>
      <c r="C34" s="33"/>
      <c r="D34" s="33"/>
      <c r="E34" s="33"/>
      <c r="F34" s="33"/>
      <c r="G34" s="33"/>
      <c r="H34" s="33"/>
      <c r="I34" s="33"/>
      <c r="J34" s="33"/>
      <c r="K34" s="33">
        <v>69062.22</v>
      </c>
      <c r="L34" s="33">
        <v>518188.47</v>
      </c>
      <c r="M34" s="33"/>
      <c r="N34" s="33">
        <v>166490.5</v>
      </c>
      <c r="O34" s="33">
        <v>33875.97</v>
      </c>
      <c r="P34" s="33"/>
      <c r="Q34" s="33">
        <v>16782.45</v>
      </c>
      <c r="R34" s="33">
        <v>60059.15</v>
      </c>
      <c r="S34" s="19">
        <v>864458.75999999989</v>
      </c>
    </row>
    <row r="35" spans="1:19">
      <c r="A35" s="17">
        <v>23</v>
      </c>
      <c r="B35" s="27" t="s">
        <v>25</v>
      </c>
      <c r="C35" s="33">
        <v>10660</v>
      </c>
      <c r="D35" s="33"/>
      <c r="E35" s="33"/>
      <c r="F35" s="33"/>
      <c r="G35" s="33"/>
      <c r="H35" s="33">
        <v>45141.89</v>
      </c>
      <c r="I35" s="33"/>
      <c r="J35" s="33">
        <v>14830.12</v>
      </c>
      <c r="K35" s="33">
        <v>328641.96000000002</v>
      </c>
      <c r="L35" s="33">
        <v>6290304.04</v>
      </c>
      <c r="M35" s="33">
        <v>255658.41</v>
      </c>
      <c r="N35" s="33">
        <v>13884.14</v>
      </c>
      <c r="O35" s="33">
        <v>159923.12</v>
      </c>
      <c r="P35" s="33"/>
      <c r="Q35" s="33">
        <v>188441.76</v>
      </c>
      <c r="R35" s="33">
        <v>252317.42</v>
      </c>
      <c r="S35" s="19">
        <v>7559802.8599999994</v>
      </c>
    </row>
    <row r="36" spans="1:19">
      <c r="A36" s="17">
        <v>24</v>
      </c>
      <c r="B36" s="27" t="s">
        <v>26</v>
      </c>
      <c r="C36" s="33">
        <v>103470.09</v>
      </c>
      <c r="D36" s="33"/>
      <c r="E36" s="33"/>
      <c r="F36" s="33">
        <v>53967.26</v>
      </c>
      <c r="G36" s="33"/>
      <c r="H36" s="33">
        <v>16639.02</v>
      </c>
      <c r="I36" s="33"/>
      <c r="J36" s="33"/>
      <c r="K36" s="33">
        <v>497308.4</v>
      </c>
      <c r="L36" s="33">
        <v>8479467.9100000001</v>
      </c>
      <c r="M36" s="33">
        <v>473372.98</v>
      </c>
      <c r="N36" s="33">
        <v>628286.42000000004</v>
      </c>
      <c r="O36" s="33">
        <v>92319.88</v>
      </c>
      <c r="P36" s="33"/>
      <c r="Q36" s="33">
        <v>65465.4</v>
      </c>
      <c r="R36" s="33"/>
      <c r="S36" s="19">
        <v>10410297.360000001</v>
      </c>
    </row>
    <row r="37" spans="1:19">
      <c r="A37" s="17">
        <v>25</v>
      </c>
      <c r="B37" s="27" t="s">
        <v>27</v>
      </c>
      <c r="C37" s="33">
        <v>144190</v>
      </c>
      <c r="D37" s="33"/>
      <c r="E37" s="33"/>
      <c r="F37" s="33"/>
      <c r="G37" s="33"/>
      <c r="H37" s="33"/>
      <c r="I37" s="33"/>
      <c r="J37" s="33"/>
      <c r="K37" s="33">
        <v>2183.38</v>
      </c>
      <c r="L37" s="33">
        <v>98688.8</v>
      </c>
      <c r="M37" s="33"/>
      <c r="N37" s="33">
        <v>44627.07</v>
      </c>
      <c r="O37" s="33">
        <v>22260.15</v>
      </c>
      <c r="P37" s="33"/>
      <c r="Q37" s="33">
        <v>57.24</v>
      </c>
      <c r="R37" s="33"/>
      <c r="S37" s="19">
        <v>312006.64</v>
      </c>
    </row>
    <row r="38" spans="1:19">
      <c r="A38" s="17">
        <v>26</v>
      </c>
      <c r="B38" s="27" t="s">
        <v>28</v>
      </c>
      <c r="C38" s="33"/>
      <c r="D38" s="33"/>
      <c r="E38" s="33"/>
      <c r="F38" s="33"/>
      <c r="G38" s="33"/>
      <c r="H38" s="33"/>
      <c r="I38" s="33"/>
      <c r="J38" s="33"/>
      <c r="K38" s="33">
        <v>20736.439999999999</v>
      </c>
      <c r="L38" s="33">
        <v>92414.88</v>
      </c>
      <c r="M38" s="33"/>
      <c r="N38" s="33">
        <v>4530.8</v>
      </c>
      <c r="O38" s="33">
        <v>6848.2</v>
      </c>
      <c r="P38" s="33"/>
      <c r="Q38" s="33">
        <v>1093.5899999999999</v>
      </c>
      <c r="R38" s="33">
        <v>156.6</v>
      </c>
      <c r="S38" s="19">
        <v>125780.51000000001</v>
      </c>
    </row>
    <row r="39" spans="1:19">
      <c r="A39" s="17">
        <v>27</v>
      </c>
      <c r="B39" s="27" t="s">
        <v>29</v>
      </c>
      <c r="C39" s="33"/>
      <c r="D39" s="33">
        <v>39913.65</v>
      </c>
      <c r="E39" s="33">
        <v>9534.9599999999991</v>
      </c>
      <c r="F39" s="33"/>
      <c r="G39" s="33"/>
      <c r="H39" s="33">
        <v>109312.2</v>
      </c>
      <c r="I39" s="33"/>
      <c r="J39" s="33">
        <v>34317.42</v>
      </c>
      <c r="K39" s="33">
        <v>3625110.75</v>
      </c>
      <c r="L39" s="33">
        <v>13895702.390000001</v>
      </c>
      <c r="M39" s="33">
        <v>870896.81</v>
      </c>
      <c r="N39" s="33">
        <v>937304.84</v>
      </c>
      <c r="O39" s="33">
        <v>389433.66</v>
      </c>
      <c r="P39" s="33">
        <v>257451</v>
      </c>
      <c r="Q39" s="33">
        <v>1180218.94</v>
      </c>
      <c r="R39" s="33">
        <v>784236.81</v>
      </c>
      <c r="S39" s="19">
        <v>22133433.43</v>
      </c>
    </row>
    <row r="40" spans="1:19">
      <c r="A40" s="17">
        <v>28</v>
      </c>
      <c r="B40" s="27" t="s">
        <v>30</v>
      </c>
      <c r="C40" s="33">
        <v>2415</v>
      </c>
      <c r="D40" s="33">
        <v>8640.64</v>
      </c>
      <c r="E40" s="33"/>
      <c r="F40" s="33"/>
      <c r="G40" s="33"/>
      <c r="H40" s="33">
        <v>32793.660000000003</v>
      </c>
      <c r="I40" s="33"/>
      <c r="J40" s="33"/>
      <c r="K40" s="33">
        <v>194777.95</v>
      </c>
      <c r="L40" s="33">
        <v>3594821.16</v>
      </c>
      <c r="M40" s="33">
        <v>117023.53</v>
      </c>
      <c r="N40" s="33">
        <v>413258.4</v>
      </c>
      <c r="O40" s="33">
        <v>153944.94</v>
      </c>
      <c r="P40" s="33"/>
      <c r="Q40" s="33">
        <v>34409.24</v>
      </c>
      <c r="R40" s="33">
        <v>20950.990000000002</v>
      </c>
      <c r="S40" s="19">
        <v>4573035.5100000007</v>
      </c>
    </row>
    <row r="41" spans="1:19">
      <c r="A41" s="17">
        <v>29</v>
      </c>
      <c r="B41" s="27" t="s">
        <v>31</v>
      </c>
      <c r="C41" s="33">
        <v>3700</v>
      </c>
      <c r="D41" s="33"/>
      <c r="E41" s="33"/>
      <c r="F41" s="33"/>
      <c r="G41" s="33"/>
      <c r="H41" s="33"/>
      <c r="I41" s="33"/>
      <c r="J41" s="33"/>
      <c r="K41" s="33">
        <v>830781.2</v>
      </c>
      <c r="L41" s="33">
        <v>3961256.58</v>
      </c>
      <c r="M41" s="33">
        <v>469.8</v>
      </c>
      <c r="N41" s="33">
        <v>398795.25</v>
      </c>
      <c r="O41" s="33">
        <v>176451.59</v>
      </c>
      <c r="P41" s="33"/>
      <c r="Q41" s="33">
        <v>59592.22</v>
      </c>
      <c r="R41" s="33">
        <v>105864.98</v>
      </c>
      <c r="S41" s="19">
        <v>5536911.6200000001</v>
      </c>
    </row>
    <row r="42" spans="1:19">
      <c r="A42" s="17">
        <v>30</v>
      </c>
      <c r="B42" s="27" t="s">
        <v>32</v>
      </c>
      <c r="C42" s="33"/>
      <c r="D42" s="33">
        <v>44693.46</v>
      </c>
      <c r="E42" s="33"/>
      <c r="F42" s="33">
        <v>249899.2</v>
      </c>
      <c r="G42" s="33"/>
      <c r="H42" s="33"/>
      <c r="I42" s="33"/>
      <c r="J42" s="33"/>
      <c r="K42" s="33">
        <v>3223030.93</v>
      </c>
      <c r="L42" s="33">
        <v>33085077.66</v>
      </c>
      <c r="M42" s="33">
        <v>2280863.46</v>
      </c>
      <c r="N42" s="33">
        <v>3911574.38</v>
      </c>
      <c r="O42" s="33">
        <v>2093787.12</v>
      </c>
      <c r="P42" s="33"/>
      <c r="Q42" s="33">
        <v>617110.13</v>
      </c>
      <c r="R42" s="33">
        <v>326882.06</v>
      </c>
      <c r="S42" s="19">
        <v>45832918.400000006</v>
      </c>
    </row>
    <row r="43" spans="1:19">
      <c r="A43" s="17">
        <v>31</v>
      </c>
      <c r="B43" s="27" t="s">
        <v>33</v>
      </c>
      <c r="C43" s="33">
        <v>192262.32</v>
      </c>
      <c r="D43" s="33">
        <v>10315.23</v>
      </c>
      <c r="E43" s="33"/>
      <c r="F43" s="33"/>
      <c r="G43" s="33"/>
      <c r="H43" s="33">
        <v>83198.73</v>
      </c>
      <c r="I43" s="33"/>
      <c r="J43" s="33">
        <v>58270.559999999998</v>
      </c>
      <c r="K43" s="33">
        <v>240933.34</v>
      </c>
      <c r="L43" s="33">
        <v>2005816.11</v>
      </c>
      <c r="M43" s="33">
        <v>283418.74</v>
      </c>
      <c r="N43" s="33">
        <v>376996.59</v>
      </c>
      <c r="O43" s="33">
        <v>69301.259999999995</v>
      </c>
      <c r="P43" s="33"/>
      <c r="Q43" s="33">
        <v>74980.86</v>
      </c>
      <c r="R43" s="33">
        <v>64842.23</v>
      </c>
      <c r="S43" s="19">
        <v>3460335.9699999997</v>
      </c>
    </row>
    <row r="44" spans="1:19">
      <c r="A44" s="17">
        <v>32</v>
      </c>
      <c r="B44" s="27" t="s">
        <v>34</v>
      </c>
      <c r="C44" s="33"/>
      <c r="D44" s="33"/>
      <c r="E44" s="33"/>
      <c r="F44" s="33"/>
      <c r="G44" s="33"/>
      <c r="H44" s="33"/>
      <c r="I44" s="33"/>
      <c r="J44" s="33"/>
      <c r="K44" s="33"/>
      <c r="L44" s="33">
        <v>375324.18</v>
      </c>
      <c r="M44" s="33"/>
      <c r="N44" s="33">
        <v>10840.39</v>
      </c>
      <c r="O44" s="33">
        <v>21078.82</v>
      </c>
      <c r="P44" s="33"/>
      <c r="Q44" s="33"/>
      <c r="R44" s="33"/>
      <c r="S44" s="19">
        <v>407243.39</v>
      </c>
    </row>
    <row r="45" spans="1:19">
      <c r="A45" s="17">
        <v>33</v>
      </c>
      <c r="B45" s="27" t="s">
        <v>35</v>
      </c>
      <c r="C45" s="33">
        <v>44940.06</v>
      </c>
      <c r="D45" s="33">
        <v>33394.5</v>
      </c>
      <c r="E45" s="33">
        <v>20176.75</v>
      </c>
      <c r="F45" s="33">
        <v>1520779.14</v>
      </c>
      <c r="G45" s="33"/>
      <c r="H45" s="33">
        <v>339879.97</v>
      </c>
      <c r="I45" s="33"/>
      <c r="J45" s="33">
        <v>14567.64</v>
      </c>
      <c r="K45" s="33">
        <v>3752986.65</v>
      </c>
      <c r="L45" s="33">
        <v>17936817.719999999</v>
      </c>
      <c r="M45" s="33">
        <v>6797635.1200000001</v>
      </c>
      <c r="N45" s="33">
        <v>6368510.54</v>
      </c>
      <c r="O45" s="33">
        <v>162406.54</v>
      </c>
      <c r="P45" s="33">
        <v>2556496.08</v>
      </c>
      <c r="Q45" s="33">
        <v>664835.46</v>
      </c>
      <c r="R45" s="33">
        <v>933917</v>
      </c>
      <c r="S45" s="19">
        <v>41147343.170000002</v>
      </c>
    </row>
    <row r="46" spans="1:19">
      <c r="A46" s="17">
        <v>34</v>
      </c>
      <c r="B46" s="27" t="s">
        <v>36</v>
      </c>
      <c r="C46" s="33">
        <v>504309.06</v>
      </c>
      <c r="D46" s="33">
        <v>39523.1</v>
      </c>
      <c r="E46" s="33"/>
      <c r="F46" s="33">
        <v>320988.77</v>
      </c>
      <c r="G46" s="33"/>
      <c r="H46" s="33">
        <v>205264.02</v>
      </c>
      <c r="I46" s="33"/>
      <c r="J46" s="33">
        <v>237544.4</v>
      </c>
      <c r="K46" s="33">
        <v>6531426.71</v>
      </c>
      <c r="L46" s="33">
        <v>35984404.850000001</v>
      </c>
      <c r="M46" s="33">
        <v>1985732.65</v>
      </c>
      <c r="N46" s="33">
        <v>4973987.8499999996</v>
      </c>
      <c r="O46" s="33">
        <v>58005.91</v>
      </c>
      <c r="P46" s="33"/>
      <c r="Q46" s="33">
        <v>649819.11</v>
      </c>
      <c r="R46" s="33">
        <v>739403.15</v>
      </c>
      <c r="S46" s="19">
        <v>52230409.579999998</v>
      </c>
    </row>
    <row r="47" spans="1:19">
      <c r="A47" s="17">
        <v>35</v>
      </c>
      <c r="B47" s="27" t="s">
        <v>37</v>
      </c>
      <c r="C47" s="33"/>
      <c r="D47" s="33"/>
      <c r="E47" s="33"/>
      <c r="F47" s="33"/>
      <c r="G47" s="33"/>
      <c r="H47" s="33"/>
      <c r="I47" s="33"/>
      <c r="J47" s="33"/>
      <c r="K47" s="33">
        <v>34207.29</v>
      </c>
      <c r="L47" s="33">
        <v>494741.78</v>
      </c>
      <c r="M47" s="33"/>
      <c r="N47" s="33">
        <v>133364.68</v>
      </c>
      <c r="O47" s="33">
        <v>41988</v>
      </c>
      <c r="P47" s="33">
        <v>4971</v>
      </c>
      <c r="Q47" s="33">
        <v>14466.06</v>
      </c>
      <c r="R47" s="33">
        <v>19519.13</v>
      </c>
      <c r="S47" s="19">
        <v>743257.94000000006</v>
      </c>
    </row>
    <row r="48" spans="1:19">
      <c r="A48" s="17">
        <v>36</v>
      </c>
      <c r="B48" s="27" t="s">
        <v>38</v>
      </c>
      <c r="C48" s="33">
        <v>179944.8</v>
      </c>
      <c r="D48" s="33">
        <v>578196.72</v>
      </c>
      <c r="E48" s="33"/>
      <c r="F48" s="33">
        <v>431526.69</v>
      </c>
      <c r="G48" s="33"/>
      <c r="H48" s="33">
        <v>147317.63</v>
      </c>
      <c r="I48" s="33"/>
      <c r="J48" s="33">
        <v>343950.73</v>
      </c>
      <c r="K48" s="33">
        <v>862988</v>
      </c>
      <c r="L48" s="33">
        <v>38738151.329999998</v>
      </c>
      <c r="M48" s="33">
        <v>3736129.65</v>
      </c>
      <c r="N48" s="33">
        <v>4692754.6100000003</v>
      </c>
      <c r="O48" s="33">
        <v>1729366.97</v>
      </c>
      <c r="P48" s="33">
        <v>641285.78</v>
      </c>
      <c r="Q48" s="33">
        <v>700473.33</v>
      </c>
      <c r="R48" s="33">
        <v>1679528.66</v>
      </c>
      <c r="S48" s="19">
        <v>54461614.899999991</v>
      </c>
    </row>
    <row r="49" spans="1:19">
      <c r="A49" s="17">
        <v>37</v>
      </c>
      <c r="B49" s="27" t="s">
        <v>39</v>
      </c>
      <c r="C49" s="33">
        <v>85885.96</v>
      </c>
      <c r="D49" s="33">
        <v>163366.35999999999</v>
      </c>
      <c r="E49" s="33">
        <v>79506.789999999994</v>
      </c>
      <c r="F49" s="33">
        <v>427508.01</v>
      </c>
      <c r="G49" s="33"/>
      <c r="H49" s="33">
        <v>839580.02</v>
      </c>
      <c r="I49" s="33">
        <v>134184.75</v>
      </c>
      <c r="J49" s="33">
        <v>9639694.9900000002</v>
      </c>
      <c r="K49" s="33">
        <v>1772740.49</v>
      </c>
      <c r="L49" s="33">
        <v>42983659.479999997</v>
      </c>
      <c r="M49" s="33">
        <v>9543109.1699999999</v>
      </c>
      <c r="N49" s="33">
        <v>5579752.3200000003</v>
      </c>
      <c r="O49" s="33">
        <v>221393.82</v>
      </c>
      <c r="P49" s="33">
        <v>1138713.02</v>
      </c>
      <c r="Q49" s="33">
        <v>1368571.97</v>
      </c>
      <c r="R49" s="33">
        <v>808707.62</v>
      </c>
      <c r="S49" s="19">
        <v>74786374.769999996</v>
      </c>
    </row>
    <row r="50" spans="1:19">
      <c r="A50" s="17">
        <v>38</v>
      </c>
      <c r="B50" s="27" t="s">
        <v>40</v>
      </c>
      <c r="C50" s="33"/>
      <c r="D50" s="33">
        <v>99008</v>
      </c>
      <c r="E50" s="33">
        <v>228092</v>
      </c>
      <c r="F50" s="33">
        <v>839105.41</v>
      </c>
      <c r="G50" s="33"/>
      <c r="H50" s="33"/>
      <c r="I50" s="33"/>
      <c r="J50" s="33">
        <v>304036</v>
      </c>
      <c r="K50" s="33">
        <v>2872200.84</v>
      </c>
      <c r="L50" s="33">
        <v>37090076.299999997</v>
      </c>
      <c r="M50" s="33">
        <v>2875908.8</v>
      </c>
      <c r="N50" s="33">
        <v>2736430.38</v>
      </c>
      <c r="O50" s="33">
        <v>622929.78</v>
      </c>
      <c r="P50" s="33">
        <v>948726.15</v>
      </c>
      <c r="Q50" s="33">
        <v>2054081</v>
      </c>
      <c r="R50" s="33">
        <v>7048782.4000000004</v>
      </c>
      <c r="S50" s="19">
        <v>57719377.059999995</v>
      </c>
    </row>
    <row r="51" spans="1:19">
      <c r="A51" s="17">
        <v>39</v>
      </c>
      <c r="B51" s="27" t="s">
        <v>41</v>
      </c>
      <c r="C51" s="33">
        <v>349020</v>
      </c>
      <c r="D51" s="33">
        <v>96521.3</v>
      </c>
      <c r="E51" s="33">
        <v>11850</v>
      </c>
      <c r="F51" s="33">
        <v>195776</v>
      </c>
      <c r="G51" s="33"/>
      <c r="H51" s="33">
        <v>142872.15</v>
      </c>
      <c r="I51" s="33"/>
      <c r="J51" s="33"/>
      <c r="K51" s="33">
        <v>915405.89</v>
      </c>
      <c r="L51" s="33">
        <v>9992926.7200000007</v>
      </c>
      <c r="M51" s="33">
        <v>479478</v>
      </c>
      <c r="N51" s="33">
        <v>2552486.11</v>
      </c>
      <c r="O51" s="33">
        <v>634566.81999999995</v>
      </c>
      <c r="P51" s="33"/>
      <c r="Q51" s="33">
        <v>316212.58</v>
      </c>
      <c r="R51" s="33">
        <v>289459.74</v>
      </c>
      <c r="S51" s="19">
        <v>15976575.310000001</v>
      </c>
    </row>
    <row r="52" spans="1:19">
      <c r="A52" s="17">
        <v>40</v>
      </c>
      <c r="B52" s="27" t="s">
        <v>42</v>
      </c>
      <c r="C52" s="33">
        <v>227187.26</v>
      </c>
      <c r="D52" s="33"/>
      <c r="E52" s="33">
        <v>82378.880000000005</v>
      </c>
      <c r="F52" s="33"/>
      <c r="G52" s="33"/>
      <c r="H52" s="33">
        <v>642715.05000000005</v>
      </c>
      <c r="I52" s="33"/>
      <c r="J52" s="33"/>
      <c r="K52" s="33">
        <v>1192898.8600000001</v>
      </c>
      <c r="L52" s="33">
        <v>7891356.8799999999</v>
      </c>
      <c r="M52" s="33">
        <v>1404799.88</v>
      </c>
      <c r="N52" s="33">
        <v>844489.05</v>
      </c>
      <c r="O52" s="33">
        <v>161527.57</v>
      </c>
      <c r="P52" s="33"/>
      <c r="Q52" s="33">
        <v>519774.48</v>
      </c>
      <c r="R52" s="33">
        <v>1550919.14</v>
      </c>
      <c r="S52" s="19">
        <v>14518047.050000001</v>
      </c>
    </row>
    <row r="53" spans="1:19">
      <c r="A53" s="17">
        <v>41</v>
      </c>
      <c r="B53" s="27" t="s">
        <v>43</v>
      </c>
      <c r="C53" s="33"/>
      <c r="D53" s="33">
        <v>115615.5</v>
      </c>
      <c r="E53" s="33">
        <v>43724.52</v>
      </c>
      <c r="F53" s="33">
        <v>356925.79</v>
      </c>
      <c r="G53" s="33"/>
      <c r="H53" s="33">
        <v>1122806.48</v>
      </c>
      <c r="I53" s="33"/>
      <c r="J53" s="33">
        <v>19008.54</v>
      </c>
      <c r="K53" s="33">
        <v>1257639.72</v>
      </c>
      <c r="L53" s="33">
        <v>9910530.1600000001</v>
      </c>
      <c r="M53" s="33">
        <v>1276982.8999999999</v>
      </c>
      <c r="N53" s="33">
        <v>1807311.28</v>
      </c>
      <c r="O53" s="33">
        <v>111844.15</v>
      </c>
      <c r="P53" s="33">
        <v>416575.05</v>
      </c>
      <c r="Q53" s="33">
        <v>196792.98</v>
      </c>
      <c r="R53" s="33">
        <v>225892.56</v>
      </c>
      <c r="S53" s="19">
        <v>16861649.630000003</v>
      </c>
    </row>
    <row r="54" spans="1:19">
      <c r="A54" s="17">
        <v>42</v>
      </c>
      <c r="B54" s="27" t="s">
        <v>44</v>
      </c>
      <c r="C54" s="33"/>
      <c r="D54" s="33">
        <v>16082.32</v>
      </c>
      <c r="E54" s="33"/>
      <c r="F54" s="33"/>
      <c r="G54" s="33"/>
      <c r="H54" s="33"/>
      <c r="I54" s="33"/>
      <c r="J54" s="33">
        <v>1706.12</v>
      </c>
      <c r="K54" s="33">
        <v>787960.94</v>
      </c>
      <c r="L54" s="33">
        <v>6566119.9100000001</v>
      </c>
      <c r="M54" s="33">
        <v>2063302.8</v>
      </c>
      <c r="N54" s="33">
        <v>1206949.6399999999</v>
      </c>
      <c r="O54" s="33">
        <v>445178.69</v>
      </c>
      <c r="P54" s="33">
        <v>254197.86</v>
      </c>
      <c r="Q54" s="33">
        <v>351321.61</v>
      </c>
      <c r="R54" s="33">
        <v>142561.5</v>
      </c>
      <c r="S54" s="19">
        <v>11835381.389999999</v>
      </c>
    </row>
    <row r="55" spans="1:19">
      <c r="A55" s="17">
        <v>43</v>
      </c>
      <c r="B55" s="27" t="s">
        <v>45</v>
      </c>
      <c r="C55" s="33">
        <v>46305</v>
      </c>
      <c r="D55" s="33">
        <v>82786.8</v>
      </c>
      <c r="E55" s="33">
        <v>36160.85</v>
      </c>
      <c r="F55" s="33">
        <v>1969884.17</v>
      </c>
      <c r="G55" s="33">
        <v>479798.51</v>
      </c>
      <c r="H55" s="33"/>
      <c r="I55" s="33">
        <v>40477.5</v>
      </c>
      <c r="J55" s="33"/>
      <c r="K55" s="33">
        <v>13938444.550000001</v>
      </c>
      <c r="L55" s="33">
        <v>73028174.120000005</v>
      </c>
      <c r="M55" s="33">
        <v>6136202.2400000002</v>
      </c>
      <c r="N55" s="33">
        <v>6878255.1500000004</v>
      </c>
      <c r="O55" s="33">
        <v>650159.9</v>
      </c>
      <c r="P55" s="33">
        <v>287556.75</v>
      </c>
      <c r="Q55" s="33">
        <v>1108118</v>
      </c>
      <c r="R55" s="33">
        <v>1952259.25</v>
      </c>
      <c r="S55" s="19">
        <v>106634582.79000001</v>
      </c>
    </row>
    <row r="56" spans="1:19">
      <c r="A56" s="17">
        <v>44</v>
      </c>
      <c r="B56" s="27" t="s">
        <v>46</v>
      </c>
      <c r="C56" s="33"/>
      <c r="D56" s="33">
        <v>46778</v>
      </c>
      <c r="E56" s="33">
        <v>26010.720000000001</v>
      </c>
      <c r="F56" s="33">
        <v>50829.120000000003</v>
      </c>
      <c r="G56" s="33"/>
      <c r="H56" s="33">
        <v>47370.96</v>
      </c>
      <c r="I56" s="33"/>
      <c r="J56" s="33"/>
      <c r="K56" s="33">
        <v>613115.18000000005</v>
      </c>
      <c r="L56" s="33">
        <v>10545615.09</v>
      </c>
      <c r="M56" s="33">
        <v>441651.15</v>
      </c>
      <c r="N56" s="33">
        <v>48268</v>
      </c>
      <c r="O56" s="33">
        <v>99648.08</v>
      </c>
      <c r="P56" s="33"/>
      <c r="Q56" s="33">
        <v>224626.18</v>
      </c>
      <c r="R56" s="33">
        <v>727172.23</v>
      </c>
      <c r="S56" s="19">
        <v>12871084.710000001</v>
      </c>
    </row>
    <row r="57" spans="1:19">
      <c r="A57" s="17">
        <v>45</v>
      </c>
      <c r="B57" s="27" t="s">
        <v>47</v>
      </c>
      <c r="C57" s="33">
        <v>122264</v>
      </c>
      <c r="D57" s="33">
        <v>44430.33</v>
      </c>
      <c r="E57" s="33">
        <v>31980</v>
      </c>
      <c r="F57" s="33"/>
      <c r="G57" s="33"/>
      <c r="H57" s="33">
        <v>55263.39</v>
      </c>
      <c r="I57" s="33"/>
      <c r="J57" s="33">
        <v>26989.95</v>
      </c>
      <c r="K57" s="33">
        <v>684830.19</v>
      </c>
      <c r="L57" s="33">
        <v>4806773.6900000004</v>
      </c>
      <c r="M57" s="33">
        <v>257599.68</v>
      </c>
      <c r="N57" s="33">
        <v>760426.41</v>
      </c>
      <c r="O57" s="33">
        <v>186363.94</v>
      </c>
      <c r="P57" s="33"/>
      <c r="Q57" s="33">
        <v>218896.8</v>
      </c>
      <c r="R57" s="33">
        <v>47534.95</v>
      </c>
      <c r="S57" s="19">
        <v>7243353.330000001</v>
      </c>
    </row>
    <row r="58" spans="1:19">
      <c r="A58" s="17">
        <v>47</v>
      </c>
      <c r="B58" s="27" t="s">
        <v>49</v>
      </c>
      <c r="C58" s="33">
        <v>23865</v>
      </c>
      <c r="D58" s="33"/>
      <c r="E58" s="33"/>
      <c r="F58" s="33"/>
      <c r="G58" s="33"/>
      <c r="H58" s="33"/>
      <c r="I58" s="33"/>
      <c r="J58" s="33">
        <v>26641.72</v>
      </c>
      <c r="K58" s="33">
        <v>103689.21</v>
      </c>
      <c r="L58" s="33">
        <v>1098723.24</v>
      </c>
      <c r="M58" s="33">
        <v>44504.34</v>
      </c>
      <c r="N58" s="33">
        <v>148956.44</v>
      </c>
      <c r="O58" s="33">
        <v>67876.94</v>
      </c>
      <c r="P58" s="33"/>
      <c r="Q58" s="33">
        <v>55509.14</v>
      </c>
      <c r="R58" s="33">
        <v>72112.33</v>
      </c>
      <c r="S58" s="19">
        <v>1641878.3599999999</v>
      </c>
    </row>
    <row r="59" spans="1:19">
      <c r="A59" s="17">
        <v>48</v>
      </c>
      <c r="B59" s="27" t="s">
        <v>50</v>
      </c>
      <c r="C59" s="33">
        <v>71645</v>
      </c>
      <c r="D59" s="33">
        <v>33027.839999999997</v>
      </c>
      <c r="E59" s="33"/>
      <c r="F59" s="33">
        <v>361335.5</v>
      </c>
      <c r="G59" s="33"/>
      <c r="H59" s="33">
        <v>105668.46</v>
      </c>
      <c r="I59" s="33"/>
      <c r="J59" s="33">
        <v>288420.56</v>
      </c>
      <c r="K59" s="33">
        <v>635011.81000000006</v>
      </c>
      <c r="L59" s="33">
        <v>11190652.77</v>
      </c>
      <c r="M59" s="33">
        <v>398984.97</v>
      </c>
      <c r="N59" s="33">
        <v>1180788.3799999999</v>
      </c>
      <c r="O59" s="33">
        <v>12061.17</v>
      </c>
      <c r="P59" s="33"/>
      <c r="Q59" s="33">
        <v>321878.90000000002</v>
      </c>
      <c r="R59" s="33">
        <v>394252.87</v>
      </c>
      <c r="S59" s="19">
        <v>14993728.229999999</v>
      </c>
    </row>
    <row r="60" spans="1:19">
      <c r="A60" s="17">
        <v>49</v>
      </c>
      <c r="B60" s="27" t="s">
        <v>51</v>
      </c>
      <c r="C60" s="33"/>
      <c r="D60" s="33">
        <v>35520</v>
      </c>
      <c r="E60" s="33">
        <v>45153</v>
      </c>
      <c r="F60" s="33">
        <v>60620</v>
      </c>
      <c r="G60" s="33"/>
      <c r="H60" s="33"/>
      <c r="I60" s="33"/>
      <c r="J60" s="33">
        <v>152387.78</v>
      </c>
      <c r="K60" s="33">
        <v>153905.4</v>
      </c>
      <c r="L60" s="33">
        <v>7713634.0800000001</v>
      </c>
      <c r="M60" s="33">
        <v>1527814.84</v>
      </c>
      <c r="N60" s="33">
        <v>1107981.08</v>
      </c>
      <c r="O60" s="33">
        <v>310650.21999999997</v>
      </c>
      <c r="P60" s="33"/>
      <c r="Q60" s="33"/>
      <c r="R60" s="33"/>
      <c r="S60" s="19">
        <v>11107666.4</v>
      </c>
    </row>
    <row r="61" spans="1:19">
      <c r="A61" s="17">
        <v>50</v>
      </c>
      <c r="B61" s="27" t="s">
        <v>52</v>
      </c>
      <c r="C61" s="33">
        <v>155060.76</v>
      </c>
      <c r="D61" s="33"/>
      <c r="E61" s="33"/>
      <c r="F61" s="33"/>
      <c r="G61" s="33"/>
      <c r="H61" s="33">
        <v>224971.25</v>
      </c>
      <c r="I61" s="33"/>
      <c r="J61" s="33">
        <v>409600</v>
      </c>
      <c r="K61" s="33">
        <v>803252.03</v>
      </c>
      <c r="L61" s="33">
        <v>12524526.33</v>
      </c>
      <c r="M61" s="33">
        <v>576371.57999999996</v>
      </c>
      <c r="N61" s="33">
        <v>1117294.97</v>
      </c>
      <c r="O61" s="33">
        <v>761062.64</v>
      </c>
      <c r="P61" s="33"/>
      <c r="Q61" s="33">
        <v>9146.25</v>
      </c>
      <c r="R61" s="33">
        <v>5388.67</v>
      </c>
      <c r="S61" s="19">
        <v>16586674.480000002</v>
      </c>
    </row>
    <row r="62" spans="1:19">
      <c r="A62" s="17">
        <v>51</v>
      </c>
      <c r="B62" s="27" t="s">
        <v>53</v>
      </c>
      <c r="C62" s="33">
        <v>61177.78</v>
      </c>
      <c r="D62" s="33"/>
      <c r="E62" s="33"/>
      <c r="F62" s="33"/>
      <c r="G62" s="33"/>
      <c r="H62" s="33">
        <v>99595.56</v>
      </c>
      <c r="I62" s="33"/>
      <c r="J62" s="33">
        <v>14698.88</v>
      </c>
      <c r="K62" s="33">
        <v>692482.23</v>
      </c>
      <c r="L62" s="33">
        <v>4878339.42</v>
      </c>
      <c r="M62" s="33">
        <v>29679.29</v>
      </c>
      <c r="N62" s="33">
        <v>884753.58</v>
      </c>
      <c r="O62" s="33">
        <v>84831.7</v>
      </c>
      <c r="P62" s="33"/>
      <c r="Q62" s="33">
        <v>49799.01</v>
      </c>
      <c r="R62" s="33">
        <v>767.79</v>
      </c>
      <c r="S62" s="19">
        <v>6796125.2400000002</v>
      </c>
    </row>
    <row r="63" spans="1:19">
      <c r="A63" s="17">
        <v>52</v>
      </c>
      <c r="B63" s="27" t="s">
        <v>54</v>
      </c>
      <c r="C63" s="33"/>
      <c r="D63" s="33"/>
      <c r="E63" s="33"/>
      <c r="F63" s="33">
        <v>114965.29</v>
      </c>
      <c r="G63" s="33"/>
      <c r="H63" s="33"/>
      <c r="I63" s="33"/>
      <c r="J63" s="33"/>
      <c r="K63" s="33">
        <v>20586.18</v>
      </c>
      <c r="L63" s="33">
        <v>754976.1</v>
      </c>
      <c r="M63" s="33">
        <v>211208.97</v>
      </c>
      <c r="N63" s="33">
        <v>228010.63</v>
      </c>
      <c r="O63" s="33">
        <v>1385.28</v>
      </c>
      <c r="P63" s="33"/>
      <c r="Q63" s="33">
        <v>6173.2</v>
      </c>
      <c r="R63" s="33"/>
      <c r="S63" s="19">
        <v>1337305.6499999999</v>
      </c>
    </row>
    <row r="64" spans="1:19">
      <c r="A64" s="17">
        <v>53</v>
      </c>
      <c r="B64" s="27" t="s">
        <v>55</v>
      </c>
      <c r="C64" s="33"/>
      <c r="D64" s="33"/>
      <c r="E64" s="33"/>
      <c r="F64" s="33"/>
      <c r="G64" s="33"/>
      <c r="H64" s="33"/>
      <c r="I64" s="33"/>
      <c r="J64" s="33"/>
      <c r="K64" s="33">
        <v>5304.91</v>
      </c>
      <c r="L64" s="33">
        <v>402135.47</v>
      </c>
      <c r="M64" s="33">
        <v>8369.19</v>
      </c>
      <c r="N64" s="33">
        <v>128761.02</v>
      </c>
      <c r="O64" s="33">
        <v>6723.24</v>
      </c>
      <c r="P64" s="33"/>
      <c r="Q64" s="33"/>
      <c r="R64" s="33"/>
      <c r="S64" s="19">
        <v>551293.82999999996</v>
      </c>
    </row>
    <row r="65" spans="1:19">
      <c r="A65" s="17">
        <v>54</v>
      </c>
      <c r="B65" s="27" t="s">
        <v>56</v>
      </c>
      <c r="C65" s="33">
        <v>113514.48</v>
      </c>
      <c r="D65" s="33"/>
      <c r="E65" s="33"/>
      <c r="F65" s="33"/>
      <c r="G65" s="33"/>
      <c r="H65" s="33">
        <v>57894.98</v>
      </c>
      <c r="I65" s="33"/>
      <c r="J65" s="33"/>
      <c r="K65" s="33">
        <v>2672912.19</v>
      </c>
      <c r="L65" s="33">
        <v>20609764.710000001</v>
      </c>
      <c r="M65" s="33">
        <v>1144141.43</v>
      </c>
      <c r="N65" s="33">
        <v>4222753.79</v>
      </c>
      <c r="O65" s="33">
        <v>448266.39</v>
      </c>
      <c r="P65" s="33"/>
      <c r="Q65" s="33">
        <v>157491.29999999999</v>
      </c>
      <c r="R65" s="33">
        <v>514490.8</v>
      </c>
      <c r="S65" s="19">
        <v>29941230.07</v>
      </c>
    </row>
    <row r="66" spans="1:19">
      <c r="A66" s="17">
        <v>55</v>
      </c>
      <c r="B66" s="27" t="s">
        <v>57</v>
      </c>
      <c r="C66" s="33"/>
      <c r="D66" s="33"/>
      <c r="E66" s="33"/>
      <c r="F66" s="33"/>
      <c r="G66" s="33"/>
      <c r="H66" s="33"/>
      <c r="I66" s="33"/>
      <c r="J66" s="33"/>
      <c r="K66" s="33">
        <v>12346.64</v>
      </c>
      <c r="L66" s="33">
        <v>308220.48</v>
      </c>
      <c r="M66" s="33">
        <v>46746.67</v>
      </c>
      <c r="N66" s="33">
        <v>58340.55</v>
      </c>
      <c r="O66" s="33">
        <v>51961.26</v>
      </c>
      <c r="P66" s="33"/>
      <c r="Q66" s="33">
        <v>4598.9399999999996</v>
      </c>
      <c r="R66" s="33">
        <v>37924.6</v>
      </c>
      <c r="S66" s="19">
        <v>520139.13999999996</v>
      </c>
    </row>
    <row r="67" spans="1:19">
      <c r="A67" s="17">
        <v>56</v>
      </c>
      <c r="B67" s="27" t="s">
        <v>58</v>
      </c>
      <c r="C67" s="33"/>
      <c r="D67" s="33">
        <v>45579.76</v>
      </c>
      <c r="E67" s="33">
        <v>99773.759999999995</v>
      </c>
      <c r="F67" s="33"/>
      <c r="G67" s="33"/>
      <c r="H67" s="33"/>
      <c r="I67" s="33"/>
      <c r="J67" s="33"/>
      <c r="K67" s="33">
        <v>1040153.22</v>
      </c>
      <c r="L67" s="33">
        <v>16914179.510000002</v>
      </c>
      <c r="M67" s="33">
        <v>1869847.25</v>
      </c>
      <c r="N67" s="33">
        <v>858325.61</v>
      </c>
      <c r="O67" s="33">
        <v>391929.41</v>
      </c>
      <c r="P67" s="33">
        <v>94784.81</v>
      </c>
      <c r="Q67" s="33">
        <v>164328.89000000001</v>
      </c>
      <c r="R67" s="33">
        <v>635413.49</v>
      </c>
      <c r="S67" s="19">
        <v>22114315.709999997</v>
      </c>
    </row>
    <row r="68" spans="1:19" ht="16.5" thickBot="1">
      <c r="A68" s="17">
        <v>57</v>
      </c>
      <c r="B68" s="28" t="s">
        <v>59</v>
      </c>
      <c r="C68" s="33"/>
      <c r="D68" s="33">
        <v>4500</v>
      </c>
      <c r="E68" s="33">
        <v>9936</v>
      </c>
      <c r="F68" s="33"/>
      <c r="G68" s="33"/>
      <c r="H68" s="33">
        <v>56680.4</v>
      </c>
      <c r="I68" s="33"/>
      <c r="J68" s="33"/>
      <c r="K68" s="33">
        <v>37305.94</v>
      </c>
      <c r="L68" s="33">
        <v>815871.65</v>
      </c>
      <c r="M68" s="33">
        <v>70195.520000000004</v>
      </c>
      <c r="N68" s="33">
        <v>273026.96000000002</v>
      </c>
      <c r="O68" s="33">
        <v>4328.84</v>
      </c>
      <c r="P68" s="33"/>
      <c r="Q68" s="33">
        <v>10008.870000000001</v>
      </c>
      <c r="R68" s="33">
        <v>17602.75</v>
      </c>
      <c r="S68" s="19">
        <v>1299456.9300000002</v>
      </c>
    </row>
    <row r="69" spans="1:19" ht="16.5" thickBot="1">
      <c r="A69" s="17" t="s">
        <v>227</v>
      </c>
      <c r="B69" s="34"/>
      <c r="C69" s="24">
        <v>8522841.8399999999</v>
      </c>
      <c r="D69" s="25">
        <v>1853987.2800000005</v>
      </c>
      <c r="E69" s="25">
        <v>1140405.3499999999</v>
      </c>
      <c r="F69" s="25">
        <v>15764477.869999995</v>
      </c>
      <c r="G69" s="25">
        <v>479798.51</v>
      </c>
      <c r="H69" s="25">
        <v>12509643.870000005</v>
      </c>
      <c r="I69" s="25">
        <v>530024.48</v>
      </c>
      <c r="J69" s="25">
        <v>15162551.779999999</v>
      </c>
      <c r="K69" s="25">
        <v>78284842.24000001</v>
      </c>
      <c r="L69" s="25">
        <v>1107617595.6000001</v>
      </c>
      <c r="M69" s="25">
        <v>96187057.420000002</v>
      </c>
      <c r="N69" s="25">
        <v>124141755.34999999</v>
      </c>
      <c r="O69" s="25">
        <v>26900745.250000004</v>
      </c>
      <c r="P69" s="25">
        <v>16718564.609999999</v>
      </c>
      <c r="Q69" s="25">
        <v>33802607.449999981</v>
      </c>
      <c r="R69" s="25">
        <v>47719630.609999999</v>
      </c>
      <c r="S69" s="26">
        <v>1587336529.5100002</v>
      </c>
    </row>
  </sheetData>
  <mergeCells count="23">
    <mergeCell ref="R8:R10"/>
    <mergeCell ref="L8:L10"/>
    <mergeCell ref="A6:E6"/>
    <mergeCell ref="B8:B11"/>
    <mergeCell ref="C8:C10"/>
    <mergeCell ref="I8:I10"/>
    <mergeCell ref="A1:E1"/>
    <mergeCell ref="A2:E2"/>
    <mergeCell ref="A3:E3"/>
    <mergeCell ref="A4:E4"/>
    <mergeCell ref="A5:E5"/>
    <mergeCell ref="D8:D10"/>
    <mergeCell ref="E8:E10"/>
    <mergeCell ref="F8:F10"/>
    <mergeCell ref="H8:H10"/>
    <mergeCell ref="G8:G10"/>
    <mergeCell ref="Q8:Q10"/>
    <mergeCell ref="J8:J10"/>
    <mergeCell ref="K8:K10"/>
    <mergeCell ref="M8:M10"/>
    <mergeCell ref="N8:N10"/>
    <mergeCell ref="O8:O10"/>
    <mergeCell ref="P8:P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58"/>
  <sheetViews>
    <sheetView workbookViewId="0">
      <selection activeCell="M2" sqref="M2:M58"/>
    </sheetView>
  </sheetViews>
  <sheetFormatPr defaultRowHeight="11.25"/>
  <cols>
    <col min="2" max="2" width="19.1640625" bestFit="1" customWidth="1"/>
    <col min="3" max="5" width="16.6640625" bestFit="1" customWidth="1"/>
    <col min="6" max="6" width="18.1640625" bestFit="1" customWidth="1"/>
    <col min="7" max="7" width="18.33203125" customWidth="1"/>
    <col min="8" max="8" width="19.83203125" bestFit="1" customWidth="1"/>
    <col min="9" max="9" width="19.1640625" customWidth="1"/>
    <col min="10" max="10" width="20.5" bestFit="1" customWidth="1"/>
    <col min="11" max="11" width="22.1640625" customWidth="1"/>
    <col min="12" max="12" width="21.6640625" bestFit="1" customWidth="1"/>
    <col min="13" max="14" width="19.5" bestFit="1" customWidth="1"/>
    <col min="15" max="15" width="18.1640625" bestFit="1" customWidth="1"/>
    <col min="16" max="16" width="19.33203125" bestFit="1" customWidth="1"/>
    <col min="17" max="17" width="19" customWidth="1"/>
    <col min="18" max="18" width="18.1640625" bestFit="1" customWidth="1"/>
    <col min="19" max="19" width="21.6640625" bestFit="1" customWidth="1"/>
  </cols>
  <sheetData>
    <row r="1" spans="1:19" ht="63">
      <c r="A1" s="35" t="s">
        <v>62</v>
      </c>
      <c r="B1" s="36" t="s">
        <v>123</v>
      </c>
      <c r="C1" s="37" t="s">
        <v>209</v>
      </c>
      <c r="D1" s="38" t="s">
        <v>210</v>
      </c>
      <c r="E1" s="38" t="s">
        <v>211</v>
      </c>
      <c r="F1" s="38" t="s">
        <v>229</v>
      </c>
      <c r="G1" s="38" t="s">
        <v>213</v>
      </c>
      <c r="H1" s="38" t="s">
        <v>214</v>
      </c>
      <c r="I1" s="38" t="s">
        <v>215</v>
      </c>
      <c r="J1" s="38" t="s">
        <v>216</v>
      </c>
      <c r="K1" s="38" t="s">
        <v>217</v>
      </c>
      <c r="L1" s="38" t="s">
        <v>218</v>
      </c>
      <c r="M1" s="38" t="s">
        <v>219</v>
      </c>
      <c r="N1" s="38" t="s">
        <v>230</v>
      </c>
      <c r="O1" s="38" t="s">
        <v>221</v>
      </c>
      <c r="P1" s="38" t="s">
        <v>222</v>
      </c>
      <c r="Q1" s="38" t="s">
        <v>231</v>
      </c>
      <c r="R1" s="39" t="s">
        <v>224</v>
      </c>
      <c r="S1" s="39" t="s">
        <v>227</v>
      </c>
    </row>
    <row r="2" spans="1:19" ht="15.75">
      <c r="A2" s="17">
        <v>1</v>
      </c>
      <c r="B2" s="40" t="s">
        <v>4</v>
      </c>
      <c r="C2" s="54">
        <f>'[3]CHILD UNITS'!C13*'[3]SMA Rates'!B7</f>
        <v>1767564.5768856446</v>
      </c>
      <c r="D2" s="54">
        <f>'[3]CHILD UNITS'!D13*'[3]SMA Rates'!C7</f>
        <v>179754.46358475261</v>
      </c>
      <c r="E2" s="54">
        <f>'[3]CHILD UNITS'!E13*179.66</f>
        <v>219185.19999999998</v>
      </c>
      <c r="F2" s="54">
        <f>'[3]CHILD UNITS'!F13*114.35</f>
        <v>1369798.65</v>
      </c>
      <c r="G2" s="54">
        <f>'[3]CHILD UNITS'!G13*174.32</f>
        <v>0</v>
      </c>
      <c r="H2" s="54">
        <f>'[3]CHILD UNITS'!H13*244.84</f>
        <v>203706.88</v>
      </c>
      <c r="I2" s="54">
        <f>'[3]CHILD UNITS'!I13*101.69</f>
        <v>13931.529999999999</v>
      </c>
      <c r="J2" s="54">
        <f>'[3]CHILD UNITS'!J13*158.73</f>
        <v>98888.79</v>
      </c>
      <c r="K2" s="54">
        <f>'[3]CHILD UNITS'!K13*2.44</f>
        <v>2908865.52</v>
      </c>
      <c r="L2" s="54">
        <f>'[3]CHILD UNITS'!L13*3.16</f>
        <v>94079782.280000001</v>
      </c>
      <c r="M2" s="54">
        <f>'[3]CHILD UNITS'!M13*3.16</f>
        <v>6066182.4800000004</v>
      </c>
      <c r="N2" s="54">
        <f>'[3]CHILD UNITS'!N13*5.83</f>
        <v>4570043.72</v>
      </c>
      <c r="O2" s="54">
        <f>'[3]CHILD UNITS'!O13*4.69</f>
        <v>745780.35000000009</v>
      </c>
      <c r="P2" s="54">
        <f>'[3]CHILD UNITS'!P13*1313.26</f>
        <v>799775.34</v>
      </c>
      <c r="Q2" s="54">
        <f>'[3]CHILD UNITS'!Q13*2.44</f>
        <v>691078.76</v>
      </c>
      <c r="R2" s="54">
        <f>'[3]CHILD UNITS'!R13*3.16</f>
        <v>736766.64</v>
      </c>
      <c r="S2" s="54">
        <f>SUM(C2:R2)</f>
        <v>114451105.18047041</v>
      </c>
    </row>
    <row r="3" spans="1:19" ht="15.75">
      <c r="A3" s="17">
        <v>2</v>
      </c>
      <c r="B3" s="40" t="s">
        <v>61</v>
      </c>
      <c r="C3" s="54">
        <f>'[3]CHILD UNITS'!C14*'[3]SMA Rates'!B7</f>
        <v>0</v>
      </c>
      <c r="D3" s="54">
        <f>'[3]CHILD UNITS'!D14*'[3]SMA Rates'!C7</f>
        <v>0</v>
      </c>
      <c r="E3" s="54">
        <f>'[3]CHILD UNITS'!E14*179.66</f>
        <v>0</v>
      </c>
      <c r="F3" s="54">
        <f>'[3]CHILD UNITS'!F14*114.35</f>
        <v>0</v>
      </c>
      <c r="G3" s="54">
        <f>'[3]CHILD UNITS'!G14*174.32</f>
        <v>0</v>
      </c>
      <c r="H3" s="54">
        <f>'[3]CHILD UNITS'!H14*244.84</f>
        <v>0</v>
      </c>
      <c r="I3" s="54">
        <f>'[3]CHILD UNITS'!I14*101.69</f>
        <v>0</v>
      </c>
      <c r="J3" s="54">
        <f>'[3]CHILD UNITS'!J14*158.73</f>
        <v>0</v>
      </c>
      <c r="K3" s="54">
        <f>'[3]CHILD UNITS'!K14*2.44</f>
        <v>329.4</v>
      </c>
      <c r="L3" s="54">
        <f>'[3]CHILD UNITS'!L14*3.16</f>
        <v>41124.240000000005</v>
      </c>
      <c r="M3" s="54">
        <f>'[3]CHILD UNITS'!M14*3.16</f>
        <v>0</v>
      </c>
      <c r="N3" s="54">
        <f>'[3]CHILD UNITS'!N14*5.83</f>
        <v>5538.5</v>
      </c>
      <c r="O3" s="54">
        <f>'[3]CHILD UNITS'!O14*4.69</f>
        <v>469.00000000000006</v>
      </c>
      <c r="P3" s="54">
        <f>'[3]CHILD UNITS'!P14*1313.26</f>
        <v>0</v>
      </c>
      <c r="Q3" s="54">
        <f>'[3]CHILD UNITS'!Q14*2.44</f>
        <v>0</v>
      </c>
      <c r="R3" s="54">
        <f>'[3]CHILD UNITS'!R14*3.16</f>
        <v>0</v>
      </c>
      <c r="S3" s="54">
        <f t="shared" ref="S3:S57" si="0">SUM(C3:R3)</f>
        <v>47461.140000000007</v>
      </c>
    </row>
    <row r="4" spans="1:19" ht="15.75">
      <c r="A4" s="17">
        <v>3</v>
      </c>
      <c r="B4" s="40" t="s">
        <v>5</v>
      </c>
      <c r="C4" s="54">
        <f>'[3]CHILD UNITS'!C15*'[3]SMA Rates'!B7</f>
        <v>9144.8278183292769</v>
      </c>
      <c r="D4" s="54">
        <f>'[3]CHILD UNITS'!D15*'[3]SMA Rates'!C7</f>
        <v>0</v>
      </c>
      <c r="E4" s="54">
        <f>'[3]CHILD UNITS'!E15*179.66</f>
        <v>0</v>
      </c>
      <c r="F4" s="54">
        <f>'[3]CHILD UNITS'!F15*114.35</f>
        <v>0</v>
      </c>
      <c r="G4" s="54">
        <f>'[3]CHILD UNITS'!G15*174.32</f>
        <v>0</v>
      </c>
      <c r="H4" s="54">
        <f>'[3]CHILD UNITS'!H15*244.84</f>
        <v>0</v>
      </c>
      <c r="I4" s="54">
        <f>'[3]CHILD UNITS'!I15*101.69</f>
        <v>0</v>
      </c>
      <c r="J4" s="54">
        <f>'[3]CHILD UNITS'!J15*158.73</f>
        <v>0</v>
      </c>
      <c r="K4" s="54">
        <f>'[3]CHILD UNITS'!K15*2.44</f>
        <v>37371.040000000001</v>
      </c>
      <c r="L4" s="54">
        <f>'[3]CHILD UNITS'!L15*3.16</f>
        <v>554466.24</v>
      </c>
      <c r="M4" s="54">
        <f>'[3]CHILD UNITS'!M15*3.16</f>
        <v>0</v>
      </c>
      <c r="N4" s="54">
        <f>'[3]CHILD UNITS'!N15*5.83</f>
        <v>103855.62</v>
      </c>
      <c r="O4" s="54">
        <f>'[3]CHILD UNITS'!O15*4.69</f>
        <v>36155.210000000006</v>
      </c>
      <c r="P4" s="54">
        <f>'[3]CHILD UNITS'!P15*1313.26</f>
        <v>0</v>
      </c>
      <c r="Q4" s="54">
        <f>'[3]CHILD UNITS'!Q15*2.44</f>
        <v>51166.799999999996</v>
      </c>
      <c r="R4" s="54">
        <f>'[3]CHILD UNITS'!R15*3.16</f>
        <v>135857.88</v>
      </c>
      <c r="S4" s="54">
        <f t="shared" si="0"/>
        <v>928017.61781832925</v>
      </c>
    </row>
    <row r="5" spans="1:19" ht="15.75">
      <c r="A5" s="17">
        <v>4</v>
      </c>
      <c r="B5" s="40" t="s">
        <v>6</v>
      </c>
      <c r="C5" s="54">
        <f>'[3]CHILD UNITS'!C16*'[3]SMA Rates'!B7</f>
        <v>271732.02660178422</v>
      </c>
      <c r="D5" s="54">
        <f>'[3]CHILD UNITS'!D16*'[3]SMA Rates'!C7</f>
        <v>0</v>
      </c>
      <c r="E5" s="54">
        <f>'[3]CHILD UNITS'!E16*179.66</f>
        <v>0</v>
      </c>
      <c r="F5" s="54">
        <f>'[3]CHILD UNITS'!F16*114.35</f>
        <v>272267.34999999998</v>
      </c>
      <c r="G5" s="54">
        <f>'[3]CHILD UNITS'!G16*174.32</f>
        <v>0</v>
      </c>
      <c r="H5" s="54">
        <f>'[3]CHILD UNITS'!H16*244.84</f>
        <v>0</v>
      </c>
      <c r="I5" s="54">
        <f>'[3]CHILD UNITS'!I16*101.69</f>
        <v>0</v>
      </c>
      <c r="J5" s="54">
        <f>'[3]CHILD UNITS'!J16*158.73</f>
        <v>50793.599999999999</v>
      </c>
      <c r="K5" s="54">
        <f>'[3]CHILD UNITS'!K16*2.44</f>
        <v>374100.8</v>
      </c>
      <c r="L5" s="54">
        <f>'[3]CHILD UNITS'!L16*3.16</f>
        <v>14531734</v>
      </c>
      <c r="M5" s="54">
        <f>'[3]CHILD UNITS'!M16*3.16</f>
        <v>1373336</v>
      </c>
      <c r="N5" s="54">
        <f>'[3]CHILD UNITS'!N16*5.83</f>
        <v>1923917.49</v>
      </c>
      <c r="O5" s="54">
        <f>'[3]CHILD UNITS'!O16*4.69</f>
        <v>466518.99000000005</v>
      </c>
      <c r="P5" s="54">
        <f>'[3]CHILD UNITS'!P16*1313.26</f>
        <v>0</v>
      </c>
      <c r="Q5" s="54">
        <f>'[3]CHILD UNITS'!Q16*2.44</f>
        <v>225050.96</v>
      </c>
      <c r="R5" s="54">
        <f>'[3]CHILD UNITS'!R16*3.16</f>
        <v>659561.52</v>
      </c>
      <c r="S5" s="54">
        <f t="shared" si="0"/>
        <v>20149012.736601781</v>
      </c>
    </row>
    <row r="6" spans="1:19" ht="15.75">
      <c r="A6" s="17">
        <v>5</v>
      </c>
      <c r="B6" s="40" t="s">
        <v>7</v>
      </c>
      <c r="C6" s="54">
        <f>'[3]CHILD UNITS'!C17*'[3]SMA Rates'!B7</f>
        <v>0</v>
      </c>
      <c r="D6" s="54">
        <f>'[3]CHILD UNITS'!D17*'[3]SMA Rates'!C7</f>
        <v>0</v>
      </c>
      <c r="E6" s="54">
        <f>'[3]CHILD UNITS'!E17*179.66</f>
        <v>0</v>
      </c>
      <c r="F6" s="54">
        <f>'[3]CHILD UNITS'!F17*114.35</f>
        <v>0</v>
      </c>
      <c r="G6" s="54">
        <f>'[3]CHILD UNITS'!G17*174.32</f>
        <v>0</v>
      </c>
      <c r="H6" s="54">
        <f>'[3]CHILD UNITS'!H17*244.84</f>
        <v>0</v>
      </c>
      <c r="I6" s="54">
        <f>'[3]CHILD UNITS'!I17*101.69</f>
        <v>0</v>
      </c>
      <c r="J6" s="54">
        <f>'[3]CHILD UNITS'!J17*158.73</f>
        <v>0</v>
      </c>
      <c r="K6" s="54">
        <f>'[3]CHILD UNITS'!K17*2.44</f>
        <v>269937.2</v>
      </c>
      <c r="L6" s="54">
        <f>'[3]CHILD UNITS'!L17*3.16</f>
        <v>651304.44000000006</v>
      </c>
      <c r="M6" s="54">
        <f>'[3]CHILD UNITS'!M17*3.16</f>
        <v>110938.12000000001</v>
      </c>
      <c r="N6" s="54">
        <f>'[3]CHILD UNITS'!N17*5.83</f>
        <v>146228.06</v>
      </c>
      <c r="O6" s="54">
        <f>'[3]CHILD UNITS'!O17*4.69</f>
        <v>65767.87000000001</v>
      </c>
      <c r="P6" s="54">
        <f>'[3]CHILD UNITS'!P17*1313.26</f>
        <v>0</v>
      </c>
      <c r="Q6" s="54">
        <f>'[3]CHILD UNITS'!Q17*2.44</f>
        <v>22965.279999999999</v>
      </c>
      <c r="R6" s="54">
        <f>'[3]CHILD UNITS'!R17*3.16</f>
        <v>1659</v>
      </c>
      <c r="S6" s="54">
        <f t="shared" si="0"/>
        <v>1268799.9700000002</v>
      </c>
    </row>
    <row r="7" spans="1:19" ht="15.75">
      <c r="A7" s="17">
        <v>6</v>
      </c>
      <c r="B7" s="40" t="s">
        <v>8</v>
      </c>
      <c r="C7" s="54">
        <f>'[3]CHILD UNITS'!C18*'[3]SMA Rates'!B7</f>
        <v>4572.4139091646384</v>
      </c>
      <c r="D7" s="54">
        <f>'[3]CHILD UNITS'!D18*'[3]SMA Rates'!C7</f>
        <v>0</v>
      </c>
      <c r="E7" s="54">
        <f>'[3]CHILD UNITS'!E18*179.66</f>
        <v>0</v>
      </c>
      <c r="F7" s="54">
        <f>'[3]CHILD UNITS'!F18*114.35</f>
        <v>0</v>
      </c>
      <c r="G7" s="54">
        <f>'[3]CHILD UNITS'!G18*174.32</f>
        <v>0</v>
      </c>
      <c r="H7" s="54">
        <f>'[3]CHILD UNITS'!H18*244.84</f>
        <v>0</v>
      </c>
      <c r="I7" s="54">
        <f>'[3]CHILD UNITS'!I18*101.69</f>
        <v>0</v>
      </c>
      <c r="J7" s="54">
        <f>'[3]CHILD UNITS'!J18*158.73</f>
        <v>0</v>
      </c>
      <c r="K7" s="54">
        <f>'[3]CHILD UNITS'!K18*2.44</f>
        <v>88140.12</v>
      </c>
      <c r="L7" s="54">
        <f>'[3]CHILD UNITS'!L18*3.16</f>
        <v>1250137.08</v>
      </c>
      <c r="M7" s="54">
        <f>'[3]CHILD UNITS'!M18*3.16</f>
        <v>0</v>
      </c>
      <c r="N7" s="54">
        <f>'[3]CHILD UNITS'!N18*5.83</f>
        <v>107167.06</v>
      </c>
      <c r="O7" s="54">
        <f>'[3]CHILD UNITS'!O18*4.69</f>
        <v>34771.660000000003</v>
      </c>
      <c r="P7" s="54">
        <f>'[3]CHILD UNITS'!P18*1313.26</f>
        <v>0</v>
      </c>
      <c r="Q7" s="54">
        <f>'[3]CHILD UNITS'!Q18*2.44</f>
        <v>4862.92</v>
      </c>
      <c r="R7" s="54">
        <f>'[3]CHILD UNITS'!R18*3.16</f>
        <v>15948.52</v>
      </c>
      <c r="S7" s="54">
        <f t="shared" si="0"/>
        <v>1505599.7739091646</v>
      </c>
    </row>
    <row r="8" spans="1:19" ht="15.75">
      <c r="A8" s="17">
        <v>7</v>
      </c>
      <c r="B8" s="40" t="s">
        <v>9</v>
      </c>
      <c r="C8" s="54">
        <f>'[3]CHILD UNITS'!C19*'[3]SMA Rates'!B7</f>
        <v>0</v>
      </c>
      <c r="D8" s="54">
        <f>'[3]CHILD UNITS'!D19*'[3]SMA Rates'!C7</f>
        <v>37571.629683698295</v>
      </c>
      <c r="E8" s="54">
        <f>'[3]CHILD UNITS'!E19*179.66</f>
        <v>34494.720000000001</v>
      </c>
      <c r="F8" s="54">
        <f>'[3]CHILD UNITS'!F19*114.35</f>
        <v>1428803.25</v>
      </c>
      <c r="G8" s="54">
        <f>'[3]CHILD UNITS'!G19*174.32</f>
        <v>0</v>
      </c>
      <c r="H8" s="54">
        <f>'[3]CHILD UNITS'!H19*244.84</f>
        <v>283524.72000000003</v>
      </c>
      <c r="I8" s="54">
        <f>'[3]CHILD UNITS'!I19*101.69</f>
        <v>0</v>
      </c>
      <c r="J8" s="54">
        <f>'[3]CHILD UNITS'!J19*158.73</f>
        <v>212856.93</v>
      </c>
      <c r="K8" s="54">
        <f>'[3]CHILD UNITS'!K19*2.44</f>
        <v>3266567.08</v>
      </c>
      <c r="L8" s="54">
        <f>'[3]CHILD UNITS'!L19*3.16</f>
        <v>48592903.160000004</v>
      </c>
      <c r="M8" s="54">
        <f>'[3]CHILD UNITS'!M19*3.16</f>
        <v>5785397.5200000005</v>
      </c>
      <c r="N8" s="54">
        <f>'[3]CHILD UNITS'!N19*5.83</f>
        <v>3164832.99</v>
      </c>
      <c r="O8" s="54">
        <f>'[3]CHILD UNITS'!O19*4.69</f>
        <v>515567.01000000007</v>
      </c>
      <c r="P8" s="54">
        <f>'[3]CHILD UNITS'!P19*1313.26</f>
        <v>72229.3</v>
      </c>
      <c r="Q8" s="54">
        <f>'[3]CHILD UNITS'!Q19*2.44</f>
        <v>1024729.24</v>
      </c>
      <c r="R8" s="54">
        <f>'[3]CHILD UNITS'!R19*3.16</f>
        <v>1603621</v>
      </c>
      <c r="S8" s="54">
        <f t="shared" si="0"/>
        <v>66023098.549683705</v>
      </c>
    </row>
    <row r="9" spans="1:19" ht="15.75">
      <c r="A9" s="17">
        <v>8</v>
      </c>
      <c r="B9" s="40" t="s">
        <v>10</v>
      </c>
      <c r="C9" s="54">
        <f>'[3]CHILD UNITS'!C20*'[3]SMA Rates'!B7</f>
        <v>4572.4139091646384</v>
      </c>
      <c r="D9" s="54">
        <f>'[3]CHILD UNITS'!D20*'[3]SMA Rates'!C7</f>
        <v>0</v>
      </c>
      <c r="E9" s="54">
        <f>'[3]CHILD UNITS'!E20*179.66</f>
        <v>0</v>
      </c>
      <c r="F9" s="54">
        <f>'[3]CHILD UNITS'!F20*114.35</f>
        <v>0</v>
      </c>
      <c r="G9" s="54">
        <f>'[3]CHILD UNITS'!G20*174.32</f>
        <v>0</v>
      </c>
      <c r="H9" s="54">
        <f>'[3]CHILD UNITS'!H20*244.84</f>
        <v>0</v>
      </c>
      <c r="I9" s="54">
        <f>'[3]CHILD UNITS'!I20*101.69</f>
        <v>49929.79</v>
      </c>
      <c r="J9" s="54">
        <f>'[3]CHILD UNITS'!J20*158.73</f>
        <v>0</v>
      </c>
      <c r="K9" s="54">
        <f>'[3]CHILD UNITS'!K20*2.44</f>
        <v>63681.56</v>
      </c>
      <c r="L9" s="54">
        <f>'[3]CHILD UNITS'!L20*3.16</f>
        <v>1792238.24</v>
      </c>
      <c r="M9" s="54">
        <f>'[3]CHILD UNITS'!M20*3.16</f>
        <v>4218.6000000000004</v>
      </c>
      <c r="N9" s="54">
        <f>'[3]CHILD UNITS'!N20*5.83</f>
        <v>102520.55</v>
      </c>
      <c r="O9" s="54">
        <f>'[3]CHILD UNITS'!O20*4.69</f>
        <v>74922.75</v>
      </c>
      <c r="P9" s="54">
        <f>'[3]CHILD UNITS'!P20*1313.26</f>
        <v>0</v>
      </c>
      <c r="Q9" s="54">
        <f>'[3]CHILD UNITS'!Q20*2.44</f>
        <v>8527.7999999999993</v>
      </c>
      <c r="R9" s="54">
        <f>'[3]CHILD UNITS'!R20*3.16</f>
        <v>162547.24000000002</v>
      </c>
      <c r="S9" s="54">
        <f t="shared" si="0"/>
        <v>2263158.943909165</v>
      </c>
    </row>
    <row r="10" spans="1:19" ht="15.75">
      <c r="A10" s="17">
        <v>9</v>
      </c>
      <c r="B10" s="40" t="s">
        <v>11</v>
      </c>
      <c r="C10" s="54">
        <f>'[3]CHILD UNITS'!C21*'[3]SMA Rates'!B7</f>
        <v>73158.622546634215</v>
      </c>
      <c r="D10" s="54">
        <f>'[3]CHILD UNITS'!D21*'[3]SMA Rates'!C7</f>
        <v>0</v>
      </c>
      <c r="E10" s="54">
        <f>'[3]CHILD UNITS'!E21*179.66</f>
        <v>0</v>
      </c>
      <c r="F10" s="54">
        <f>'[3]CHILD UNITS'!F21*114.35</f>
        <v>0</v>
      </c>
      <c r="G10" s="54">
        <f>'[3]CHILD UNITS'!G21*174.32</f>
        <v>0</v>
      </c>
      <c r="H10" s="54">
        <f>'[3]CHILD UNITS'!H21*244.84</f>
        <v>0</v>
      </c>
      <c r="I10" s="54">
        <f>'[3]CHILD UNITS'!I21*101.69</f>
        <v>0</v>
      </c>
      <c r="J10" s="54">
        <f>'[3]CHILD UNITS'!J21*158.73</f>
        <v>216031.53</v>
      </c>
      <c r="K10" s="54">
        <f>'[3]CHILD UNITS'!K21*2.44</f>
        <v>250021.91999999998</v>
      </c>
      <c r="L10" s="54">
        <f>'[3]CHILD UNITS'!L21*3.16</f>
        <v>2774919.24</v>
      </c>
      <c r="M10" s="54">
        <f>'[3]CHILD UNITS'!M21*3.16</f>
        <v>2891.4</v>
      </c>
      <c r="N10" s="54">
        <f>'[3]CHILD UNITS'!N21*5.83</f>
        <v>182344.91</v>
      </c>
      <c r="O10" s="54">
        <f>'[3]CHILD UNITS'!O21*4.69</f>
        <v>205956.66</v>
      </c>
      <c r="P10" s="54">
        <f>'[3]CHILD UNITS'!P21*1313.26</f>
        <v>0</v>
      </c>
      <c r="Q10" s="54">
        <f>'[3]CHILD UNITS'!Q21*2.44</f>
        <v>12944.199999999999</v>
      </c>
      <c r="R10" s="54">
        <f>'[3]CHILD UNITS'!R21*3.16</f>
        <v>287493.64</v>
      </c>
      <c r="S10" s="54">
        <f t="shared" si="0"/>
        <v>4005762.1225466346</v>
      </c>
    </row>
    <row r="11" spans="1:19" ht="15.75">
      <c r="A11" s="17">
        <v>10</v>
      </c>
      <c r="B11" s="40" t="s">
        <v>12</v>
      </c>
      <c r="C11" s="54">
        <f>'[3]CHILD UNITS'!C22*'[3]SMA Rates'!B7</f>
        <v>504925.13596918079</v>
      </c>
      <c r="D11" s="54">
        <f>'[3]CHILD UNITS'!D22*'[3]SMA Rates'!C7</f>
        <v>0</v>
      </c>
      <c r="E11" s="54">
        <f>'[3]CHILD UNITS'!E22*179.66</f>
        <v>0</v>
      </c>
      <c r="F11" s="54">
        <f>'[3]CHILD UNITS'!F22*114.35</f>
        <v>924519.75</v>
      </c>
      <c r="G11" s="54">
        <f>'[3]CHILD UNITS'!G22*174.32</f>
        <v>0</v>
      </c>
      <c r="H11" s="54">
        <f>'[3]CHILD UNITS'!H22*244.84</f>
        <v>264672.03999999998</v>
      </c>
      <c r="I11" s="54">
        <f>'[3]CHILD UNITS'!I22*101.69</f>
        <v>0</v>
      </c>
      <c r="J11" s="54">
        <f>'[3]CHILD UNITS'!J22*158.73</f>
        <v>0</v>
      </c>
      <c r="K11" s="54">
        <f>'[3]CHILD UNITS'!K22*2.44</f>
        <v>2270422.44</v>
      </c>
      <c r="L11" s="54">
        <f>'[3]CHILD UNITS'!L22*3.16</f>
        <v>17751890.920000002</v>
      </c>
      <c r="M11" s="54">
        <f>'[3]CHILD UNITS'!M22*3.16</f>
        <v>4536808.84</v>
      </c>
      <c r="N11" s="54">
        <f>'[3]CHILD UNITS'!N22*5.83</f>
        <v>4096775.98</v>
      </c>
      <c r="O11" s="54">
        <f>'[3]CHILD UNITS'!O22*4.69</f>
        <v>487928.84</v>
      </c>
      <c r="P11" s="54">
        <f>'[3]CHILD UNITS'!P22*1313.26</f>
        <v>0</v>
      </c>
      <c r="Q11" s="54">
        <f>'[3]CHILD UNITS'!Q22*2.44</f>
        <v>737197.2</v>
      </c>
      <c r="R11" s="54">
        <f>'[3]CHILD UNITS'!R22*3.16</f>
        <v>2674721.96</v>
      </c>
      <c r="S11" s="54">
        <f t="shared" si="0"/>
        <v>34249863.105969183</v>
      </c>
    </row>
    <row r="12" spans="1:19" ht="15.75">
      <c r="A12" s="17">
        <v>11</v>
      </c>
      <c r="B12" s="40" t="s">
        <v>13</v>
      </c>
      <c r="C12" s="54">
        <f>'[3]CHILD UNITS'!C23*'[3]SMA Rates'!B7</f>
        <v>0</v>
      </c>
      <c r="D12" s="54">
        <f>'[3]CHILD UNITS'!D23*'[3]SMA Rates'!C7</f>
        <v>0</v>
      </c>
      <c r="E12" s="54">
        <f>'[3]CHILD UNITS'!E23*179.66</f>
        <v>0</v>
      </c>
      <c r="F12" s="54">
        <f>'[3]CHILD UNITS'!F23*114.35</f>
        <v>0</v>
      </c>
      <c r="G12" s="54">
        <f>'[3]CHILD UNITS'!G23*174.32</f>
        <v>0</v>
      </c>
      <c r="H12" s="54">
        <f>'[3]CHILD UNITS'!H23*244.84</f>
        <v>0</v>
      </c>
      <c r="I12" s="54">
        <f>'[3]CHILD UNITS'!I23*101.69</f>
        <v>0</v>
      </c>
      <c r="J12" s="54">
        <f>'[3]CHILD UNITS'!J23*158.73</f>
        <v>0</v>
      </c>
      <c r="K12" s="54">
        <f>'[3]CHILD UNITS'!K23*2.44</f>
        <v>112279.03999999999</v>
      </c>
      <c r="L12" s="54">
        <f>'[3]CHILD UNITS'!L23*3.16</f>
        <v>1015045.7200000001</v>
      </c>
      <c r="M12" s="54">
        <f>'[3]CHILD UNITS'!M23*3.16</f>
        <v>43952.44</v>
      </c>
      <c r="N12" s="54">
        <f>'[3]CHILD UNITS'!N23*5.83</f>
        <v>101879.25</v>
      </c>
      <c r="O12" s="54">
        <f>'[3]CHILD UNITS'!O23*4.69</f>
        <v>48832.280000000006</v>
      </c>
      <c r="P12" s="54">
        <f>'[3]CHILD UNITS'!P23*1313.26</f>
        <v>0</v>
      </c>
      <c r="Q12" s="54">
        <f>'[3]CHILD UNITS'!Q23*2.44</f>
        <v>67588</v>
      </c>
      <c r="R12" s="54">
        <f>'[3]CHILD UNITS'!R23*3.16</f>
        <v>153515.96000000002</v>
      </c>
      <c r="S12" s="54">
        <f t="shared" si="0"/>
        <v>1543092.69</v>
      </c>
    </row>
    <row r="13" spans="1:19" ht="15.75">
      <c r="A13" s="17">
        <v>12</v>
      </c>
      <c r="B13" s="40" t="s">
        <v>14</v>
      </c>
      <c r="C13" s="54">
        <f>'[3]CHILD UNITS'!C24*'[3]SMA Rates'!B7</f>
        <v>56828.572871046221</v>
      </c>
      <c r="D13" s="54">
        <f>'[3]CHILD UNITS'!D24*'[3]SMA Rates'!C7</f>
        <v>0</v>
      </c>
      <c r="E13" s="54">
        <f>'[3]CHILD UNITS'!E24*179.66</f>
        <v>0</v>
      </c>
      <c r="F13" s="54">
        <f>'[3]CHILD UNITS'!F24*114.35</f>
        <v>203199.94999999998</v>
      </c>
      <c r="G13" s="54">
        <f>'[3]CHILD UNITS'!G24*174.32</f>
        <v>0</v>
      </c>
      <c r="H13" s="54">
        <f>'[3]CHILD UNITS'!H24*244.84</f>
        <v>40888.28</v>
      </c>
      <c r="I13" s="54">
        <f>'[3]CHILD UNITS'!I24*101.69</f>
        <v>0</v>
      </c>
      <c r="J13" s="54">
        <f>'[3]CHILD UNITS'!J24*158.73</f>
        <v>7460.3099999999995</v>
      </c>
      <c r="K13" s="54">
        <f>'[3]CHILD UNITS'!K24*2.44</f>
        <v>543622.24</v>
      </c>
      <c r="L13" s="54">
        <f>'[3]CHILD UNITS'!L24*3.16</f>
        <v>4645010.4000000004</v>
      </c>
      <c r="M13" s="54">
        <f>'[3]CHILD UNITS'!M24*3.16</f>
        <v>557095.36</v>
      </c>
      <c r="N13" s="54">
        <f>'[3]CHILD UNITS'!N24*5.83</f>
        <v>643118.96</v>
      </c>
      <c r="O13" s="54">
        <f>'[3]CHILD UNITS'!O24*4.69</f>
        <v>38612.770000000004</v>
      </c>
      <c r="P13" s="54">
        <f>'[3]CHILD UNITS'!P24*1313.26</f>
        <v>114253.62</v>
      </c>
      <c r="Q13" s="54">
        <f>'[3]CHILD UNITS'!Q24*2.44</f>
        <v>305832.03999999998</v>
      </c>
      <c r="R13" s="54">
        <f>'[3]CHILD UNITS'!R24*3.16</f>
        <v>115902.48000000001</v>
      </c>
      <c r="S13" s="54">
        <f t="shared" si="0"/>
        <v>7271824.9828710472</v>
      </c>
    </row>
    <row r="14" spans="1:19" ht="15.75">
      <c r="A14" s="17">
        <v>13</v>
      </c>
      <c r="B14" s="40" t="s">
        <v>15</v>
      </c>
      <c r="C14" s="54">
        <f>'[3]CHILD UNITS'!C25*'[3]SMA Rates'!B7</f>
        <v>0</v>
      </c>
      <c r="D14" s="54">
        <f>'[3]CHILD UNITS'!D25*'[3]SMA Rates'!C7</f>
        <v>0</v>
      </c>
      <c r="E14" s="54">
        <f>'[3]CHILD UNITS'!E25*179.66</f>
        <v>0</v>
      </c>
      <c r="F14" s="54">
        <f>'[3]CHILD UNITS'!F25*114.35</f>
        <v>0</v>
      </c>
      <c r="G14" s="54">
        <f>'[3]CHILD UNITS'!G25*174.32</f>
        <v>0</v>
      </c>
      <c r="H14" s="54">
        <f>'[3]CHILD UNITS'!H25*244.84</f>
        <v>0</v>
      </c>
      <c r="I14" s="54">
        <f>'[3]CHILD UNITS'!I25*101.69</f>
        <v>0</v>
      </c>
      <c r="J14" s="54">
        <f>'[3]CHILD UNITS'!J25*158.73</f>
        <v>0</v>
      </c>
      <c r="K14" s="54">
        <f>'[3]CHILD UNITS'!K25*2.44</f>
        <v>135610.32</v>
      </c>
      <c r="L14" s="54">
        <f>'[3]CHILD UNITS'!L25*3.16</f>
        <v>7746417.6800000006</v>
      </c>
      <c r="M14" s="54">
        <f>'[3]CHILD UNITS'!M25*3.16</f>
        <v>536217.24</v>
      </c>
      <c r="N14" s="54">
        <f>'[3]CHILD UNITS'!N25*5.83</f>
        <v>4041886.5300000003</v>
      </c>
      <c r="O14" s="54">
        <f>'[3]CHILD UNITS'!O25*4.69</f>
        <v>349423.76</v>
      </c>
      <c r="P14" s="54">
        <f>'[3]CHILD UNITS'!P25*1313.26</f>
        <v>0</v>
      </c>
      <c r="Q14" s="54">
        <f>'[3]CHILD UNITS'!Q25*2.44</f>
        <v>7890.96</v>
      </c>
      <c r="R14" s="54">
        <f>'[3]CHILD UNITS'!R25*3.16</f>
        <v>45567.200000000004</v>
      </c>
      <c r="S14" s="54">
        <f t="shared" si="0"/>
        <v>12863013.689999999</v>
      </c>
    </row>
    <row r="15" spans="1:19" ht="15.75">
      <c r="A15" s="17">
        <v>14</v>
      </c>
      <c r="B15" s="40" t="s">
        <v>16</v>
      </c>
      <c r="C15" s="54">
        <f>'[3]CHILD UNITS'!C26*'[3]SMA Rates'!B7</f>
        <v>0</v>
      </c>
      <c r="D15" s="54">
        <f>'[3]CHILD UNITS'!D26*'[3]SMA Rates'!C7</f>
        <v>0</v>
      </c>
      <c r="E15" s="54">
        <f>'[3]CHILD UNITS'!E26*179.66</f>
        <v>0</v>
      </c>
      <c r="F15" s="54">
        <f>'[3]CHILD UNITS'!F26*114.35</f>
        <v>0</v>
      </c>
      <c r="G15" s="54">
        <f>'[3]CHILD UNITS'!G26*174.32</f>
        <v>0</v>
      </c>
      <c r="H15" s="54">
        <f>'[3]CHILD UNITS'!H26*244.84</f>
        <v>0</v>
      </c>
      <c r="I15" s="54">
        <f>'[3]CHILD UNITS'!I26*101.69</f>
        <v>0</v>
      </c>
      <c r="J15" s="54">
        <f>'[3]CHILD UNITS'!J26*158.73</f>
        <v>0</v>
      </c>
      <c r="K15" s="54">
        <f>'[3]CHILD UNITS'!K26*2.44</f>
        <v>4328.5599999999995</v>
      </c>
      <c r="L15" s="54">
        <f>'[3]CHILD UNITS'!L26*3.16</f>
        <v>607453.12</v>
      </c>
      <c r="M15" s="54">
        <f>'[3]CHILD UNITS'!M26*3.16</f>
        <v>0</v>
      </c>
      <c r="N15" s="54">
        <f>'[3]CHILD UNITS'!N26*5.83</f>
        <v>24165.35</v>
      </c>
      <c r="O15" s="54">
        <f>'[3]CHILD UNITS'!O26*4.69</f>
        <v>16672.95</v>
      </c>
      <c r="P15" s="54">
        <f>'[3]CHILD UNITS'!P26*1313.26</f>
        <v>0</v>
      </c>
      <c r="Q15" s="54">
        <f>'[3]CHILD UNITS'!Q26*2.44</f>
        <v>1268.8</v>
      </c>
      <c r="R15" s="54">
        <f>'[3]CHILD UNITS'!R26*3.16</f>
        <v>395</v>
      </c>
      <c r="S15" s="54">
        <f t="shared" si="0"/>
        <v>654283.78</v>
      </c>
    </row>
    <row r="16" spans="1:19" ht="15.75">
      <c r="A16" s="17">
        <v>15</v>
      </c>
      <c r="B16" s="40" t="s">
        <v>17</v>
      </c>
      <c r="C16" s="54">
        <f>'[3]CHILD UNITS'!C27*'[3]SMA Rates'!B7</f>
        <v>182243.35437956202</v>
      </c>
      <c r="D16" s="54">
        <f>'[3]CHILD UNITS'!D27*'[3]SMA Rates'!C7</f>
        <v>60040.937631792367</v>
      </c>
      <c r="E16" s="54">
        <f>'[3]CHILD UNITS'!E27*179.66</f>
        <v>67552.160000000003</v>
      </c>
      <c r="F16" s="54">
        <f>'[3]CHILD UNITS'!F27*114.35</f>
        <v>534471.9</v>
      </c>
      <c r="G16" s="54">
        <f>'[3]CHILD UNITS'!G27*174.32</f>
        <v>0</v>
      </c>
      <c r="H16" s="54">
        <f>'[3]CHILD UNITS'!H27*244.84</f>
        <v>131234.23999999999</v>
      </c>
      <c r="I16" s="54">
        <f>'[3]CHILD UNITS'!I27*101.69</f>
        <v>0</v>
      </c>
      <c r="J16" s="54">
        <f>'[3]CHILD UNITS'!J27*158.73</f>
        <v>0</v>
      </c>
      <c r="K16" s="54">
        <f>'[3]CHILD UNITS'!K27*2.44</f>
        <v>326179.20000000001</v>
      </c>
      <c r="L16" s="54">
        <f>'[3]CHILD UNITS'!L27*3.16</f>
        <v>23235713.84</v>
      </c>
      <c r="M16" s="54">
        <f>'[3]CHILD UNITS'!M27*3.16</f>
        <v>852874.52</v>
      </c>
      <c r="N16" s="54">
        <f>'[3]CHILD UNITS'!N27*5.83</f>
        <v>2199495.7600000002</v>
      </c>
      <c r="O16" s="54">
        <f>'[3]CHILD UNITS'!O27*4.69</f>
        <v>447008.59</v>
      </c>
      <c r="P16" s="54">
        <f>'[3]CHILD UNITS'!P27*1313.26</f>
        <v>348013.9</v>
      </c>
      <c r="Q16" s="54">
        <f>'[3]CHILD UNITS'!Q27*2.44</f>
        <v>65650.64</v>
      </c>
      <c r="R16" s="54">
        <f>'[3]CHILD UNITS'!R27*3.16</f>
        <v>64697.840000000004</v>
      </c>
      <c r="S16" s="54">
        <f t="shared" si="0"/>
        <v>28515176.882011354</v>
      </c>
    </row>
    <row r="17" spans="1:19" ht="15.75">
      <c r="A17" s="17">
        <v>16</v>
      </c>
      <c r="B17" s="40" t="s">
        <v>18</v>
      </c>
      <c r="C17" s="54">
        <f>'[3]CHILD UNITS'!C28*'[3]SMA Rates'!B7</f>
        <v>0</v>
      </c>
      <c r="D17" s="54">
        <f>'[3]CHILD UNITS'!D28*'[3]SMA Rates'!C7</f>
        <v>0</v>
      </c>
      <c r="E17" s="54">
        <f>'[3]CHILD UNITS'!E28*179.66</f>
        <v>0</v>
      </c>
      <c r="F17" s="54">
        <f>'[3]CHILD UNITS'!F28*114.35</f>
        <v>0</v>
      </c>
      <c r="G17" s="54">
        <f>'[3]CHILD UNITS'!G28*174.32</f>
        <v>0</v>
      </c>
      <c r="H17" s="54">
        <f>'[3]CHILD UNITS'!H28*244.84</f>
        <v>0</v>
      </c>
      <c r="I17" s="54">
        <f>'[3]CHILD UNITS'!I28*101.69</f>
        <v>0</v>
      </c>
      <c r="J17" s="54">
        <f>'[3]CHILD UNITS'!J28*158.73</f>
        <v>0</v>
      </c>
      <c r="K17" s="54">
        <f>'[3]CHILD UNITS'!K28*2.44</f>
        <v>189810.04</v>
      </c>
      <c r="L17" s="54">
        <f>'[3]CHILD UNITS'!L28*3.16</f>
        <v>1931265.6</v>
      </c>
      <c r="M17" s="54">
        <f>'[3]CHILD UNITS'!M28*3.16</f>
        <v>118563.20000000001</v>
      </c>
      <c r="N17" s="54">
        <f>'[3]CHILD UNITS'!N28*5.83</f>
        <v>389391.53</v>
      </c>
      <c r="O17" s="54">
        <f>'[3]CHILD UNITS'!O28*4.69</f>
        <v>123276.65000000001</v>
      </c>
      <c r="P17" s="54">
        <f>'[3]CHILD UNITS'!P28*1313.26</f>
        <v>0</v>
      </c>
      <c r="Q17" s="54">
        <f>'[3]CHILD UNITS'!Q28*2.44</f>
        <v>6607.5199999999995</v>
      </c>
      <c r="R17" s="54">
        <f>'[3]CHILD UNITS'!R28*3.16</f>
        <v>104602.32</v>
      </c>
      <c r="S17" s="54">
        <f t="shared" si="0"/>
        <v>2863516.86</v>
      </c>
    </row>
    <row r="18" spans="1:19" ht="15.75">
      <c r="A18" s="17">
        <v>17</v>
      </c>
      <c r="B18" s="40" t="s">
        <v>19</v>
      </c>
      <c r="C18" s="54">
        <f>'[3]CHILD UNITS'!C29*'[3]SMA Rates'!B7</f>
        <v>8491.6258313057569</v>
      </c>
      <c r="D18" s="54">
        <f>'[3]CHILD UNITS'!D29*'[3]SMA Rates'!C7</f>
        <v>0</v>
      </c>
      <c r="E18" s="54">
        <f>'[3]CHILD UNITS'!E29*179.66</f>
        <v>0</v>
      </c>
      <c r="F18" s="54">
        <f>'[3]CHILD UNITS'!F29*114.35</f>
        <v>0</v>
      </c>
      <c r="G18" s="54">
        <f>'[3]CHILD UNITS'!G29*174.32</f>
        <v>0</v>
      </c>
      <c r="H18" s="54">
        <f>'[3]CHILD UNITS'!H29*244.84</f>
        <v>7590.04</v>
      </c>
      <c r="I18" s="54">
        <f>'[3]CHILD UNITS'!I29*101.69</f>
        <v>0</v>
      </c>
      <c r="J18" s="54">
        <f>'[3]CHILD UNITS'!J29*158.73</f>
        <v>13809.509999999998</v>
      </c>
      <c r="K18" s="54">
        <f>'[3]CHILD UNITS'!K29*2.44</f>
        <v>109773.16</v>
      </c>
      <c r="L18" s="54">
        <f>'[3]CHILD UNITS'!L29*3.16</f>
        <v>2032246.56</v>
      </c>
      <c r="M18" s="54">
        <f>'[3]CHILD UNITS'!M29*3.16</f>
        <v>80143.92</v>
      </c>
      <c r="N18" s="54">
        <f>'[3]CHILD UNITS'!N29*5.83</f>
        <v>94469.32</v>
      </c>
      <c r="O18" s="54">
        <f>'[3]CHILD UNITS'!O29*4.69</f>
        <v>126639.38</v>
      </c>
      <c r="P18" s="54">
        <f>'[3]CHILD UNITS'!P29*1313.26</f>
        <v>0</v>
      </c>
      <c r="Q18" s="54">
        <f>'[3]CHILD UNITS'!Q29*2.44</f>
        <v>75012.92</v>
      </c>
      <c r="R18" s="54">
        <f>'[3]CHILD UNITS'!R29*3.16</f>
        <v>80339.839999999997</v>
      </c>
      <c r="S18" s="54">
        <f t="shared" si="0"/>
        <v>2628516.2758313054</v>
      </c>
    </row>
    <row r="19" spans="1:19" ht="15.75">
      <c r="A19" s="17">
        <v>18</v>
      </c>
      <c r="B19" s="40" t="s">
        <v>20</v>
      </c>
      <c r="C19" s="54">
        <f>'[3]CHILD UNITS'!C30*'[3]SMA Rates'!B7</f>
        <v>0</v>
      </c>
      <c r="D19" s="54">
        <f>'[3]CHILD UNITS'!D30*'[3]SMA Rates'!C7</f>
        <v>0</v>
      </c>
      <c r="E19" s="54">
        <f>'[3]CHILD UNITS'!E30*179.66</f>
        <v>0</v>
      </c>
      <c r="F19" s="54">
        <f>'[3]CHILD UNITS'!F30*114.35</f>
        <v>0</v>
      </c>
      <c r="G19" s="54">
        <f>'[3]CHILD UNITS'!G30*174.32</f>
        <v>0</v>
      </c>
      <c r="H19" s="54">
        <f>'[3]CHILD UNITS'!H30*244.84</f>
        <v>0</v>
      </c>
      <c r="I19" s="54">
        <f>'[3]CHILD UNITS'!I30*101.69</f>
        <v>0</v>
      </c>
      <c r="J19" s="54">
        <f>'[3]CHILD UNITS'!J30*158.73</f>
        <v>0</v>
      </c>
      <c r="K19" s="54">
        <f>'[3]CHILD UNITS'!K30*2.44</f>
        <v>53453.08</v>
      </c>
      <c r="L19" s="54">
        <f>'[3]CHILD UNITS'!L30*3.16</f>
        <v>435084.60000000003</v>
      </c>
      <c r="M19" s="54">
        <f>'[3]CHILD UNITS'!M30*3.16</f>
        <v>0</v>
      </c>
      <c r="N19" s="54">
        <f>'[3]CHILD UNITS'!N30*5.83</f>
        <v>101640.22</v>
      </c>
      <c r="O19" s="54">
        <f>'[3]CHILD UNITS'!O30*4.69</f>
        <v>73595.48000000001</v>
      </c>
      <c r="P19" s="54">
        <f>'[3]CHILD UNITS'!P30*1313.26</f>
        <v>0</v>
      </c>
      <c r="Q19" s="54">
        <f>'[3]CHILD UNITS'!Q30*2.44</f>
        <v>0</v>
      </c>
      <c r="R19" s="54">
        <f>'[3]CHILD UNITS'!R30*3.16</f>
        <v>0</v>
      </c>
      <c r="S19" s="54">
        <f t="shared" si="0"/>
        <v>663773.38</v>
      </c>
    </row>
    <row r="20" spans="1:19" ht="15.75">
      <c r="A20" s="17">
        <v>19</v>
      </c>
      <c r="B20" s="40" t="s">
        <v>21</v>
      </c>
      <c r="C20" s="54">
        <f>'[3]CHILD UNITS'!C31*'[3]SMA Rates'!B7</f>
        <v>1990959.6564476884</v>
      </c>
      <c r="D20" s="54">
        <f>'[3]CHILD UNITS'!D31*'[3]SMA Rates'!C7</f>
        <v>49358.807623682071</v>
      </c>
      <c r="E20" s="54">
        <f>'[3]CHILD UNITS'!E31*179.66</f>
        <v>121090.84</v>
      </c>
      <c r="F20" s="54">
        <f>'[3]CHILD UNITS'!F31*114.35</f>
        <v>6080561.25</v>
      </c>
      <c r="G20" s="54">
        <f>'[3]CHILD UNITS'!G31*174.32</f>
        <v>0</v>
      </c>
      <c r="H20" s="54">
        <f>'[3]CHILD UNITS'!H31*244.84</f>
        <v>9277966.9600000009</v>
      </c>
      <c r="I20" s="54">
        <f>'[3]CHILD UNITS'!I31*101.69</f>
        <v>450588.39</v>
      </c>
      <c r="J20" s="54">
        <f>'[3]CHILD UNITS'!J31*158.73</f>
        <v>3780472.4099999997</v>
      </c>
      <c r="K20" s="54">
        <f>'[3]CHILD UNITS'!K31*2.44</f>
        <v>19994719.079999998</v>
      </c>
      <c r="L20" s="54">
        <f>'[3]CHILD UNITS'!L31*3.16</f>
        <v>564831062.12</v>
      </c>
      <c r="M20" s="54">
        <f>'[3]CHILD UNITS'!M31*3.16</f>
        <v>44636952.880000003</v>
      </c>
      <c r="N20" s="54">
        <f>'[3]CHILD UNITS'!N31*5.83</f>
        <v>55912166.090000004</v>
      </c>
      <c r="O20" s="54">
        <f>'[3]CHILD UNITS'!O31*4.69</f>
        <v>12845966.280000001</v>
      </c>
      <c r="P20" s="54">
        <f>'[3]CHILD UNITS'!P31*1313.26</f>
        <v>15457070.199999999</v>
      </c>
      <c r="Q20" s="54">
        <f>'[3]CHILD UNITS'!Q31*2.44</f>
        <v>25021475.32</v>
      </c>
      <c r="R20" s="54">
        <f>'[3]CHILD UNITS'!R31*3.16</f>
        <v>28674699.52</v>
      </c>
      <c r="S20" s="54">
        <f t="shared" si="0"/>
        <v>789125109.80407143</v>
      </c>
    </row>
    <row r="21" spans="1:19" ht="15.75">
      <c r="A21" s="17">
        <v>20</v>
      </c>
      <c r="B21" s="40" t="s">
        <v>22</v>
      </c>
      <c r="C21" s="54">
        <f>'[3]CHILD UNITS'!C32*'[3]SMA Rates'!B7</f>
        <v>0</v>
      </c>
      <c r="D21" s="54">
        <f>'[3]CHILD UNITS'!D32*'[3]SMA Rates'!C7</f>
        <v>0</v>
      </c>
      <c r="E21" s="54">
        <f>'[3]CHILD UNITS'!E32*179.66</f>
        <v>0</v>
      </c>
      <c r="F21" s="54">
        <f>'[3]CHILD UNITS'!F32*114.35</f>
        <v>0</v>
      </c>
      <c r="G21" s="54">
        <f>'[3]CHILD UNITS'!G32*174.32</f>
        <v>0</v>
      </c>
      <c r="H21" s="54">
        <f>'[3]CHILD UNITS'!H32*244.84</f>
        <v>55823.520000000004</v>
      </c>
      <c r="I21" s="54">
        <f>'[3]CHILD UNITS'!I32*101.69</f>
        <v>0</v>
      </c>
      <c r="J21" s="54">
        <f>'[3]CHILD UNITS'!J32*158.73</f>
        <v>0</v>
      </c>
      <c r="K21" s="54">
        <f>'[3]CHILD UNITS'!K32*2.44</f>
        <v>646692.72</v>
      </c>
      <c r="L21" s="54">
        <f>'[3]CHILD UNITS'!L32*3.16</f>
        <v>2193485.56</v>
      </c>
      <c r="M21" s="54">
        <f>'[3]CHILD UNITS'!M32*3.16</f>
        <v>330848.84000000003</v>
      </c>
      <c r="N21" s="54">
        <f>'[3]CHILD UNITS'!N32*5.83</f>
        <v>300839.66000000003</v>
      </c>
      <c r="O21" s="54">
        <f>'[3]CHILD UNITS'!O32*4.69</f>
        <v>281428.14</v>
      </c>
      <c r="P21" s="54">
        <f>'[3]CHILD UNITS'!P32*1313.26</f>
        <v>0</v>
      </c>
      <c r="Q21" s="54">
        <f>'[3]CHILD UNITS'!Q32*2.44</f>
        <v>7381</v>
      </c>
      <c r="R21" s="54">
        <f>'[3]CHILD UNITS'!R32*3.16</f>
        <v>0</v>
      </c>
      <c r="S21" s="54">
        <f t="shared" si="0"/>
        <v>3816499.44</v>
      </c>
    </row>
    <row r="22" spans="1:19" ht="15.75">
      <c r="A22" s="17">
        <v>21</v>
      </c>
      <c r="B22" s="40" t="s">
        <v>23</v>
      </c>
      <c r="C22" s="54">
        <f>'[3]CHILD UNITS'!C33*'[3]SMA Rates'!B7</f>
        <v>0</v>
      </c>
      <c r="D22" s="54">
        <f>'[3]CHILD UNITS'!D33*'[3]SMA Rates'!C7</f>
        <v>5525.2396593673957</v>
      </c>
      <c r="E22" s="54">
        <f>'[3]CHILD UNITS'!E33*179.66</f>
        <v>0</v>
      </c>
      <c r="F22" s="54">
        <f>'[3]CHILD UNITS'!F33*114.35</f>
        <v>93309.599999999991</v>
      </c>
      <c r="G22" s="54">
        <f>'[3]CHILD UNITS'!G33*174.32</f>
        <v>0</v>
      </c>
      <c r="H22" s="54">
        <f>'[3]CHILD UNITS'!H33*244.84</f>
        <v>0</v>
      </c>
      <c r="I22" s="54">
        <f>'[3]CHILD UNITS'!I33*101.69</f>
        <v>0</v>
      </c>
      <c r="J22" s="54">
        <f>'[3]CHILD UNITS'!J33*158.73</f>
        <v>0</v>
      </c>
      <c r="K22" s="54">
        <f>'[3]CHILD UNITS'!K33*2.44</f>
        <v>794385.91999999993</v>
      </c>
      <c r="L22" s="54">
        <f>'[3]CHILD UNITS'!L33*3.16</f>
        <v>1675277.1600000001</v>
      </c>
      <c r="M22" s="54">
        <f>'[3]CHILD UNITS'!M33*3.16</f>
        <v>114774.36</v>
      </c>
      <c r="N22" s="54">
        <f>'[3]CHILD UNITS'!N33*5.83</f>
        <v>383316.67</v>
      </c>
      <c r="O22" s="54">
        <f>'[3]CHILD UNITS'!O33*4.69</f>
        <v>0</v>
      </c>
      <c r="P22" s="54">
        <f>'[3]CHILD UNITS'!P33*1313.26</f>
        <v>0</v>
      </c>
      <c r="Q22" s="54">
        <f>'[3]CHILD UNITS'!Q33*2.44</f>
        <v>136779.07999999999</v>
      </c>
      <c r="R22" s="54">
        <f>'[3]CHILD UNITS'!R33*3.16</f>
        <v>163097.08000000002</v>
      </c>
      <c r="S22" s="54">
        <f t="shared" si="0"/>
        <v>3366465.1096593672</v>
      </c>
    </row>
    <row r="23" spans="1:19" ht="15.75">
      <c r="A23" s="17">
        <v>22</v>
      </c>
      <c r="B23" s="40" t="s">
        <v>24</v>
      </c>
      <c r="C23" s="54">
        <f>'[3]CHILD UNITS'!C34*'[3]SMA Rates'!B7</f>
        <v>0</v>
      </c>
      <c r="D23" s="54">
        <f>'[3]CHILD UNITS'!D34*'[3]SMA Rates'!C7</f>
        <v>0</v>
      </c>
      <c r="E23" s="54">
        <f>'[3]CHILD UNITS'!E34*179.66</f>
        <v>0</v>
      </c>
      <c r="F23" s="54">
        <f>'[3]CHILD UNITS'!F34*114.35</f>
        <v>0</v>
      </c>
      <c r="G23" s="54">
        <f>'[3]CHILD UNITS'!G34*174.32</f>
        <v>0</v>
      </c>
      <c r="H23" s="54">
        <f>'[3]CHILD UNITS'!H34*244.84</f>
        <v>0</v>
      </c>
      <c r="I23" s="54">
        <f>'[3]CHILD UNITS'!I34*101.69</f>
        <v>0</v>
      </c>
      <c r="J23" s="54">
        <f>'[3]CHILD UNITS'!J34*158.73</f>
        <v>0</v>
      </c>
      <c r="K23" s="54">
        <f>'[3]CHILD UNITS'!K34*2.44</f>
        <v>55075.68</v>
      </c>
      <c r="L23" s="54">
        <f>'[3]CHILD UNITS'!L34*3.16</f>
        <v>418845.36000000004</v>
      </c>
      <c r="M23" s="54">
        <f>'[3]CHILD UNITS'!M34*3.16</f>
        <v>0</v>
      </c>
      <c r="N23" s="54">
        <f>'[3]CHILD UNITS'!N34*5.83</f>
        <v>134422.31</v>
      </c>
      <c r="O23" s="54">
        <f>'[3]CHILD UNITS'!O34*4.69</f>
        <v>28341.670000000002</v>
      </c>
      <c r="P23" s="54">
        <f>'[3]CHILD UNITS'!P34*1313.26</f>
        <v>0</v>
      </c>
      <c r="Q23" s="54">
        <f>'[3]CHILD UNITS'!Q34*2.44</f>
        <v>13383.4</v>
      </c>
      <c r="R23" s="54">
        <f>'[3]CHILD UNITS'!R34*3.16</f>
        <v>48047.8</v>
      </c>
      <c r="S23" s="54">
        <f t="shared" si="0"/>
        <v>698116.2200000002</v>
      </c>
    </row>
    <row r="24" spans="1:19" ht="15.75">
      <c r="A24" s="17">
        <v>23</v>
      </c>
      <c r="B24" s="40" t="s">
        <v>25</v>
      </c>
      <c r="C24" s="54">
        <f>'[3]CHILD UNITS'!C35*'[3]SMA Rates'!B7</f>
        <v>0</v>
      </c>
      <c r="D24" s="54">
        <f>'[3]CHILD UNITS'!D35*'[3]SMA Rates'!C7</f>
        <v>0</v>
      </c>
      <c r="E24" s="54">
        <f>'[3]CHILD UNITS'!E35*179.66</f>
        <v>0</v>
      </c>
      <c r="F24" s="54">
        <f>'[3]CHILD UNITS'!F35*114.35</f>
        <v>0</v>
      </c>
      <c r="G24" s="54">
        <f>'[3]CHILD UNITS'!G35*174.32</f>
        <v>0</v>
      </c>
      <c r="H24" s="54">
        <f>'[3]CHILD UNITS'!H35*244.84</f>
        <v>54599.32</v>
      </c>
      <c r="I24" s="54">
        <f>'[3]CHILD UNITS'!I35*101.69</f>
        <v>0</v>
      </c>
      <c r="J24" s="54">
        <f>'[3]CHILD UNITS'!J35*158.73</f>
        <v>17936.489999999998</v>
      </c>
      <c r="K24" s="54">
        <f>'[3]CHILD UNITS'!K35*2.44</f>
        <v>397034.36</v>
      </c>
      <c r="L24" s="54">
        <f>'[3]CHILD UNITS'!L35*3.16</f>
        <v>8466189.8399999999</v>
      </c>
      <c r="M24" s="54">
        <f>'[3]CHILD UNITS'!M35*3.16</f>
        <v>330987.88</v>
      </c>
      <c r="N24" s="54">
        <f>'[3]CHILD UNITS'!N35*5.83</f>
        <v>18830.900000000001</v>
      </c>
      <c r="O24" s="54">
        <f>'[3]CHILD UNITS'!O35*4.69</f>
        <v>193575.06000000003</v>
      </c>
      <c r="P24" s="54">
        <f>'[3]CHILD UNITS'!P35*1313.26</f>
        <v>0</v>
      </c>
      <c r="Q24" s="54">
        <f>'[3]CHILD UNITS'!Q35*2.44</f>
        <v>227622.72</v>
      </c>
      <c r="R24" s="54">
        <f>'[3]CHILD UNITS'!R35*3.16</f>
        <v>331976.96000000002</v>
      </c>
      <c r="S24" s="54">
        <f t="shared" si="0"/>
        <v>10038753.530000003</v>
      </c>
    </row>
    <row r="25" spans="1:19" ht="15.75">
      <c r="A25" s="17">
        <v>24</v>
      </c>
      <c r="B25" s="40" t="s">
        <v>26</v>
      </c>
      <c r="C25" s="54">
        <f>'[3]CHILD UNITS'!C36*'[3]SMA Rates'!B7</f>
        <v>76424.632481751818</v>
      </c>
      <c r="D25" s="54">
        <f>'[3]CHILD UNITS'!D36*'[3]SMA Rates'!C7</f>
        <v>0</v>
      </c>
      <c r="E25" s="54">
        <f>'[3]CHILD UNITS'!E36*179.66</f>
        <v>0</v>
      </c>
      <c r="F25" s="54">
        <f>'[3]CHILD UNITS'!F36*114.35</f>
        <v>116065.25</v>
      </c>
      <c r="G25" s="54">
        <f>'[3]CHILD UNITS'!G36*174.32</f>
        <v>0</v>
      </c>
      <c r="H25" s="54">
        <f>'[3]CHILD UNITS'!H36*244.84</f>
        <v>25463.360000000001</v>
      </c>
      <c r="I25" s="54">
        <f>'[3]CHILD UNITS'!I36*101.69</f>
        <v>0</v>
      </c>
      <c r="J25" s="54">
        <f>'[3]CHILD UNITS'!J36*158.73</f>
        <v>0</v>
      </c>
      <c r="K25" s="54">
        <f>'[3]CHILD UNITS'!K36*2.44</f>
        <v>325727.8</v>
      </c>
      <c r="L25" s="54">
        <f>'[3]CHILD UNITS'!L36*3.16</f>
        <v>6011994.7999999998</v>
      </c>
      <c r="M25" s="54">
        <f>'[3]CHILD UNITS'!M36*3.16</f>
        <v>326620.76</v>
      </c>
      <c r="N25" s="54">
        <f>'[3]CHILD UNITS'!N36*5.83</f>
        <v>686097.72</v>
      </c>
      <c r="O25" s="54">
        <f>'[3]CHILD UNITS'!O36*4.69</f>
        <v>77164.570000000007</v>
      </c>
      <c r="P25" s="54">
        <f>'[3]CHILD UNITS'!P36*1313.26</f>
        <v>0</v>
      </c>
      <c r="Q25" s="54">
        <f>'[3]CHILD UNITS'!Q36*2.44</f>
        <v>43883.4</v>
      </c>
      <c r="R25" s="54">
        <f>'[3]CHILD UNITS'!R36*3.16</f>
        <v>0</v>
      </c>
      <c r="S25" s="54">
        <f t="shared" si="0"/>
        <v>7689442.2924817521</v>
      </c>
    </row>
    <row r="26" spans="1:19" ht="15.75">
      <c r="A26" s="17">
        <v>25</v>
      </c>
      <c r="B26" s="40" t="s">
        <v>27</v>
      </c>
      <c r="C26" s="54">
        <f>'[3]CHILD UNITS'!C37*'[3]SMA Rates'!B7</f>
        <v>96020.692092457408</v>
      </c>
      <c r="D26" s="54">
        <f>'[3]CHILD UNITS'!D37*'[3]SMA Rates'!C7</f>
        <v>0</v>
      </c>
      <c r="E26" s="54">
        <f>'[3]CHILD UNITS'!E37*179.66</f>
        <v>0</v>
      </c>
      <c r="F26" s="54">
        <f>'[3]CHILD UNITS'!F37*114.35</f>
        <v>0</v>
      </c>
      <c r="G26" s="54">
        <f>'[3]CHILD UNITS'!G37*174.32</f>
        <v>0</v>
      </c>
      <c r="H26" s="54">
        <f>'[3]CHILD UNITS'!H37*244.84</f>
        <v>0</v>
      </c>
      <c r="I26" s="54">
        <f>'[3]CHILD UNITS'!I37*101.69</f>
        <v>0</v>
      </c>
      <c r="J26" s="54">
        <f>'[3]CHILD UNITS'!J37*158.73</f>
        <v>0</v>
      </c>
      <c r="K26" s="54">
        <f>'[3]CHILD UNITS'!K37*2.44</f>
        <v>2513.1999999999998</v>
      </c>
      <c r="L26" s="54">
        <f>'[3]CHILD UNITS'!L37*3.16</f>
        <v>117024.28</v>
      </c>
      <c r="M26" s="54">
        <f>'[3]CHILD UNITS'!M37*3.16</f>
        <v>0</v>
      </c>
      <c r="N26" s="54">
        <f>'[3]CHILD UNITS'!N37*5.83</f>
        <v>61763.020000000004</v>
      </c>
      <c r="O26" s="54">
        <f>'[3]CHILD UNITS'!O37*4.69</f>
        <v>30348.99</v>
      </c>
      <c r="P26" s="54">
        <f>'[3]CHILD UNITS'!P37*1313.26</f>
        <v>0</v>
      </c>
      <c r="Q26" s="54">
        <f>'[3]CHILD UNITS'!Q37*2.44</f>
        <v>65.88</v>
      </c>
      <c r="R26" s="54">
        <f>'[3]CHILD UNITS'!R37*3.16</f>
        <v>0</v>
      </c>
      <c r="S26" s="54">
        <f t="shared" si="0"/>
        <v>307736.06209245743</v>
      </c>
    </row>
    <row r="27" spans="1:19" ht="15.75">
      <c r="A27" s="17">
        <v>26</v>
      </c>
      <c r="B27" s="40" t="s">
        <v>28</v>
      </c>
      <c r="C27" s="54">
        <f>'[3]CHILD UNITS'!C38*'[3]SMA Rates'!B7</f>
        <v>0</v>
      </c>
      <c r="D27" s="54">
        <f>'[3]CHILD UNITS'!D38*'[3]SMA Rates'!C7</f>
        <v>0</v>
      </c>
      <c r="E27" s="54">
        <f>'[3]CHILD UNITS'!E38*179.66</f>
        <v>0</v>
      </c>
      <c r="F27" s="54">
        <f>'[3]CHILD UNITS'!F38*114.35</f>
        <v>0</v>
      </c>
      <c r="G27" s="54">
        <f>'[3]CHILD UNITS'!G38*174.32</f>
        <v>0</v>
      </c>
      <c r="H27" s="54">
        <f>'[3]CHILD UNITS'!H38*244.84</f>
        <v>0</v>
      </c>
      <c r="I27" s="54">
        <f>'[3]CHILD UNITS'!I38*101.69</f>
        <v>0</v>
      </c>
      <c r="J27" s="54">
        <f>'[3]CHILD UNITS'!J38*158.73</f>
        <v>0</v>
      </c>
      <c r="K27" s="54">
        <f>'[3]CHILD UNITS'!K38*2.44</f>
        <v>21769.68</v>
      </c>
      <c r="L27" s="54">
        <f>'[3]CHILD UNITS'!L38*3.16</f>
        <v>111889.28</v>
      </c>
      <c r="M27" s="54">
        <f>'[3]CHILD UNITS'!M38*3.16</f>
        <v>0</v>
      </c>
      <c r="N27" s="54">
        <f>'[3]CHILD UNITS'!N38*5.83</f>
        <v>5480.2</v>
      </c>
      <c r="O27" s="54">
        <f>'[3]CHILD UNITS'!O38*4.69</f>
        <v>8277.85</v>
      </c>
      <c r="P27" s="54">
        <f>'[3]CHILD UNITS'!P38*1313.26</f>
        <v>0</v>
      </c>
      <c r="Q27" s="54">
        <f>'[3]CHILD UNITS'!Q38*2.44</f>
        <v>1022.36</v>
      </c>
      <c r="R27" s="54">
        <f>'[3]CHILD UNITS'!R38*3.16</f>
        <v>189.60000000000002</v>
      </c>
      <c r="S27" s="54">
        <f t="shared" si="0"/>
        <v>148628.97</v>
      </c>
    </row>
    <row r="28" spans="1:19" ht="15.75">
      <c r="A28" s="17">
        <v>27</v>
      </c>
      <c r="B28" s="40" t="s">
        <v>29</v>
      </c>
      <c r="C28" s="54">
        <f>'[3]CHILD UNITS'!C39*'[3]SMA Rates'!B7</f>
        <v>0</v>
      </c>
      <c r="D28" s="54">
        <f>'[3]CHILD UNITS'!D39*'[3]SMA Rates'!C7</f>
        <v>45306.965206812645</v>
      </c>
      <c r="E28" s="54">
        <f>'[3]CHILD UNITS'!E39*179.66</f>
        <v>10240.619999999999</v>
      </c>
      <c r="F28" s="54">
        <f>'[3]CHILD UNITS'!F39*114.35</f>
        <v>0</v>
      </c>
      <c r="G28" s="54">
        <f>'[3]CHILD UNITS'!G39*174.32</f>
        <v>0</v>
      </c>
      <c r="H28" s="54">
        <f>'[3]CHILD UNITS'!H39*244.84</f>
        <v>132213.6</v>
      </c>
      <c r="I28" s="54">
        <f>'[3]CHILD UNITS'!I39*101.69</f>
        <v>0</v>
      </c>
      <c r="J28" s="54">
        <f>'[3]CHILD UNITS'!J39*158.73</f>
        <v>42380.909999999996</v>
      </c>
      <c r="K28" s="54">
        <f>'[3]CHILD UNITS'!K39*2.44</f>
        <v>3224386.8</v>
      </c>
      <c r="L28" s="54">
        <f>'[3]CHILD UNITS'!L39*3.16</f>
        <v>17379014.080000002</v>
      </c>
      <c r="M28" s="54">
        <f>'[3]CHILD UNITS'!M39*3.16</f>
        <v>1108009.76</v>
      </c>
      <c r="N28" s="54">
        <f>'[3]CHILD UNITS'!N39*5.83</f>
        <v>1008584.17</v>
      </c>
      <c r="O28" s="54">
        <f>'[3]CHILD UNITS'!O39*4.69</f>
        <v>335410.04000000004</v>
      </c>
      <c r="P28" s="54">
        <f>'[3]CHILD UNITS'!P39*1313.26</f>
        <v>345387.38</v>
      </c>
      <c r="Q28" s="54">
        <f>'[3]CHILD UNITS'!Q39*2.44</f>
        <v>1201599.96</v>
      </c>
      <c r="R28" s="54">
        <f>'[3]CHILD UNITS'!R39*3.16</f>
        <v>2244775.52</v>
      </c>
      <c r="S28" s="54">
        <f t="shared" si="0"/>
        <v>27077309.805206817</v>
      </c>
    </row>
    <row r="29" spans="1:19" ht="15.75">
      <c r="A29" s="17">
        <v>28</v>
      </c>
      <c r="B29" s="40" t="s">
        <v>30</v>
      </c>
      <c r="C29" s="54">
        <f>'[3]CHILD UNITS'!C40*'[3]SMA Rates'!B7</f>
        <v>1959.6059610705593</v>
      </c>
      <c r="D29" s="54">
        <f>'[3]CHILD UNITS'!D40*'[3]SMA Rates'!C7</f>
        <v>8472.0341443633406</v>
      </c>
      <c r="E29" s="54">
        <f>'[3]CHILD UNITS'!E40*179.66</f>
        <v>0</v>
      </c>
      <c r="F29" s="54">
        <f>'[3]CHILD UNITS'!F40*114.35</f>
        <v>0</v>
      </c>
      <c r="G29" s="54">
        <f>'[3]CHILD UNITS'!G40*174.32</f>
        <v>0</v>
      </c>
      <c r="H29" s="54">
        <f>'[3]CHILD UNITS'!H40*244.84</f>
        <v>39664.080000000002</v>
      </c>
      <c r="I29" s="54">
        <f>'[3]CHILD UNITS'!I40*101.69</f>
        <v>0</v>
      </c>
      <c r="J29" s="54">
        <f>'[3]CHILD UNITS'!J40*158.73</f>
        <v>0</v>
      </c>
      <c r="K29" s="54">
        <f>'[3]CHILD UNITS'!K40*2.44</f>
        <v>91012</v>
      </c>
      <c r="L29" s="54">
        <f>'[3]CHILD UNITS'!L40*3.16</f>
        <v>3695250.2800000003</v>
      </c>
      <c r="M29" s="54">
        <f>'[3]CHILD UNITS'!M40*3.16</f>
        <v>141684.92000000001</v>
      </c>
      <c r="N29" s="54">
        <f>'[3]CHILD UNITS'!N40*5.83</f>
        <v>406945.66000000003</v>
      </c>
      <c r="O29" s="54">
        <f>'[3]CHILD UNITS'!O40*4.69</f>
        <v>71278.62000000001</v>
      </c>
      <c r="P29" s="54">
        <f>'[3]CHILD UNITS'!P40*1313.26</f>
        <v>0</v>
      </c>
      <c r="Q29" s="54">
        <f>'[3]CHILD UNITS'!Q40*2.44</f>
        <v>19934.8</v>
      </c>
      <c r="R29" s="54">
        <f>'[3]CHILD UNITS'!R40*3.16</f>
        <v>15781.04</v>
      </c>
      <c r="S29" s="54">
        <f t="shared" si="0"/>
        <v>4491983.0401054341</v>
      </c>
    </row>
    <row r="30" spans="1:19" ht="15.75">
      <c r="A30" s="17">
        <v>29</v>
      </c>
      <c r="B30" s="40" t="s">
        <v>31</v>
      </c>
      <c r="C30" s="54">
        <f>'[3]CHILD UNITS'!C41*'[3]SMA Rates'!B7</f>
        <v>2612.8079480940792</v>
      </c>
      <c r="D30" s="54">
        <f>'[3]CHILD UNITS'!D41*'[3]SMA Rates'!C7</f>
        <v>0</v>
      </c>
      <c r="E30" s="54">
        <f>'[3]CHILD UNITS'!E41*179.66</f>
        <v>0</v>
      </c>
      <c r="F30" s="54">
        <f>'[3]CHILD UNITS'!F41*114.35</f>
        <v>0</v>
      </c>
      <c r="G30" s="54">
        <f>'[3]CHILD UNITS'!G41*174.32</f>
        <v>0</v>
      </c>
      <c r="H30" s="54">
        <f>'[3]CHILD UNITS'!H41*244.84</f>
        <v>0</v>
      </c>
      <c r="I30" s="54">
        <f>'[3]CHILD UNITS'!I41*101.69</f>
        <v>0</v>
      </c>
      <c r="J30" s="54">
        <f>'[3]CHILD UNITS'!J41*158.73</f>
        <v>0</v>
      </c>
      <c r="K30" s="54">
        <f>'[3]CHILD UNITS'!K41*2.44</f>
        <v>1004255.2</v>
      </c>
      <c r="L30" s="54">
        <f>'[3]CHILD UNITS'!L41*3.16</f>
        <v>5206965.84</v>
      </c>
      <c r="M30" s="54">
        <f>'[3]CHILD UNITS'!M41*3.16</f>
        <v>568.80000000000007</v>
      </c>
      <c r="N30" s="54">
        <f>'[3]CHILD UNITS'!N41*5.83</f>
        <v>505962.38</v>
      </c>
      <c r="O30" s="54">
        <f>'[3]CHILD UNITS'!O41*4.69</f>
        <v>212944.76</v>
      </c>
      <c r="P30" s="54">
        <f>'[3]CHILD UNITS'!P41*1313.26</f>
        <v>0</v>
      </c>
      <c r="Q30" s="54">
        <f>'[3]CHILD UNITS'!Q41*2.44</f>
        <v>72643.679999999993</v>
      </c>
      <c r="R30" s="54">
        <f>'[3]CHILD UNITS'!R41*3.16</f>
        <v>131948.96</v>
      </c>
      <c r="S30" s="54">
        <f t="shared" si="0"/>
        <v>7137902.427948093</v>
      </c>
    </row>
    <row r="31" spans="1:19" ht="15.75">
      <c r="A31" s="17">
        <v>30</v>
      </c>
      <c r="B31" s="40" t="s">
        <v>32</v>
      </c>
      <c r="C31" s="54">
        <f>'[3]CHILD UNITS'!C42*'[3]SMA Rates'!B7</f>
        <v>0</v>
      </c>
      <c r="D31" s="54">
        <f>'[3]CHILD UNITS'!D42*'[3]SMA Rates'!C7</f>
        <v>46412.013138686125</v>
      </c>
      <c r="E31" s="54">
        <f>'[3]CHILD UNITS'!E42*179.66</f>
        <v>0</v>
      </c>
      <c r="F31" s="54">
        <f>'[3]CHILD UNITS'!F42*114.35</f>
        <v>264720.25</v>
      </c>
      <c r="G31" s="54">
        <f>'[3]CHILD UNITS'!G42*174.32</f>
        <v>0</v>
      </c>
      <c r="H31" s="54">
        <f>'[3]CHILD UNITS'!H42*244.84</f>
        <v>0</v>
      </c>
      <c r="I31" s="54">
        <f>'[3]CHILD UNITS'!I42*101.69</f>
        <v>0</v>
      </c>
      <c r="J31" s="54">
        <f>'[3]CHILD UNITS'!J42*158.73</f>
        <v>0</v>
      </c>
      <c r="K31" s="54">
        <f>'[3]CHILD UNITS'!K42*2.44</f>
        <v>3590342.88</v>
      </c>
      <c r="L31" s="54">
        <f>'[3]CHILD UNITS'!L42*3.16</f>
        <v>40986849.520000003</v>
      </c>
      <c r="M31" s="54">
        <f>'[3]CHILD UNITS'!M42*3.16</f>
        <v>3198131.72</v>
      </c>
      <c r="N31" s="54">
        <f>'[3]CHILD UNITS'!N42*5.83</f>
        <v>5764126.8300000001</v>
      </c>
      <c r="O31" s="54">
        <f>'[3]CHILD UNITS'!O42*4.69</f>
        <v>1820198.3800000001</v>
      </c>
      <c r="P31" s="54">
        <f>'[3]CHILD UNITS'!P42*1313.26</f>
        <v>0</v>
      </c>
      <c r="Q31" s="54">
        <f>'[3]CHILD UNITS'!Q42*2.44</f>
        <v>659161.12</v>
      </c>
      <c r="R31" s="54">
        <f>'[3]CHILD UNITS'!R42*3.16</f>
        <v>447708.80000000005</v>
      </c>
      <c r="S31" s="54">
        <f t="shared" si="0"/>
        <v>56777651.513138682</v>
      </c>
    </row>
    <row r="32" spans="1:19" ht="15.75">
      <c r="A32" s="17">
        <v>31</v>
      </c>
      <c r="B32" s="40" t="s">
        <v>33</v>
      </c>
      <c r="C32" s="54">
        <f>'[3]CHILD UNITS'!C43*'[3]SMA Rates'!B7</f>
        <v>188122.1722627737</v>
      </c>
      <c r="D32" s="54">
        <f>'[3]CHILD UNITS'!D43*'[3]SMA Rates'!C7</f>
        <v>13628.924493106244</v>
      </c>
      <c r="E32" s="54">
        <f>'[3]CHILD UNITS'!E43*179.66</f>
        <v>0</v>
      </c>
      <c r="F32" s="54">
        <f>'[3]CHILD UNITS'!F43*114.35</f>
        <v>0</v>
      </c>
      <c r="G32" s="54">
        <f>'[3]CHILD UNITS'!G43*174.32</f>
        <v>0</v>
      </c>
      <c r="H32" s="54">
        <f>'[3]CHILD UNITS'!H43*244.84</f>
        <v>100629.24</v>
      </c>
      <c r="I32" s="54">
        <f>'[3]CHILD UNITS'!I43*101.69</f>
        <v>0</v>
      </c>
      <c r="J32" s="54">
        <f>'[3]CHILD UNITS'!J43*158.73</f>
        <v>70476.12</v>
      </c>
      <c r="K32" s="54">
        <f>'[3]CHILD UNITS'!K43*2.44</f>
        <v>200731.47999999998</v>
      </c>
      <c r="L32" s="54">
        <f>'[3]CHILD UNITS'!L43*3.16</f>
        <v>2654156.6800000002</v>
      </c>
      <c r="M32" s="54">
        <f>'[3]CHILD UNITS'!M43*3.16</f>
        <v>343789.04000000004</v>
      </c>
      <c r="N32" s="54">
        <f>'[3]CHILD UNITS'!N43*5.83</f>
        <v>435267.8</v>
      </c>
      <c r="O32" s="54">
        <f>'[3]CHILD UNITS'!O43*4.69</f>
        <v>99972.040000000008</v>
      </c>
      <c r="P32" s="54">
        <f>'[3]CHILD UNITS'!P43*1313.26</f>
        <v>0</v>
      </c>
      <c r="Q32" s="54">
        <f>'[3]CHILD UNITS'!Q43*2.44</f>
        <v>60492.479999999996</v>
      </c>
      <c r="R32" s="54">
        <f>'[3]CHILD UNITS'!R43*3.16</f>
        <v>69118.680000000008</v>
      </c>
      <c r="S32" s="54">
        <f t="shared" si="0"/>
        <v>4236384.6567558805</v>
      </c>
    </row>
    <row r="33" spans="1:19" ht="15.75">
      <c r="A33" s="17">
        <v>32</v>
      </c>
      <c r="B33" s="40" t="s">
        <v>34</v>
      </c>
      <c r="C33" s="54">
        <f>'[3]CHILD UNITS'!C44*'[3]SMA Rates'!B7</f>
        <v>0</v>
      </c>
      <c r="D33" s="54">
        <f>'[3]CHILD UNITS'!D44*'[3]SMA Rates'!C7</f>
        <v>0</v>
      </c>
      <c r="E33" s="54">
        <f>'[3]CHILD UNITS'!E44*179.66</f>
        <v>0</v>
      </c>
      <c r="F33" s="54">
        <f>'[3]CHILD UNITS'!F44*114.35</f>
        <v>0</v>
      </c>
      <c r="G33" s="54">
        <f>'[3]CHILD UNITS'!G44*174.32</f>
        <v>0</v>
      </c>
      <c r="H33" s="54">
        <f>'[3]CHILD UNITS'!H44*244.84</f>
        <v>0</v>
      </c>
      <c r="I33" s="54">
        <f>'[3]CHILD UNITS'!I44*101.69</f>
        <v>0</v>
      </c>
      <c r="J33" s="54">
        <f>'[3]CHILD UNITS'!J44*158.73</f>
        <v>0</v>
      </c>
      <c r="K33" s="54">
        <f>'[3]CHILD UNITS'!K44*2.44</f>
        <v>0</v>
      </c>
      <c r="L33" s="54">
        <f>'[3]CHILD UNITS'!L44*3.16</f>
        <v>641419.96000000008</v>
      </c>
      <c r="M33" s="54">
        <f>'[3]CHILD UNITS'!M44*3.16</f>
        <v>0</v>
      </c>
      <c r="N33" s="54">
        <f>'[3]CHILD UNITS'!N44*5.83</f>
        <v>18533.57</v>
      </c>
      <c r="O33" s="54">
        <f>'[3]CHILD UNITS'!O44*4.69</f>
        <v>36080.170000000006</v>
      </c>
      <c r="P33" s="54">
        <f>'[3]CHILD UNITS'!P44*1313.26</f>
        <v>0</v>
      </c>
      <c r="Q33" s="54">
        <f>'[3]CHILD UNITS'!Q44*2.44</f>
        <v>0</v>
      </c>
      <c r="R33" s="54">
        <f>'[3]CHILD UNITS'!R44*3.16</f>
        <v>0</v>
      </c>
      <c r="S33" s="54">
        <f t="shared" si="0"/>
        <v>696033.70000000007</v>
      </c>
    </row>
    <row r="34" spans="1:19" ht="15.75">
      <c r="A34" s="17">
        <v>33</v>
      </c>
      <c r="B34" s="40" t="s">
        <v>35</v>
      </c>
      <c r="C34" s="54">
        <f>'[3]CHILD UNITS'!C45*'[3]SMA Rates'!B7</f>
        <v>39192.119221411187</v>
      </c>
      <c r="D34" s="54">
        <f>'[3]CHILD UNITS'!D45*'[3]SMA Rates'!C7</f>
        <v>74406.560746147603</v>
      </c>
      <c r="E34" s="54">
        <f>'[3]CHILD UNITS'!E45*179.66</f>
        <v>26050.7</v>
      </c>
      <c r="F34" s="54">
        <f>'[3]CHILD UNITS'!F45*114.35</f>
        <v>2836337.4</v>
      </c>
      <c r="G34" s="54">
        <f>'[3]CHILD UNITS'!G45*174.32</f>
        <v>0</v>
      </c>
      <c r="H34" s="54">
        <f>'[3]CHILD UNITS'!H45*244.84</f>
        <v>411086.36</v>
      </c>
      <c r="I34" s="54">
        <f>'[3]CHILD UNITS'!I45*101.69</f>
        <v>0</v>
      </c>
      <c r="J34" s="54">
        <f>'[3]CHILD UNITS'!J45*158.73</f>
        <v>17619.03</v>
      </c>
      <c r="K34" s="54">
        <f>'[3]CHILD UNITS'!K45*2.44</f>
        <v>4374793.12</v>
      </c>
      <c r="L34" s="54">
        <f>'[3]CHILD UNITS'!L45*3.16</f>
        <v>28816839.48</v>
      </c>
      <c r="M34" s="54">
        <f>'[3]CHILD UNITS'!M45*3.16</f>
        <v>11279850.68</v>
      </c>
      <c r="N34" s="54">
        <f>'[3]CHILD UNITS'!N45*5.83</f>
        <v>7896385.2000000002</v>
      </c>
      <c r="O34" s="54">
        <f>'[3]CHILD UNITS'!O45*4.69</f>
        <v>230016.36000000002</v>
      </c>
      <c r="P34" s="54">
        <f>'[3]CHILD UNITS'!P45*1313.26</f>
        <v>2421651.44</v>
      </c>
      <c r="Q34" s="54">
        <f>'[3]CHILD UNITS'!Q45*2.44</f>
        <v>1150269.68</v>
      </c>
      <c r="R34" s="54">
        <f>'[3]CHILD UNITS'!R45*3.16</f>
        <v>1901827.04</v>
      </c>
      <c r="S34" s="54">
        <f t="shared" si="0"/>
        <v>61476325.169967555</v>
      </c>
    </row>
    <row r="35" spans="1:19" ht="15.75">
      <c r="A35" s="17">
        <v>34</v>
      </c>
      <c r="B35" s="40" t="s">
        <v>36</v>
      </c>
      <c r="C35" s="54">
        <f>'[3]CHILD UNITS'!C46*'[3]SMA Rates'!B7</f>
        <v>436992.12931873475</v>
      </c>
      <c r="D35" s="54">
        <f>'[3]CHILD UNITS'!D46*'[3]SMA Rates'!C7</f>
        <v>43465.218653690179</v>
      </c>
      <c r="E35" s="54">
        <f>'[3]CHILD UNITS'!E46*179.66</f>
        <v>0</v>
      </c>
      <c r="F35" s="54">
        <f>'[3]CHILD UNITS'!F46*114.35</f>
        <v>366263.05</v>
      </c>
      <c r="G35" s="54">
        <f>'[3]CHILD UNITS'!G46*174.32</f>
        <v>0</v>
      </c>
      <c r="H35" s="54">
        <f>'[3]CHILD UNITS'!H46*244.84</f>
        <v>248267.76</v>
      </c>
      <c r="I35" s="54">
        <f>'[3]CHILD UNITS'!I46*101.69</f>
        <v>0</v>
      </c>
      <c r="J35" s="54">
        <f>'[3]CHILD UNITS'!J46*158.73</f>
        <v>287301.3</v>
      </c>
      <c r="K35" s="54">
        <f>'[3]CHILD UNITS'!K46*2.44</f>
        <v>9862545.879999999</v>
      </c>
      <c r="L35" s="54">
        <f>'[3]CHILD UNITS'!L46*3.16</f>
        <v>54353864.400000006</v>
      </c>
      <c r="M35" s="54">
        <f>'[3]CHILD UNITS'!M46*3.16</f>
        <v>2959953.04</v>
      </c>
      <c r="N35" s="54">
        <f>'[3]CHILD UNITS'!N46*5.83</f>
        <v>7196995.0800000001</v>
      </c>
      <c r="O35" s="54">
        <f>'[3]CHILD UNITS'!O46*4.69</f>
        <v>88401.810000000012</v>
      </c>
      <c r="P35" s="54">
        <f>'[3]CHILD UNITS'!P46*1313.26</f>
        <v>0</v>
      </c>
      <c r="Q35" s="54">
        <f>'[3]CHILD UNITS'!Q46*2.44</f>
        <v>1066746.04</v>
      </c>
      <c r="R35" s="54">
        <f>'[3]CHILD UNITS'!R46*3.16</f>
        <v>1150758.24</v>
      </c>
      <c r="S35" s="54">
        <f t="shared" si="0"/>
        <v>78061553.947972432</v>
      </c>
    </row>
    <row r="36" spans="1:19" ht="15.75">
      <c r="A36" s="17">
        <v>35</v>
      </c>
      <c r="B36" s="40" t="s">
        <v>37</v>
      </c>
      <c r="C36" s="54">
        <f>'[3]CHILD UNITS'!C47*'[3]SMA Rates'!B7</f>
        <v>0</v>
      </c>
      <c r="D36" s="54">
        <f>'[3]CHILD UNITS'!D47*'[3]SMA Rates'!C7</f>
        <v>0</v>
      </c>
      <c r="E36" s="54">
        <f>'[3]CHILD UNITS'!E47*179.66</f>
        <v>0</v>
      </c>
      <c r="F36" s="54">
        <f>'[3]CHILD UNITS'!F47*114.35</f>
        <v>0</v>
      </c>
      <c r="G36" s="54">
        <f>'[3]CHILD UNITS'!G47*174.32</f>
        <v>0</v>
      </c>
      <c r="H36" s="54">
        <f>'[3]CHILD UNITS'!H47*244.84</f>
        <v>0</v>
      </c>
      <c r="I36" s="54">
        <f>'[3]CHILD UNITS'!I47*101.69</f>
        <v>0</v>
      </c>
      <c r="J36" s="54">
        <f>'[3]CHILD UNITS'!J47*158.73</f>
        <v>0</v>
      </c>
      <c r="K36" s="54">
        <f>'[3]CHILD UNITS'!K47*2.44</f>
        <v>33518.28</v>
      </c>
      <c r="L36" s="54">
        <f>'[3]CHILD UNITS'!L47*3.16</f>
        <v>655096.44000000006</v>
      </c>
      <c r="M36" s="54">
        <f>'[3]CHILD UNITS'!M47*3.16</f>
        <v>0</v>
      </c>
      <c r="N36" s="54">
        <f>'[3]CHILD UNITS'!N47*5.83</f>
        <v>146962.64000000001</v>
      </c>
      <c r="O36" s="54">
        <f>'[3]CHILD UNITS'!O47*4.69</f>
        <v>83073.97</v>
      </c>
      <c r="P36" s="54">
        <f>'[3]CHILD UNITS'!P47*1313.26</f>
        <v>5253.04</v>
      </c>
      <c r="Q36" s="54">
        <f>'[3]CHILD UNITS'!Q47*2.44</f>
        <v>14176.4</v>
      </c>
      <c r="R36" s="54">
        <f>'[3]CHILD UNITS'!R47*3.16</f>
        <v>25807.72</v>
      </c>
      <c r="S36" s="54">
        <f t="shared" si="0"/>
        <v>963888.49000000011</v>
      </c>
    </row>
    <row r="37" spans="1:19" ht="15.75">
      <c r="A37" s="17">
        <v>36</v>
      </c>
      <c r="B37" s="40" t="s">
        <v>38</v>
      </c>
      <c r="C37" s="54">
        <f>'[3]CHILD UNITS'!C48*'[3]SMA Rates'!B7</f>
        <v>182896.55636658554</v>
      </c>
      <c r="D37" s="54">
        <f>'[3]CHILD UNITS'!D48*'[3]SMA Rates'!C7</f>
        <v>617353.44460665039</v>
      </c>
      <c r="E37" s="54">
        <f>'[3]CHILD UNITS'!E48*179.66</f>
        <v>0</v>
      </c>
      <c r="F37" s="54">
        <f>'[3]CHILD UNITS'!F48*114.35</f>
        <v>497079.44999999995</v>
      </c>
      <c r="G37" s="54">
        <f>'[3]CHILD UNITS'!G48*174.32</f>
        <v>0</v>
      </c>
      <c r="H37" s="54">
        <f>'[3]CHILD UNITS'!H48*244.84</f>
        <v>190485.52</v>
      </c>
      <c r="I37" s="54">
        <f>'[3]CHILD UNITS'!I48*101.69</f>
        <v>0</v>
      </c>
      <c r="J37" s="54">
        <f>'[3]CHILD UNITS'!J48*158.73</f>
        <v>429999.56999999995</v>
      </c>
      <c r="K37" s="54">
        <f>'[3]CHILD UNITS'!K48*2.44</f>
        <v>972971.96</v>
      </c>
      <c r="L37" s="54">
        <f>'[3]CHILD UNITS'!L48*3.16</f>
        <v>49987398.520000003</v>
      </c>
      <c r="M37" s="54">
        <f>'[3]CHILD UNITS'!M48*3.16</f>
        <v>5251771.4800000004</v>
      </c>
      <c r="N37" s="54">
        <f>'[3]CHILD UNITS'!N48*5.83</f>
        <v>5171244.9800000004</v>
      </c>
      <c r="O37" s="54">
        <f>'[3]CHILD UNITS'!O48*4.69</f>
        <v>1223245.8</v>
      </c>
      <c r="P37" s="54">
        <f>'[3]CHILD UNITS'!P48*1313.26</f>
        <v>619858.72</v>
      </c>
      <c r="Q37" s="54">
        <f>'[3]CHILD UNITS'!Q48*2.44</f>
        <v>1345577.04</v>
      </c>
      <c r="R37" s="54">
        <f>'[3]CHILD UNITS'!R48*3.16</f>
        <v>2952261.6</v>
      </c>
      <c r="S37" s="54">
        <f t="shared" si="0"/>
        <v>69442144.64097324</v>
      </c>
    </row>
    <row r="38" spans="1:19" ht="15.75">
      <c r="A38" s="17">
        <v>37</v>
      </c>
      <c r="B38" s="40" t="s">
        <v>39</v>
      </c>
      <c r="C38" s="54">
        <f>'[3]CHILD UNITS'!C49*'[3]SMA Rates'!B7</f>
        <v>87529.066261151645</v>
      </c>
      <c r="D38" s="54">
        <f>'[3]CHILD UNITS'!D49*'[3]SMA Rates'!C7</f>
        <v>166493.88840227085</v>
      </c>
      <c r="E38" s="54">
        <f>'[3]CHILD UNITS'!E49*179.66</f>
        <v>81026.66</v>
      </c>
      <c r="F38" s="54">
        <f>'[3]CHILD UNITS'!F49*114.35</f>
        <v>878551.04999999993</v>
      </c>
      <c r="G38" s="54">
        <f>'[3]CHILD UNITS'!G49*174.32</f>
        <v>0</v>
      </c>
      <c r="H38" s="54">
        <f>'[3]CHILD UNITS'!H49*244.84</f>
        <v>1016575.68</v>
      </c>
      <c r="I38" s="54">
        <f>'[3]CHILD UNITS'!I49*101.69</f>
        <v>155077.25</v>
      </c>
      <c r="J38" s="54">
        <f>'[3]CHILD UNITS'!J49*158.73</f>
        <v>11606178.869999999</v>
      </c>
      <c r="K38" s="54">
        <f>'[3]CHILD UNITS'!K49*2.44</f>
        <v>2083123.16</v>
      </c>
      <c r="L38" s="54">
        <f>'[3]CHILD UNITS'!L49*3.16</f>
        <v>52282838.32</v>
      </c>
      <c r="M38" s="54">
        <f>'[3]CHILD UNITS'!M49*3.16</f>
        <v>11046396.200000001</v>
      </c>
      <c r="N38" s="54">
        <f>'[3]CHILD UNITS'!N49*5.83</f>
        <v>6718002.2800000003</v>
      </c>
      <c r="O38" s="54">
        <f>'[3]CHILD UNITS'!O49*4.69</f>
        <v>255159.45</v>
      </c>
      <c r="P38" s="54">
        <f>'[3]CHILD UNITS'!P49*1313.26</f>
        <v>1205572.68</v>
      </c>
      <c r="Q38" s="54">
        <f>'[3]CHILD UNITS'!Q49*2.44</f>
        <v>1582183.8399999999</v>
      </c>
      <c r="R38" s="54">
        <f>'[3]CHILD UNITS'!R49*3.16</f>
        <v>936086.8</v>
      </c>
      <c r="S38" s="54">
        <f t="shared" si="0"/>
        <v>90100795.194663435</v>
      </c>
    </row>
    <row r="39" spans="1:19" ht="15.75">
      <c r="A39" s="17">
        <v>38</v>
      </c>
      <c r="B39" s="40" t="s">
        <v>40</v>
      </c>
      <c r="C39" s="54">
        <f>'[3]CHILD UNITS'!C50*'[3]SMA Rates'!B7</f>
        <v>0</v>
      </c>
      <c r="D39" s="54">
        <f>'[3]CHILD UNITS'!D50*'[3]SMA Rates'!C7</f>
        <v>81405.197648012967</v>
      </c>
      <c r="E39" s="54">
        <f>'[3]CHILD UNITS'!E50*179.66</f>
        <v>187924.36</v>
      </c>
      <c r="F39" s="54">
        <f>'[3]CHILD UNITS'!F50*114.35</f>
        <v>357229.39999999997</v>
      </c>
      <c r="G39" s="54">
        <f>'[3]CHILD UNITS'!G50*174.32</f>
        <v>0</v>
      </c>
      <c r="H39" s="54">
        <f>'[3]CHILD UNITS'!H50*244.84</f>
        <v>0</v>
      </c>
      <c r="I39" s="54">
        <f>'[3]CHILD UNITS'!I50*101.69</f>
        <v>0</v>
      </c>
      <c r="J39" s="54">
        <f>'[3]CHILD UNITS'!J50*158.73</f>
        <v>280634.63999999996</v>
      </c>
      <c r="K39" s="54">
        <f>'[3]CHILD UNITS'!K50*2.44</f>
        <v>1880737.3599999999</v>
      </c>
      <c r="L39" s="54">
        <f>'[3]CHILD UNITS'!L50*3.16</f>
        <v>24211316.440000001</v>
      </c>
      <c r="M39" s="54">
        <f>'[3]CHILD UNITS'!M50*3.16</f>
        <v>1753913.76</v>
      </c>
      <c r="N39" s="54">
        <f>'[3]CHILD UNITS'!N50*5.83</f>
        <v>1769673.18</v>
      </c>
      <c r="O39" s="54">
        <f>'[3]CHILD UNITS'!O50*4.69</f>
        <v>449639.68000000005</v>
      </c>
      <c r="P39" s="54">
        <f>'[3]CHILD UNITS'!P50*1313.26</f>
        <v>284977.42</v>
      </c>
      <c r="Q39" s="54">
        <f>'[3]CHILD UNITS'!Q50*2.44</f>
        <v>1274021.5999999999</v>
      </c>
      <c r="R39" s="54">
        <f>'[3]CHILD UNITS'!R50*3.16</f>
        <v>4311402.88</v>
      </c>
      <c r="S39" s="54">
        <f t="shared" si="0"/>
        <v>36842875.917648017</v>
      </c>
    </row>
    <row r="40" spans="1:19" ht="15.75">
      <c r="A40" s="17">
        <v>39</v>
      </c>
      <c r="B40" s="40" t="s">
        <v>41</v>
      </c>
      <c r="C40" s="54">
        <f>'[3]CHILD UNITS'!C51*'[3]SMA Rates'!B7</f>
        <v>223395.07956204377</v>
      </c>
      <c r="D40" s="54">
        <f>'[3]CHILD UNITS'!D51*'[3]SMA Rates'!C7</f>
        <v>169072.33357664233</v>
      </c>
      <c r="E40" s="54">
        <f>'[3]CHILD UNITS'!E51*179.66</f>
        <v>14193.14</v>
      </c>
      <c r="F40" s="54">
        <f>'[3]CHILD UNITS'!F51*114.35</f>
        <v>168323.19999999998</v>
      </c>
      <c r="G40" s="54">
        <f>'[3]CHILD UNITS'!G51*174.32</f>
        <v>0</v>
      </c>
      <c r="H40" s="54">
        <f>'[3]CHILD UNITS'!H51*244.84</f>
        <v>172857.04</v>
      </c>
      <c r="I40" s="54">
        <f>'[3]CHILD UNITS'!I51*101.69</f>
        <v>0</v>
      </c>
      <c r="J40" s="54">
        <f>'[3]CHILD UNITS'!J51*158.73</f>
        <v>0</v>
      </c>
      <c r="K40" s="54">
        <f>'[3]CHILD UNITS'!K51*2.44</f>
        <v>1030448.6</v>
      </c>
      <c r="L40" s="54">
        <f>'[3]CHILD UNITS'!L51*3.16</f>
        <v>11361552.48</v>
      </c>
      <c r="M40" s="54">
        <f>'[3]CHILD UNITS'!M51*3.16</f>
        <v>757575.24</v>
      </c>
      <c r="N40" s="54">
        <f>'[3]CHILD UNITS'!N51*5.83</f>
        <v>2664858.02</v>
      </c>
      <c r="O40" s="54">
        <f>'[3]CHILD UNITS'!O51*4.69</f>
        <v>855953.14</v>
      </c>
      <c r="P40" s="54">
        <f>'[3]CHILD UNITS'!P51*1313.26</f>
        <v>0</v>
      </c>
      <c r="Q40" s="54">
        <f>'[3]CHILD UNITS'!Q51*2.44</f>
        <v>394182</v>
      </c>
      <c r="R40" s="54">
        <f>'[3]CHILD UNITS'!R51*3.16</f>
        <v>328873.84000000003</v>
      </c>
      <c r="S40" s="54">
        <f t="shared" si="0"/>
        <v>18141284.113138687</v>
      </c>
    </row>
    <row r="41" spans="1:19" ht="15.75">
      <c r="A41" s="17">
        <v>40</v>
      </c>
      <c r="B41" s="40" t="s">
        <v>42</v>
      </c>
      <c r="C41" s="54">
        <f>'[3]CHILD UNITS'!C52*'[3]SMA Rates'!B7</f>
        <v>105818.7218978102</v>
      </c>
      <c r="D41" s="54">
        <f>'[3]CHILD UNITS'!D52*'[3]SMA Rates'!C7</f>
        <v>0</v>
      </c>
      <c r="E41" s="54">
        <f>'[3]CHILD UNITS'!E52*179.66</f>
        <v>121450.16</v>
      </c>
      <c r="F41" s="54">
        <f>'[3]CHILD UNITS'!F52*114.35</f>
        <v>0</v>
      </c>
      <c r="G41" s="54">
        <f>'[3]CHILD UNITS'!G52*174.32</f>
        <v>0</v>
      </c>
      <c r="H41" s="54">
        <f>'[3]CHILD UNITS'!H52*244.84</f>
        <v>772470.2</v>
      </c>
      <c r="I41" s="54">
        <f>'[3]CHILD UNITS'!I52*101.69</f>
        <v>0</v>
      </c>
      <c r="J41" s="54">
        <f>'[3]CHILD UNITS'!J52*158.73</f>
        <v>0</v>
      </c>
      <c r="K41" s="54">
        <f>'[3]CHILD UNITS'!K52*2.44</f>
        <v>850132.6</v>
      </c>
      <c r="L41" s="54">
        <f>'[3]CHILD UNITS'!L52*3.16</f>
        <v>8537571.0800000001</v>
      </c>
      <c r="M41" s="54">
        <f>'[3]CHILD UNITS'!M52*3.16</f>
        <v>2160422.48</v>
      </c>
      <c r="N41" s="54">
        <f>'[3]CHILD UNITS'!N52*5.83</f>
        <v>1028522.77</v>
      </c>
      <c r="O41" s="54">
        <f>'[3]CHILD UNITS'!O52*4.69</f>
        <v>300872.88</v>
      </c>
      <c r="P41" s="54">
        <f>'[3]CHILD UNITS'!P52*1313.26</f>
        <v>0</v>
      </c>
      <c r="Q41" s="54">
        <f>'[3]CHILD UNITS'!Q52*2.44</f>
        <v>479987.04</v>
      </c>
      <c r="R41" s="54">
        <f>'[3]CHILD UNITS'!R52*3.16</f>
        <v>2442250.2400000002</v>
      </c>
      <c r="S41" s="54">
        <f t="shared" si="0"/>
        <v>16799498.17189781</v>
      </c>
    </row>
    <row r="42" spans="1:19" ht="15.75">
      <c r="A42" s="17">
        <v>41</v>
      </c>
      <c r="B42" s="40" t="s">
        <v>43</v>
      </c>
      <c r="C42" s="54">
        <f>'[3]CHILD UNITS'!C53*'[3]SMA Rates'!B7</f>
        <v>0</v>
      </c>
      <c r="D42" s="54">
        <f>'[3]CHILD UNITS'!D53*'[3]SMA Rates'!C7</f>
        <v>119713.52595296025</v>
      </c>
      <c r="E42" s="54">
        <f>'[3]CHILD UNITS'!E53*179.66</f>
        <v>45274.32</v>
      </c>
      <c r="F42" s="54">
        <f>'[3]CHILD UNITS'!F53*114.35</f>
        <v>492619.8</v>
      </c>
      <c r="G42" s="54">
        <f>'[3]CHILD UNITS'!G53*174.32</f>
        <v>0</v>
      </c>
      <c r="H42" s="54">
        <f>'[3]CHILD UNITS'!H53*244.84</f>
        <v>514164</v>
      </c>
      <c r="I42" s="54">
        <f>'[3]CHILD UNITS'!I53*101.69</f>
        <v>0</v>
      </c>
      <c r="J42" s="54">
        <f>'[3]CHILD UNITS'!J53*158.73</f>
        <v>13174.589999999998</v>
      </c>
      <c r="K42" s="54">
        <f>'[3]CHILD UNITS'!K53*2.44</f>
        <v>779597.08</v>
      </c>
      <c r="L42" s="54">
        <f>'[3]CHILD UNITS'!L53*3.16</f>
        <v>6448681.5200000005</v>
      </c>
      <c r="M42" s="54">
        <f>'[3]CHILD UNITS'!M53*3.16</f>
        <v>1483904.4000000001</v>
      </c>
      <c r="N42" s="54">
        <f>'[3]CHILD UNITS'!N53*5.83</f>
        <v>1206658.42</v>
      </c>
      <c r="O42" s="54">
        <f>'[3]CHILD UNITS'!O53*4.69</f>
        <v>68464.62000000001</v>
      </c>
      <c r="P42" s="54">
        <f>'[3]CHILD UNITS'!P53*1313.26</f>
        <v>432062.54</v>
      </c>
      <c r="Q42" s="54">
        <f>'[3]CHILD UNITS'!Q53*2.44</f>
        <v>161423.07999999999</v>
      </c>
      <c r="R42" s="54">
        <f>'[3]CHILD UNITS'!R53*3.16</f>
        <v>264782.72000000003</v>
      </c>
      <c r="S42" s="54">
        <f t="shared" si="0"/>
        <v>12030520.615952959</v>
      </c>
    </row>
    <row r="43" spans="1:19" ht="15.75">
      <c r="A43" s="17">
        <v>42</v>
      </c>
      <c r="B43" s="40" t="s">
        <v>44</v>
      </c>
      <c r="C43" s="54">
        <f>'[3]CHILD UNITS'!C54*'[3]SMA Rates'!B7</f>
        <v>0</v>
      </c>
      <c r="D43" s="54">
        <f>'[3]CHILD UNITS'!D54*'[3]SMA Rates'!C7</f>
        <v>17312.417599351174</v>
      </c>
      <c r="E43" s="54">
        <f>'[3]CHILD UNITS'!E54*179.66</f>
        <v>0</v>
      </c>
      <c r="F43" s="54">
        <f>'[3]CHILD UNITS'!F54*114.35</f>
        <v>0</v>
      </c>
      <c r="G43" s="54">
        <f>'[3]CHILD UNITS'!G54*174.32</f>
        <v>0</v>
      </c>
      <c r="H43" s="54">
        <f>'[3]CHILD UNITS'!H54*244.84</f>
        <v>0</v>
      </c>
      <c r="I43" s="54">
        <f>'[3]CHILD UNITS'!I54*101.69</f>
        <v>0</v>
      </c>
      <c r="J43" s="54">
        <f>'[3]CHILD UNITS'!J54*158.73</f>
        <v>2063.4899999999998</v>
      </c>
      <c r="K43" s="54">
        <f>'[3]CHILD UNITS'!K54*2.44</f>
        <v>952068.48</v>
      </c>
      <c r="L43" s="54">
        <f>'[3]CHILD UNITS'!L54*3.16</f>
        <v>9198554.5999999996</v>
      </c>
      <c r="M43" s="54">
        <f>'[3]CHILD UNITS'!M54*3.16</f>
        <v>2367494.12</v>
      </c>
      <c r="N43" s="54">
        <f>'[3]CHILD UNITS'!N54*5.83</f>
        <v>1293222.26</v>
      </c>
      <c r="O43" s="54">
        <f>'[3]CHILD UNITS'!O54*4.69</f>
        <v>499480.31000000006</v>
      </c>
      <c r="P43" s="54">
        <f>'[3]CHILD UNITS'!P54*1313.26</f>
        <v>271844.82</v>
      </c>
      <c r="Q43" s="54">
        <f>'[3]CHILD UNITS'!Q54*2.44</f>
        <v>374398.48</v>
      </c>
      <c r="R43" s="54">
        <f>'[3]CHILD UNITS'!R54*3.16</f>
        <v>171082.4</v>
      </c>
      <c r="S43" s="54">
        <f t="shared" si="0"/>
        <v>15147521.377599353</v>
      </c>
    </row>
    <row r="44" spans="1:19" ht="15.75">
      <c r="A44" s="17">
        <v>43</v>
      </c>
      <c r="B44" s="40" t="s">
        <v>45</v>
      </c>
      <c r="C44" s="54">
        <f>'[3]CHILD UNITS'!C55*'[3]SMA Rates'!B7</f>
        <v>41151.72518248175</v>
      </c>
      <c r="D44" s="54">
        <f>'[3]CHILD UNITS'!D55*'[3]SMA Rates'!C7</f>
        <v>83983.642822384412</v>
      </c>
      <c r="E44" s="54">
        <f>'[3]CHILD UNITS'!E55*179.66</f>
        <v>38626.9</v>
      </c>
      <c r="F44" s="54">
        <f>'[3]CHILD UNITS'!F55*114.35</f>
        <v>1874996.95</v>
      </c>
      <c r="G44" s="54">
        <f>'[3]CHILD UNITS'!G55*174.32</f>
        <v>153575.91999999998</v>
      </c>
      <c r="H44" s="54">
        <f>'[3]CHILD UNITS'!H55*244.84</f>
        <v>0</v>
      </c>
      <c r="I44" s="54">
        <f>'[3]CHILD UNITS'!I55*101.69</f>
        <v>32032.35</v>
      </c>
      <c r="J44" s="54">
        <f>'[3]CHILD UNITS'!J55*158.73</f>
        <v>0</v>
      </c>
      <c r="K44" s="54">
        <f>'[3]CHILD UNITS'!K55*2.44</f>
        <v>13327880.24</v>
      </c>
      <c r="L44" s="54">
        <f>'[3]CHILD UNITS'!L55*3.16</f>
        <v>70863003.159999996</v>
      </c>
      <c r="M44" s="54">
        <f>'[3]CHILD UNITS'!M55*3.16</f>
        <v>6195015.6800000006</v>
      </c>
      <c r="N44" s="54">
        <f>'[3]CHILD UNITS'!N55*5.83</f>
        <v>5112058.82</v>
      </c>
      <c r="O44" s="54">
        <f>'[3]CHILD UNITS'!O55*4.69</f>
        <v>621804.89</v>
      </c>
      <c r="P44" s="54">
        <f>'[3]CHILD UNITS'!P55*1313.26</f>
        <v>271844.82</v>
      </c>
      <c r="Q44" s="54">
        <f>'[3]CHILD UNITS'!Q55*2.44</f>
        <v>1117276</v>
      </c>
      <c r="R44" s="54">
        <f>'[3]CHILD UNITS'!R55*3.16</f>
        <v>1970971</v>
      </c>
      <c r="S44" s="54">
        <f t="shared" si="0"/>
        <v>101704222.09800486</v>
      </c>
    </row>
    <row r="45" spans="1:19" ht="15.75">
      <c r="A45" s="17">
        <v>44</v>
      </c>
      <c r="B45" s="40" t="s">
        <v>46</v>
      </c>
      <c r="C45" s="54">
        <f>'[3]CHILD UNITS'!C56*'[3]SMA Rates'!B7</f>
        <v>0</v>
      </c>
      <c r="D45" s="54">
        <f>'[3]CHILD UNITS'!D56*'[3]SMA Rates'!C7</f>
        <v>55989.095214922942</v>
      </c>
      <c r="E45" s="54">
        <f>'[3]CHILD UNITS'!E56*179.66</f>
        <v>40064.18</v>
      </c>
      <c r="F45" s="54">
        <f>'[3]CHILD UNITS'!F56*114.35</f>
        <v>50771.399999999994</v>
      </c>
      <c r="G45" s="54">
        <f>'[3]CHILD UNITS'!G56*174.32</f>
        <v>0</v>
      </c>
      <c r="H45" s="54">
        <f>'[3]CHILD UNITS'!H56*244.84</f>
        <v>57292.56</v>
      </c>
      <c r="I45" s="54">
        <f>'[3]CHILD UNITS'!I56*101.69</f>
        <v>0</v>
      </c>
      <c r="J45" s="54">
        <f>'[3]CHILD UNITS'!J56*158.73</f>
        <v>0</v>
      </c>
      <c r="K45" s="54">
        <f>'[3]CHILD UNITS'!K56*2.44</f>
        <v>687006.4</v>
      </c>
      <c r="L45" s="54">
        <f>'[3]CHILD UNITS'!L56*3.16</f>
        <v>15104076.360000001</v>
      </c>
      <c r="M45" s="54">
        <f>'[3]CHILD UNITS'!M56*3.16</f>
        <v>534719.4</v>
      </c>
      <c r="N45" s="54">
        <f>'[3]CHILD UNITS'!N56*5.83</f>
        <v>127910.2</v>
      </c>
      <c r="O45" s="54">
        <f>'[3]CHILD UNITS'!O56*4.69</f>
        <v>236905.97000000003</v>
      </c>
      <c r="P45" s="54">
        <f>'[3]CHILD UNITS'!P56*1313.26</f>
        <v>0</v>
      </c>
      <c r="Q45" s="54">
        <f>'[3]CHILD UNITS'!Q56*2.44</f>
        <v>220380.79999999999</v>
      </c>
      <c r="R45" s="54">
        <f>'[3]CHILD UNITS'!R56*3.16</f>
        <v>829471.56</v>
      </c>
      <c r="S45" s="54">
        <f t="shared" si="0"/>
        <v>17944587.925214924</v>
      </c>
    </row>
    <row r="46" spans="1:19" ht="15.75">
      <c r="A46" s="17">
        <v>45</v>
      </c>
      <c r="B46" s="40" t="s">
        <v>47</v>
      </c>
      <c r="C46" s="54">
        <f>'[3]CHILD UNITS'!C57*'[3]SMA Rates'!B7</f>
        <v>97980.298053527964</v>
      </c>
      <c r="D46" s="54">
        <f>'[3]CHILD UNITS'!D57*'[3]SMA Rates'!C7</f>
        <v>48990.458313057577</v>
      </c>
      <c r="E46" s="54">
        <f>'[3]CHILD UNITS'!E57*179.66</f>
        <v>22098.18</v>
      </c>
      <c r="F46" s="54">
        <f>'[3]CHILD UNITS'!F57*114.35</f>
        <v>0</v>
      </c>
      <c r="G46" s="54">
        <f>'[3]CHILD UNITS'!G57*174.32</f>
        <v>0</v>
      </c>
      <c r="H46" s="54">
        <f>'[3]CHILD UNITS'!H57*244.84</f>
        <v>66841.320000000007</v>
      </c>
      <c r="I46" s="54">
        <f>'[3]CHILD UNITS'!I57*101.69</f>
        <v>0</v>
      </c>
      <c r="J46" s="54">
        <f>'[3]CHILD UNITS'!J57*158.73</f>
        <v>30952.35</v>
      </c>
      <c r="K46" s="54">
        <f>'[3]CHILD UNITS'!K57*2.44</f>
        <v>656335.6</v>
      </c>
      <c r="L46" s="54">
        <f>'[3]CHILD UNITS'!L57*3.16</f>
        <v>5907869.6400000006</v>
      </c>
      <c r="M46" s="54">
        <f>'[3]CHILD UNITS'!M57*3.16</f>
        <v>336034.4</v>
      </c>
      <c r="N46" s="54">
        <f>'[3]CHILD UNITS'!N57*5.83</f>
        <v>1258201.45</v>
      </c>
      <c r="O46" s="54">
        <f>'[3]CHILD UNITS'!O57*4.69</f>
        <v>189152.39</v>
      </c>
      <c r="P46" s="54">
        <f>'[3]CHILD UNITS'!P57*1313.26</f>
        <v>0</v>
      </c>
      <c r="Q46" s="54">
        <f>'[3]CHILD UNITS'!Q57*2.44</f>
        <v>207451.24</v>
      </c>
      <c r="R46" s="54">
        <f>'[3]CHILD UNITS'!R57*3.16</f>
        <v>49858.48</v>
      </c>
      <c r="S46" s="54">
        <f t="shared" si="0"/>
        <v>8871765.8063665871</v>
      </c>
    </row>
    <row r="47" spans="1:19" ht="15.75">
      <c r="A47" s="17">
        <v>47</v>
      </c>
      <c r="B47" s="40" t="s">
        <v>49</v>
      </c>
      <c r="C47" s="54">
        <f>'[3]CHILD UNITS'!C58*'[3]SMA Rates'!B7</f>
        <v>18942.857623682074</v>
      </c>
      <c r="D47" s="54">
        <f>'[3]CHILD UNITS'!D58*'[3]SMA Rates'!C7</f>
        <v>0</v>
      </c>
      <c r="E47" s="54">
        <f>'[3]CHILD UNITS'!E58*179.66</f>
        <v>0</v>
      </c>
      <c r="F47" s="54">
        <f>'[3]CHILD UNITS'!F58*114.35</f>
        <v>0</v>
      </c>
      <c r="G47" s="54">
        <f>'[3]CHILD UNITS'!G58*174.32</f>
        <v>0</v>
      </c>
      <c r="H47" s="54">
        <f>'[3]CHILD UNITS'!H58*244.84</f>
        <v>0</v>
      </c>
      <c r="I47" s="54">
        <f>'[3]CHILD UNITS'!I58*101.69</f>
        <v>0</v>
      </c>
      <c r="J47" s="54">
        <f>'[3]CHILD UNITS'!J58*158.73</f>
        <v>32222.19</v>
      </c>
      <c r="K47" s="54">
        <f>'[3]CHILD UNITS'!K58*2.44</f>
        <v>91046.16</v>
      </c>
      <c r="L47" s="54">
        <f>'[3]CHILD UNITS'!L58*3.16</f>
        <v>1038723.6000000001</v>
      </c>
      <c r="M47" s="54">
        <f>'[3]CHILD UNITS'!M58*3.16</f>
        <v>57455.12</v>
      </c>
      <c r="N47" s="54">
        <f>'[3]CHILD UNITS'!N58*5.83</f>
        <v>153521.39000000001</v>
      </c>
      <c r="O47" s="54">
        <f>'[3]CHILD UNITS'!O58*4.69</f>
        <v>52968.860000000008</v>
      </c>
      <c r="P47" s="54">
        <f>'[3]CHILD UNITS'!P58*1313.26</f>
        <v>0</v>
      </c>
      <c r="Q47" s="54">
        <f>'[3]CHILD UNITS'!Q58*2.44</f>
        <v>45515.76</v>
      </c>
      <c r="R47" s="54">
        <f>'[3]CHILD UNITS'!R58*3.16</f>
        <v>60125.32</v>
      </c>
      <c r="S47" s="54">
        <f t="shared" si="0"/>
        <v>1550521.2576236825</v>
      </c>
    </row>
    <row r="48" spans="1:19" ht="15.75">
      <c r="A48" s="17">
        <v>48</v>
      </c>
      <c r="B48" s="40" t="s">
        <v>50</v>
      </c>
      <c r="C48" s="54">
        <f>'[3]CHILD UNITS'!C59*'[3]SMA Rates'!B7</f>
        <v>58134.976845093261</v>
      </c>
      <c r="D48" s="54">
        <f>'[3]CHILD UNITS'!D59*'[3]SMA Rates'!C7</f>
        <v>44938.615896188152</v>
      </c>
      <c r="E48" s="54">
        <f>'[3]CHILD UNITS'!E59*179.66</f>
        <v>0</v>
      </c>
      <c r="F48" s="54">
        <f>'[3]CHILD UNITS'!F59*114.35</f>
        <v>438074.85</v>
      </c>
      <c r="G48" s="54">
        <f>'[3]CHILD UNITS'!G59*174.32</f>
        <v>0</v>
      </c>
      <c r="H48" s="54">
        <f>'[3]CHILD UNITS'!H59*244.84</f>
        <v>127806.48</v>
      </c>
      <c r="I48" s="54">
        <f>'[3]CHILD UNITS'!I59*101.69</f>
        <v>0</v>
      </c>
      <c r="J48" s="54">
        <f>'[3]CHILD UNITS'!J59*158.73</f>
        <v>372380.57999999996</v>
      </c>
      <c r="K48" s="54">
        <f>'[3]CHILD UNITS'!K59*2.44</f>
        <v>472718.27999999997</v>
      </c>
      <c r="L48" s="54">
        <f>'[3]CHILD UNITS'!L59*3.16</f>
        <v>8993894.040000001</v>
      </c>
      <c r="M48" s="54">
        <f>'[3]CHILD UNITS'!M59*3.16</f>
        <v>537026.20000000007</v>
      </c>
      <c r="N48" s="54">
        <f>'[3]CHILD UNITS'!N59*5.83</f>
        <v>724948.84</v>
      </c>
      <c r="O48" s="54">
        <f>'[3]CHILD UNITS'!O59*4.69</f>
        <v>7288.26</v>
      </c>
      <c r="P48" s="54">
        <f>'[3]CHILD UNITS'!P59*1313.26</f>
        <v>0</v>
      </c>
      <c r="Q48" s="54">
        <f>'[3]CHILD UNITS'!Q59*2.44</f>
        <v>229469.8</v>
      </c>
      <c r="R48" s="54">
        <f>'[3]CHILD UNITS'!R59*3.16</f>
        <v>489717.84</v>
      </c>
      <c r="S48" s="54">
        <f t="shared" si="0"/>
        <v>12496398.762741281</v>
      </c>
    </row>
    <row r="49" spans="1:19" ht="15.75">
      <c r="A49" s="17">
        <v>49</v>
      </c>
      <c r="B49" s="40" t="s">
        <v>51</v>
      </c>
      <c r="C49" s="54">
        <f>'[3]CHILD UNITS'!C60*'[3]SMA Rates'!B7</f>
        <v>0</v>
      </c>
      <c r="D49" s="54">
        <f>'[3]CHILD UNITS'!D60*'[3]SMA Rates'!C7</f>
        <v>40886.773479318726</v>
      </c>
      <c r="E49" s="54">
        <f>'[3]CHILD UNITS'!E60*179.66</f>
        <v>31081.18</v>
      </c>
      <c r="F49" s="54">
        <f>'[3]CHILD UNITS'!F60*114.35</f>
        <v>99027.099999999991</v>
      </c>
      <c r="G49" s="54">
        <f>'[3]CHILD UNITS'!G60*174.32</f>
        <v>0</v>
      </c>
      <c r="H49" s="54">
        <f>'[3]CHILD UNITS'!H60*244.84</f>
        <v>0</v>
      </c>
      <c r="I49" s="54">
        <f>'[3]CHILD UNITS'!I60*101.69</f>
        <v>0</v>
      </c>
      <c r="J49" s="54">
        <f>'[3]CHILD UNITS'!J60*158.73</f>
        <v>159682.37999999998</v>
      </c>
      <c r="K49" s="54">
        <f>'[3]CHILD UNITS'!K60*2.44</f>
        <v>179835.32</v>
      </c>
      <c r="L49" s="54">
        <f>'[3]CHILD UNITS'!L60*3.16</f>
        <v>9207273.040000001</v>
      </c>
      <c r="M49" s="54">
        <f>'[3]CHILD UNITS'!M60*3.16</f>
        <v>2006233.4400000002</v>
      </c>
      <c r="N49" s="54">
        <f>'[3]CHILD UNITS'!N60*5.83</f>
        <v>1199061.93</v>
      </c>
      <c r="O49" s="54">
        <f>'[3]CHILD UNITS'!O60*4.69</f>
        <v>313465.53000000003</v>
      </c>
      <c r="P49" s="54">
        <f>'[3]CHILD UNITS'!P60*1313.26</f>
        <v>0</v>
      </c>
      <c r="Q49" s="54">
        <f>'[3]CHILD UNITS'!Q60*2.44</f>
        <v>0</v>
      </c>
      <c r="R49" s="54">
        <f>'[3]CHILD UNITS'!R60*3.16</f>
        <v>0</v>
      </c>
      <c r="S49" s="54">
        <f t="shared" si="0"/>
        <v>13236546.693479318</v>
      </c>
    </row>
    <row r="50" spans="1:19" ht="15.75">
      <c r="A50" s="17">
        <v>50</v>
      </c>
      <c r="B50" s="40" t="s">
        <v>52</v>
      </c>
      <c r="C50" s="54">
        <f>'[3]CHILD UNITS'!C61*'[3]SMA Rates'!B7</f>
        <v>131293.59939172748</v>
      </c>
      <c r="D50" s="54">
        <f>'[3]CHILD UNITS'!D61*'[3]SMA Rates'!C7</f>
        <v>0</v>
      </c>
      <c r="E50" s="54">
        <f>'[3]CHILD UNITS'!E61*179.66</f>
        <v>0</v>
      </c>
      <c r="F50" s="54">
        <f>'[3]CHILD UNITS'!F61*114.35</f>
        <v>0</v>
      </c>
      <c r="G50" s="54">
        <f>'[3]CHILD UNITS'!G61*174.32</f>
        <v>0</v>
      </c>
      <c r="H50" s="54">
        <f>'[3]CHILD UNITS'!H61*244.84</f>
        <v>272017.24</v>
      </c>
      <c r="I50" s="54">
        <f>'[3]CHILD UNITS'!I61*101.69</f>
        <v>0</v>
      </c>
      <c r="J50" s="54">
        <f>'[3]CHILD UNITS'!J61*158.73</f>
        <v>0</v>
      </c>
      <c r="K50" s="54">
        <f>'[3]CHILD UNITS'!K61*2.44</f>
        <v>739429.79999999993</v>
      </c>
      <c r="L50" s="54">
        <f>'[3]CHILD UNITS'!L61*3.16</f>
        <v>15733589.440000001</v>
      </c>
      <c r="M50" s="54">
        <f>'[3]CHILD UNITS'!M61*3.16</f>
        <v>718979</v>
      </c>
      <c r="N50" s="54">
        <f>'[3]CHILD UNITS'!N61*5.83</f>
        <v>1204559.6200000001</v>
      </c>
      <c r="O50" s="54">
        <f>'[3]CHILD UNITS'!O61*4.69</f>
        <v>865356.59000000008</v>
      </c>
      <c r="P50" s="54">
        <f>'[3]CHILD UNITS'!P61*1313.26</f>
        <v>0</v>
      </c>
      <c r="Q50" s="54">
        <f>'[3]CHILD UNITS'!Q61*2.44</f>
        <v>11050.76</v>
      </c>
      <c r="R50" s="54">
        <f>'[3]CHILD UNITS'!R61*3.16</f>
        <v>7245.88</v>
      </c>
      <c r="S50" s="54">
        <f t="shared" si="0"/>
        <v>19683521.929391731</v>
      </c>
    </row>
    <row r="51" spans="1:19" ht="15.75">
      <c r="A51" s="17">
        <v>51</v>
      </c>
      <c r="B51" s="40" t="s">
        <v>53</v>
      </c>
      <c r="C51" s="54">
        <f>'[3]CHILD UNITS'!C62*'[3]SMA Rates'!B7</f>
        <v>43764.533130575823</v>
      </c>
      <c r="D51" s="54">
        <f>'[3]CHILD UNITS'!D62*'[3]SMA Rates'!C7</f>
        <v>0</v>
      </c>
      <c r="E51" s="54">
        <f>'[3]CHILD UNITS'!E62*179.66</f>
        <v>0</v>
      </c>
      <c r="F51" s="54">
        <f>'[3]CHILD UNITS'!F62*114.35</f>
        <v>0</v>
      </c>
      <c r="G51" s="54">
        <f>'[3]CHILD UNITS'!G62*174.32</f>
        <v>0</v>
      </c>
      <c r="H51" s="54">
        <f>'[3]CHILD UNITS'!H62*244.84</f>
        <v>120461.28</v>
      </c>
      <c r="I51" s="54">
        <f>'[3]CHILD UNITS'!I62*101.69</f>
        <v>0</v>
      </c>
      <c r="J51" s="54">
        <f>'[3]CHILD UNITS'!J62*158.73</f>
        <v>17777.759999999998</v>
      </c>
      <c r="K51" s="54">
        <f>'[3]CHILD UNITS'!K62*2.44</f>
        <v>699091.72</v>
      </c>
      <c r="L51" s="54">
        <f>'[3]CHILD UNITS'!L62*3.16</f>
        <v>5158194.4000000004</v>
      </c>
      <c r="M51" s="54">
        <f>'[3]CHILD UNITS'!M62*3.16</f>
        <v>35467.840000000004</v>
      </c>
      <c r="N51" s="54">
        <f>'[3]CHILD UNITS'!N62*5.83</f>
        <v>873654.65</v>
      </c>
      <c r="O51" s="54">
        <f>'[3]CHILD UNITS'!O62*4.69</f>
        <v>70589.19</v>
      </c>
      <c r="P51" s="54">
        <f>'[3]CHILD UNITS'!P62*1313.26</f>
        <v>0</v>
      </c>
      <c r="Q51" s="54">
        <f>'[3]CHILD UNITS'!Q62*2.44</f>
        <v>41331.159999999996</v>
      </c>
      <c r="R51" s="54">
        <f>'[3]CHILD UNITS'!R62*3.16</f>
        <v>638.32000000000005</v>
      </c>
      <c r="S51" s="54">
        <f t="shared" si="0"/>
        <v>7060970.8531305771</v>
      </c>
    </row>
    <row r="52" spans="1:19" ht="15.75">
      <c r="A52" s="17">
        <v>52</v>
      </c>
      <c r="B52" s="40" t="s">
        <v>54</v>
      </c>
      <c r="C52" s="54">
        <f>'[3]CHILD UNITS'!C63*'[3]SMA Rates'!B7</f>
        <v>0</v>
      </c>
      <c r="D52" s="54">
        <f>'[3]CHILD UNITS'!D63*'[3]SMA Rates'!C7</f>
        <v>0</v>
      </c>
      <c r="E52" s="54">
        <f>'[3]CHILD UNITS'!E63*179.66</f>
        <v>0</v>
      </c>
      <c r="F52" s="54">
        <f>'[3]CHILD UNITS'!F63*114.35</f>
        <v>144881.44999999998</v>
      </c>
      <c r="G52" s="54">
        <f>'[3]CHILD UNITS'!G63*174.32</f>
        <v>0</v>
      </c>
      <c r="H52" s="54">
        <f>'[3]CHILD UNITS'!H63*244.84</f>
        <v>0</v>
      </c>
      <c r="I52" s="54">
        <f>'[3]CHILD UNITS'!I63*101.69</f>
        <v>0</v>
      </c>
      <c r="J52" s="54">
        <f>'[3]CHILD UNITS'!J63*158.73</f>
        <v>0</v>
      </c>
      <c r="K52" s="54">
        <f>'[3]CHILD UNITS'!K63*2.44</f>
        <v>27171.84</v>
      </c>
      <c r="L52" s="54">
        <f>'[3]CHILD UNITS'!L63*3.16</f>
        <v>950022.4</v>
      </c>
      <c r="M52" s="54">
        <f>'[3]CHILD UNITS'!M63*3.16</f>
        <v>265904.52</v>
      </c>
      <c r="N52" s="54">
        <f>'[3]CHILD UNITS'!N63*5.83</f>
        <v>307952.26</v>
      </c>
      <c r="O52" s="54">
        <f>'[3]CHILD UNITS'!O63*4.69</f>
        <v>2082.36</v>
      </c>
      <c r="P52" s="54">
        <f>'[3]CHILD UNITS'!P63*1313.26</f>
        <v>0</v>
      </c>
      <c r="Q52" s="54">
        <f>'[3]CHILD UNITS'!Q63*2.44</f>
        <v>8186.2</v>
      </c>
      <c r="R52" s="54">
        <f>'[3]CHILD UNITS'!R63*3.16</f>
        <v>0</v>
      </c>
      <c r="S52" s="54">
        <f t="shared" si="0"/>
        <v>1706201.03</v>
      </c>
    </row>
    <row r="53" spans="1:19" ht="15.75">
      <c r="A53" s="17">
        <v>53</v>
      </c>
      <c r="B53" s="40" t="s">
        <v>55</v>
      </c>
      <c r="C53" s="54">
        <f>'[3]CHILD UNITS'!C64*'[3]SMA Rates'!B7</f>
        <v>0</v>
      </c>
      <c r="D53" s="54">
        <f>'[3]CHILD UNITS'!D64*'[3]SMA Rates'!C7</f>
        <v>0</v>
      </c>
      <c r="E53" s="54">
        <f>'[3]CHILD UNITS'!E64*179.66</f>
        <v>0</v>
      </c>
      <c r="F53" s="54">
        <f>'[3]CHILD UNITS'!F64*114.35</f>
        <v>0</v>
      </c>
      <c r="G53" s="54">
        <f>'[3]CHILD UNITS'!G64*174.32</f>
        <v>0</v>
      </c>
      <c r="H53" s="54">
        <f>'[3]CHILD UNITS'!H64*244.84</f>
        <v>0</v>
      </c>
      <c r="I53" s="54">
        <f>'[3]CHILD UNITS'!I64*101.69</f>
        <v>0</v>
      </c>
      <c r="J53" s="54">
        <f>'[3]CHILD UNITS'!J64*158.73</f>
        <v>0</v>
      </c>
      <c r="K53" s="54">
        <f>'[3]CHILD UNITS'!K64*2.44</f>
        <v>7112.5999999999995</v>
      </c>
      <c r="L53" s="54">
        <f>'[3]CHILD UNITS'!L64*3.16</f>
        <v>506674.4</v>
      </c>
      <c r="M53" s="54">
        <f>'[3]CHILD UNITS'!M64*3.16</f>
        <v>11859.480000000001</v>
      </c>
      <c r="N53" s="54">
        <f>'[3]CHILD UNITS'!N64*5.83</f>
        <v>155707.64000000001</v>
      </c>
      <c r="O53" s="54">
        <f>'[3]CHILD UNITS'!O64*4.69</f>
        <v>8807.8200000000015</v>
      </c>
      <c r="P53" s="54">
        <f>'[3]CHILD UNITS'!P64*1313.26</f>
        <v>0</v>
      </c>
      <c r="Q53" s="54">
        <f>'[3]CHILD UNITS'!Q64*2.44</f>
        <v>0</v>
      </c>
      <c r="R53" s="54">
        <f>'[3]CHILD UNITS'!R64*3.16</f>
        <v>0</v>
      </c>
      <c r="S53" s="54">
        <f t="shared" si="0"/>
        <v>690161.94</v>
      </c>
    </row>
    <row r="54" spans="1:19" ht="15.75">
      <c r="A54" s="17">
        <v>54</v>
      </c>
      <c r="B54" s="40" t="s">
        <v>56</v>
      </c>
      <c r="C54" s="54">
        <f>'[3]CHILD UNITS'!C65*'[3]SMA Rates'!B7</f>
        <v>114963.54971613949</v>
      </c>
      <c r="D54" s="54">
        <f>'[3]CHILD UNITS'!D65*'[3]SMA Rates'!C7</f>
        <v>0</v>
      </c>
      <c r="E54" s="54">
        <f>'[3]CHILD UNITS'!E65*179.66</f>
        <v>0</v>
      </c>
      <c r="F54" s="54">
        <f>'[3]CHILD UNITS'!F65*114.35</f>
        <v>0</v>
      </c>
      <c r="G54" s="54">
        <f>'[3]CHILD UNITS'!G65*174.32</f>
        <v>0</v>
      </c>
      <c r="H54" s="54">
        <f>'[3]CHILD UNITS'!H65*244.84</f>
        <v>70024.240000000005</v>
      </c>
      <c r="I54" s="54">
        <f>'[3]CHILD UNITS'!I65*101.69</f>
        <v>0</v>
      </c>
      <c r="J54" s="54">
        <f>'[3]CHILD UNITS'!J65*158.73</f>
        <v>0</v>
      </c>
      <c r="K54" s="54">
        <f>'[3]CHILD UNITS'!K65*2.44</f>
        <v>3514380.8</v>
      </c>
      <c r="L54" s="54">
        <f>'[3]CHILD UNITS'!L65*3.16</f>
        <v>27339552.120000001</v>
      </c>
      <c r="M54" s="54">
        <f>'[3]CHILD UNITS'!M65*3.16</f>
        <v>1526406.4000000001</v>
      </c>
      <c r="N54" s="54">
        <f>'[3]CHILD UNITS'!N65*5.83</f>
        <v>5716507.3899999997</v>
      </c>
      <c r="O54" s="54">
        <f>'[3]CHILD UNITS'!O65*4.69</f>
        <v>678145.8600000001</v>
      </c>
      <c r="P54" s="54">
        <f>'[3]CHILD UNITS'!P65*1313.26</f>
        <v>0</v>
      </c>
      <c r="Q54" s="54">
        <f>'[3]CHILD UNITS'!Q65*2.44</f>
        <v>205618.8</v>
      </c>
      <c r="R54" s="54">
        <f>'[3]CHILD UNITS'!R65*3.16</f>
        <v>679042.92</v>
      </c>
      <c r="S54" s="54">
        <f t="shared" si="0"/>
        <v>39844642.079716139</v>
      </c>
    </row>
    <row r="55" spans="1:19" ht="15.75">
      <c r="A55" s="17">
        <v>55</v>
      </c>
      <c r="B55" s="40" t="s">
        <v>57</v>
      </c>
      <c r="C55" s="54">
        <f>'[3]CHILD UNITS'!C66*'[3]SMA Rates'!B7</f>
        <v>0</v>
      </c>
      <c r="D55" s="54">
        <f>'[3]CHILD UNITS'!D66*'[3]SMA Rates'!C7</f>
        <v>0</v>
      </c>
      <c r="E55" s="54">
        <f>'[3]CHILD UNITS'!E66*179.66</f>
        <v>0</v>
      </c>
      <c r="F55" s="54">
        <f>'[3]CHILD UNITS'!F66*114.35</f>
        <v>0</v>
      </c>
      <c r="G55" s="54">
        <f>'[3]CHILD UNITS'!G66*174.32</f>
        <v>0</v>
      </c>
      <c r="H55" s="54">
        <f>'[3]CHILD UNITS'!H66*244.84</f>
        <v>0</v>
      </c>
      <c r="I55" s="54">
        <f>'[3]CHILD UNITS'!I66*101.69</f>
        <v>0</v>
      </c>
      <c r="J55" s="54">
        <f>'[3]CHILD UNITS'!J66*158.73</f>
        <v>0</v>
      </c>
      <c r="K55" s="54">
        <f>'[3]CHILD UNITS'!K66*2.44</f>
        <v>14913.279999999999</v>
      </c>
      <c r="L55" s="54">
        <f>'[3]CHILD UNITS'!L66*3.16</f>
        <v>373786.92000000004</v>
      </c>
      <c r="M55" s="54">
        <f>'[3]CHILD UNITS'!M66*3.16</f>
        <v>56598.76</v>
      </c>
      <c r="N55" s="54">
        <f>'[3]CHILD UNITS'!N66*5.83</f>
        <v>83118.31</v>
      </c>
      <c r="O55" s="54">
        <f>'[3]CHILD UNITS'!O66*4.69</f>
        <v>65500.540000000008</v>
      </c>
      <c r="P55" s="54">
        <f>'[3]CHILD UNITS'!P66*1313.26</f>
        <v>0</v>
      </c>
      <c r="Q55" s="54">
        <f>'[3]CHILD UNITS'!Q66*2.44</f>
        <v>5555.88</v>
      </c>
      <c r="R55" s="54">
        <f>'[3]CHILD UNITS'!R66*3.16</f>
        <v>45914.8</v>
      </c>
      <c r="S55" s="54">
        <f t="shared" si="0"/>
        <v>645388.49000000011</v>
      </c>
    </row>
    <row r="56" spans="1:19" ht="15.75">
      <c r="A56" s="17">
        <v>56</v>
      </c>
      <c r="B56" s="40" t="s">
        <v>58</v>
      </c>
      <c r="C56" s="54">
        <f>'[3]CHILD UNITS'!C67*'[3]SMA Rates'!B7</f>
        <v>0</v>
      </c>
      <c r="D56" s="54">
        <f>'[3]CHILD UNITS'!D67*'[3]SMA Rates'!C7</f>
        <v>37939.978994322788</v>
      </c>
      <c r="E56" s="54">
        <f>'[3]CHILD UNITS'!E67*179.66</f>
        <v>101328.24</v>
      </c>
      <c r="F56" s="54">
        <f>'[3]CHILD UNITS'!F67*114.35</f>
        <v>0</v>
      </c>
      <c r="G56" s="54">
        <f>'[3]CHILD UNITS'!G67*174.32</f>
        <v>0</v>
      </c>
      <c r="H56" s="54">
        <f>'[3]CHILD UNITS'!H67*244.84</f>
        <v>0</v>
      </c>
      <c r="I56" s="54">
        <f>'[3]CHILD UNITS'!I67*101.69</f>
        <v>0</v>
      </c>
      <c r="J56" s="54">
        <f>'[3]CHILD UNITS'!J67*158.73</f>
        <v>0</v>
      </c>
      <c r="K56" s="54">
        <f>'[3]CHILD UNITS'!K67*2.44</f>
        <v>1224360.28</v>
      </c>
      <c r="L56" s="54">
        <f>'[3]CHILD UNITS'!L67*3.16</f>
        <v>20752876.560000002</v>
      </c>
      <c r="M56" s="54">
        <f>'[3]CHILD UNITS'!M67*3.16</f>
        <v>2356712.2000000002</v>
      </c>
      <c r="N56" s="54">
        <f>'[3]CHILD UNITS'!N67*5.83</f>
        <v>998585.72</v>
      </c>
      <c r="O56" s="54">
        <f>'[3]CHILD UNITS'!O67*4.69</f>
        <v>467203.73000000004</v>
      </c>
      <c r="P56" s="54">
        <f>'[3]CHILD UNITS'!P67*1313.26</f>
        <v>70916.039999999994</v>
      </c>
      <c r="Q56" s="54">
        <f>'[3]CHILD UNITS'!Q67*2.44</f>
        <v>188799.88</v>
      </c>
      <c r="R56" s="54">
        <f>'[3]CHILD UNITS'!R67*3.16</f>
        <v>794790.56</v>
      </c>
      <c r="S56" s="54">
        <f t="shared" si="0"/>
        <v>26993513.188994322</v>
      </c>
    </row>
    <row r="57" spans="1:19" ht="16.5" thickBot="1">
      <c r="A57" s="17">
        <v>57</v>
      </c>
      <c r="B57" s="42" t="s">
        <v>59</v>
      </c>
      <c r="C57" s="55">
        <f>'[3]CHILD UNITS'!C68*'[3]SMA Rates'!B7</f>
        <v>0</v>
      </c>
      <c r="D57" s="55">
        <f>'[3]CHILD UNITS'!D68*'[3]SMA Rates'!C7</f>
        <v>5525.2396593673957</v>
      </c>
      <c r="E57" s="55">
        <f>'[3]CHILD UNITS'!E68*179.66</f>
        <v>12396.539999999999</v>
      </c>
      <c r="F57" s="55">
        <f>'[3]CHILD UNITS'!F68*114.35</f>
        <v>0</v>
      </c>
      <c r="G57" s="55">
        <f>'[3]CHILD UNITS'!G68*174.32</f>
        <v>0</v>
      </c>
      <c r="H57" s="55">
        <f>'[3]CHILD UNITS'!H68*244.84</f>
        <v>68555.199999999997</v>
      </c>
      <c r="I57" s="55">
        <f>'[3]CHILD UNITS'!I68*101.69</f>
        <v>0</v>
      </c>
      <c r="J57" s="55">
        <f>'[3]CHILD UNITS'!J68*158.73</f>
        <v>0</v>
      </c>
      <c r="K57" s="55">
        <f>'[3]CHILD UNITS'!K68*2.44</f>
        <v>135854.32</v>
      </c>
      <c r="L57" s="55">
        <f>'[3]CHILD UNITS'!L68*3.16</f>
        <v>2145526.2400000002</v>
      </c>
      <c r="M57" s="54">
        <f>'[3]CHILD UNITS'!M68*3.16</f>
        <v>722584.56</v>
      </c>
      <c r="N57" s="55">
        <f>'[3]CHILD UNITS'!N68*5.83</f>
        <v>314534.33</v>
      </c>
      <c r="O57" s="55">
        <f>'[3]CHILD UNITS'!O68*4.69</f>
        <v>5032.3700000000008</v>
      </c>
      <c r="P57" s="55">
        <f>'[3]CHILD UNITS'!P68*1313.26</f>
        <v>0</v>
      </c>
      <c r="Q57" s="55">
        <f>'[3]CHILD UNITS'!Q68*2.44</f>
        <v>48119.24</v>
      </c>
      <c r="R57" s="55">
        <f>'[3]CHILD UNITS'!R68*3.16</f>
        <v>137286.20000000001</v>
      </c>
      <c r="S57" s="55">
        <f t="shared" si="0"/>
        <v>3595414.2396593685</v>
      </c>
    </row>
    <row r="58" spans="1:19" ht="15.75">
      <c r="B58" s="43" t="s">
        <v>124</v>
      </c>
      <c r="C58" s="54">
        <f>SUM(C2:C57)</f>
        <v>6821388.3504866185</v>
      </c>
      <c r="D58" s="54">
        <f t="shared" ref="D58:S58" si="1">SUM(D2:D57)</f>
        <v>2053547.4067315487</v>
      </c>
      <c r="E58" s="54">
        <f t="shared" si="1"/>
        <v>1174078.1000000001</v>
      </c>
      <c r="F58" s="54">
        <f t="shared" si="1"/>
        <v>19491872.300000001</v>
      </c>
      <c r="G58" s="54">
        <f t="shared" si="1"/>
        <v>153575.91999999998</v>
      </c>
      <c r="H58" s="54">
        <f t="shared" si="1"/>
        <v>14726881.159999996</v>
      </c>
      <c r="I58" s="54">
        <f t="shared" si="1"/>
        <v>701559.30999999994</v>
      </c>
      <c r="J58" s="54">
        <f t="shared" si="1"/>
        <v>17761093.350000001</v>
      </c>
      <c r="K58" s="54">
        <f t="shared" si="1"/>
        <v>85950212.679999962</v>
      </c>
      <c r="L58" s="54">
        <f t="shared" si="1"/>
        <v>1307986937.72</v>
      </c>
      <c r="M58" s="54">
        <f t="shared" si="1"/>
        <v>125023267.00000007</v>
      </c>
      <c r="N58" s="54">
        <f t="shared" si="1"/>
        <v>140964456.16000006</v>
      </c>
      <c r="O58" s="54">
        <f t="shared" si="1"/>
        <v>27537499.150000002</v>
      </c>
      <c r="P58" s="54">
        <f t="shared" si="1"/>
        <v>22720711.259999998</v>
      </c>
      <c r="Q58" s="54">
        <f t="shared" si="1"/>
        <v>40945539.959999986</v>
      </c>
      <c r="R58" s="54">
        <f t="shared" si="1"/>
        <v>58520738.360000014</v>
      </c>
      <c r="S58" s="54">
        <f t="shared" si="1"/>
        <v>1872533358.1872189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58"/>
  <sheetViews>
    <sheetView workbookViewId="0">
      <selection activeCell="E23" sqref="E23"/>
    </sheetView>
  </sheetViews>
  <sheetFormatPr defaultRowHeight="11.25"/>
  <cols>
    <col min="2" max="2" width="19.1640625" bestFit="1" customWidth="1"/>
    <col min="3" max="3" width="13.33203125" bestFit="1" customWidth="1"/>
    <col min="4" max="4" width="14.1640625" bestFit="1" customWidth="1"/>
    <col min="5" max="5" width="14" bestFit="1" customWidth="1"/>
    <col min="6" max="6" width="15.6640625" bestFit="1" customWidth="1"/>
    <col min="7" max="7" width="17.1640625" customWidth="1"/>
    <col min="8" max="8" width="17.33203125" customWidth="1"/>
    <col min="9" max="9" width="17.6640625" customWidth="1"/>
    <col min="10" max="10" width="17.1640625" customWidth="1"/>
    <col min="11" max="11" width="16.6640625" customWidth="1"/>
    <col min="12" max="12" width="16.33203125" bestFit="1" customWidth="1"/>
    <col min="13" max="14" width="14.6640625" bestFit="1" customWidth="1"/>
    <col min="15" max="15" width="15.6640625" customWidth="1"/>
    <col min="16" max="16" width="16.6640625" customWidth="1"/>
    <col min="17" max="17" width="17.5" customWidth="1"/>
    <col min="18" max="18" width="14.6640625" bestFit="1" customWidth="1"/>
    <col min="19" max="19" width="16.33203125" bestFit="1" customWidth="1"/>
  </cols>
  <sheetData>
    <row r="1" spans="1:19" ht="63">
      <c r="A1" s="35" t="s">
        <v>62</v>
      </c>
      <c r="B1" s="36" t="s">
        <v>123</v>
      </c>
      <c r="C1" s="44" t="s">
        <v>209</v>
      </c>
      <c r="D1" s="45" t="s">
        <v>210</v>
      </c>
      <c r="E1" s="45" t="s">
        <v>211</v>
      </c>
      <c r="F1" s="45" t="s">
        <v>229</v>
      </c>
      <c r="G1" s="45" t="s">
        <v>213</v>
      </c>
      <c r="H1" s="45" t="s">
        <v>214</v>
      </c>
      <c r="I1" s="45" t="s">
        <v>215</v>
      </c>
      <c r="J1" s="45" t="s">
        <v>216</v>
      </c>
      <c r="K1" s="45" t="s">
        <v>217</v>
      </c>
      <c r="L1" s="45" t="s">
        <v>218</v>
      </c>
      <c r="M1" s="45" t="s">
        <v>219</v>
      </c>
      <c r="N1" s="45" t="s">
        <v>230</v>
      </c>
      <c r="O1" s="45" t="s">
        <v>221</v>
      </c>
      <c r="P1" s="45" t="s">
        <v>222</v>
      </c>
      <c r="Q1" s="45" t="s">
        <v>231</v>
      </c>
      <c r="R1" s="46" t="s">
        <v>224</v>
      </c>
      <c r="S1" s="46" t="s">
        <v>227</v>
      </c>
    </row>
    <row r="2" spans="1:19" ht="15.75">
      <c r="A2" s="17">
        <v>1</v>
      </c>
      <c r="B2" s="40" t="s">
        <v>4</v>
      </c>
      <c r="C2" s="53">
        <f>IF('[3]CHILD DOLLARS'!C13&gt;'[3]SMA Limits - Children'!C2,'[3]SMA Limits - Children'!C2,'[3]CHILD DOLLARS'!C13)</f>
        <v>1767564.5768856446</v>
      </c>
      <c r="D2" s="53">
        <f>IF('[3]CHILD DOLLARS'!D13&gt;'[3]SMA Limits - Children'!D2,'[3]SMA Limits - Children'!D2,'[3]CHILD DOLLARS'!D13)</f>
        <v>165066</v>
      </c>
      <c r="E2" s="53">
        <f>IF('[3]CHILD DOLLARS'!E13&gt;'[3]SMA Limits - Children'!E2,'[3]SMA Limits - Children'!E2,'[3]CHILD DOLLARS'!E13)</f>
        <v>205958</v>
      </c>
      <c r="F2" s="53">
        <f>IF('[3]CHILD DOLLARS'!F13&gt;'[3]SMA Limits - Children'!F2,'[3]SMA Limits - Children'!F2,'[3]CHILD DOLLARS'!F13)</f>
        <v>1247281.56</v>
      </c>
      <c r="G2" s="53">
        <f>IF('[3]CHILD DOLLARS'!G13&gt;'[3]SMA Limits - Children'!G2,'[3]SMA Limits - Children'!G2,'[3]CHILD DOLLARS'!G13)</f>
        <v>0</v>
      </c>
      <c r="H2" s="53">
        <f>IF('[3]CHILD DOLLARS'!H13&gt;'[3]SMA Limits - Children'!H2,'[3]SMA Limits - Children'!H2,'[3]CHILD DOLLARS'!H13)</f>
        <v>176841.60000000001</v>
      </c>
      <c r="I2" s="53">
        <f>IF('[3]CHILD DOLLARS'!I13&gt;'[3]SMA Limits - Children'!I2,'[3]SMA Limits - Children'!I2,'[3]CHILD DOLLARS'!I13)</f>
        <v>7767.63</v>
      </c>
      <c r="J2" s="53">
        <f>IF('[3]CHILD DOLLARS'!J13&gt;'[3]SMA Limits - Children'!J2,'[3]SMA Limits - Children'!J2,'[3]CHILD DOLLARS'!J13)</f>
        <v>82523.13</v>
      </c>
      <c r="K2" s="53">
        <f>IF('[3]CHILD DOLLARS'!K13&gt;'[3]SMA Limits - Children'!K2,'[3]SMA Limits - Children'!K2,'[3]CHILD DOLLARS'!K13)</f>
        <v>2712706.51</v>
      </c>
      <c r="L2" s="53">
        <f>IF('[3]CHILD DOLLARS'!L13&gt;'[3]SMA Limits - Children'!L2,'[3]SMA Limits - Children'!L2,'[3]CHILD DOLLARS'!L13)</f>
        <v>79252477.760000005</v>
      </c>
      <c r="M2" s="53">
        <f>IF('[3]CHILD DOLLARS'!M13&gt;'[3]SMA Limits - Children'!M2,'[3]SMA Limits - Children'!M2,'[3]CHILD DOLLARS'!M13)</f>
        <v>4824920.01</v>
      </c>
      <c r="N2" s="53">
        <f>IF('[3]CHILD DOLLARS'!N13&gt;'[3]SMA Limits - Children'!N2,'[3]SMA Limits - Children'!N2,'[3]CHILD DOLLARS'!N13)</f>
        <v>3824876.77</v>
      </c>
      <c r="O2" s="53">
        <f>IF('[3]CHILD DOLLARS'!O13&gt;'[3]SMA Limits - Children'!O2,'[3]SMA Limits - Children'!O2,'[3]CHILD DOLLARS'!O13)</f>
        <v>642443.4</v>
      </c>
      <c r="P2" s="53">
        <f>IF('[3]CHILD DOLLARS'!P13&gt;'[3]SMA Limits - Children'!P2,'[3]SMA Limits - Children'!P2,'[3]CHILD DOLLARS'!P13)</f>
        <v>788335.92</v>
      </c>
      <c r="Q2" s="53">
        <f>IF('[3]CHILD DOLLARS'!Q13&gt;'[3]SMA Limits - Children'!Q2,'[3]SMA Limits - Children'!Q2,'[3]CHILD DOLLARS'!Q13)</f>
        <v>598207.79</v>
      </c>
      <c r="R2" s="53">
        <f>IF('[3]CHILD DOLLARS'!R13&gt;'[3]SMA Limits - Children'!R2,'[3]SMA Limits - Children'!R2,'[3]CHILD DOLLARS'!R13)</f>
        <v>637390.48</v>
      </c>
      <c r="S2" s="53">
        <f>SUM(C2:R2)</f>
        <v>96934361.136885673</v>
      </c>
    </row>
    <row r="3" spans="1:19" ht="15.75">
      <c r="A3" s="17">
        <v>2</v>
      </c>
      <c r="B3" s="40" t="s">
        <v>61</v>
      </c>
      <c r="C3" s="53">
        <f>IF('[3]CHILD DOLLARS'!C14&gt;'[3]SMA Limits - Children'!C3,'[3]SMA Limits - Children'!C3,'[3]CHILD DOLLARS'!C14)</f>
        <v>0</v>
      </c>
      <c r="D3" s="53">
        <f>IF('[3]CHILD DOLLARS'!D14&gt;'[3]SMA Limits - Children'!D3,'[3]SMA Limits - Children'!D3,'[3]CHILD DOLLARS'!D14)</f>
        <v>0</v>
      </c>
      <c r="E3" s="53">
        <f>IF('[3]CHILD DOLLARS'!E14&gt;'[3]SMA Limits - Children'!E3,'[3]SMA Limits - Children'!E3,'[3]CHILD DOLLARS'!E14)</f>
        <v>0</v>
      </c>
      <c r="F3" s="53">
        <f>IF('[3]CHILD DOLLARS'!F14&gt;'[3]SMA Limits - Children'!F3,'[3]SMA Limits - Children'!F3,'[3]CHILD DOLLARS'!F14)</f>
        <v>0</v>
      </c>
      <c r="G3" s="53">
        <f>IF('[3]CHILD DOLLARS'!G14&gt;'[3]SMA Limits - Children'!G3,'[3]SMA Limits - Children'!G3,'[3]CHILD DOLLARS'!G14)</f>
        <v>0</v>
      </c>
      <c r="H3" s="53">
        <f>IF('[3]CHILD DOLLARS'!H14&gt;'[3]SMA Limits - Children'!H3,'[3]SMA Limits - Children'!H3,'[3]CHILD DOLLARS'!H14)</f>
        <v>0</v>
      </c>
      <c r="I3" s="53">
        <f>IF('[3]CHILD DOLLARS'!I14&gt;'[3]SMA Limits - Children'!I3,'[3]SMA Limits - Children'!I3,'[3]CHILD DOLLARS'!I14)</f>
        <v>0</v>
      </c>
      <c r="J3" s="53">
        <f>IF('[3]CHILD DOLLARS'!J14&gt;'[3]SMA Limits - Children'!J3,'[3]SMA Limits - Children'!J3,'[3]CHILD DOLLARS'!J14)</f>
        <v>0</v>
      </c>
      <c r="K3" s="53">
        <f>IF('[3]CHILD DOLLARS'!K14&gt;'[3]SMA Limits - Children'!K3,'[3]SMA Limits - Children'!K3,'[3]CHILD DOLLARS'!K14)</f>
        <v>329.4</v>
      </c>
      <c r="L3" s="53">
        <f>IF('[3]CHILD DOLLARS'!L14&gt;'[3]SMA Limits - Children'!L3,'[3]SMA Limits - Children'!L3,'[3]CHILD DOLLARS'!L14)</f>
        <v>41124.240000000005</v>
      </c>
      <c r="M3" s="53">
        <f>IF('[3]CHILD DOLLARS'!M14&gt;'[3]SMA Limits - Children'!M3,'[3]SMA Limits - Children'!M3,'[3]CHILD DOLLARS'!M14)</f>
        <v>0</v>
      </c>
      <c r="N3" s="53">
        <f>IF('[3]CHILD DOLLARS'!N14&gt;'[3]SMA Limits - Children'!N3,'[3]SMA Limits - Children'!N3,'[3]CHILD DOLLARS'!N14)</f>
        <v>5538.5</v>
      </c>
      <c r="O3" s="53">
        <f>IF('[3]CHILD DOLLARS'!O14&gt;'[3]SMA Limits - Children'!O3,'[3]SMA Limits - Children'!O3,'[3]CHILD DOLLARS'!O14)</f>
        <v>469.00000000000006</v>
      </c>
      <c r="P3" s="53">
        <f>IF('[3]CHILD DOLLARS'!P14&gt;'[3]SMA Limits - Children'!P3,'[3]SMA Limits - Children'!P3,'[3]CHILD DOLLARS'!P14)</f>
        <v>0</v>
      </c>
      <c r="Q3" s="53">
        <f>IF('[3]CHILD DOLLARS'!Q14&gt;'[3]SMA Limits - Children'!Q3,'[3]SMA Limits - Children'!Q3,'[3]CHILD DOLLARS'!Q14)</f>
        <v>0</v>
      </c>
      <c r="R3" s="53">
        <f>IF('[3]CHILD DOLLARS'!R14&gt;'[3]SMA Limits - Children'!R3,'[3]SMA Limits - Children'!R3,'[3]CHILD DOLLARS'!R14)</f>
        <v>0</v>
      </c>
      <c r="S3" s="53">
        <f t="shared" ref="S3:S57" si="0">SUM(C3:R3)</f>
        <v>47461.140000000007</v>
      </c>
    </row>
    <row r="4" spans="1:19" ht="15.75">
      <c r="A4" s="17">
        <v>3</v>
      </c>
      <c r="B4" s="40" t="s">
        <v>5</v>
      </c>
      <c r="C4" s="53">
        <f>IF('[3]CHILD DOLLARS'!C15&gt;'[3]SMA Limits - Children'!C4,'[3]SMA Limits - Children'!C4,'[3]CHILD DOLLARS'!C15)</f>
        <v>9144.8278183292769</v>
      </c>
      <c r="D4" s="53">
        <f>IF('[3]CHILD DOLLARS'!D15&gt;'[3]SMA Limits - Children'!D4,'[3]SMA Limits - Children'!D4,'[3]CHILD DOLLARS'!D15)</f>
        <v>0</v>
      </c>
      <c r="E4" s="53">
        <f>IF('[3]CHILD DOLLARS'!E15&gt;'[3]SMA Limits - Children'!E4,'[3]SMA Limits - Children'!E4,'[3]CHILD DOLLARS'!E15)</f>
        <v>0</v>
      </c>
      <c r="F4" s="53">
        <f>IF('[3]CHILD DOLLARS'!F15&gt;'[3]SMA Limits - Children'!F4,'[3]SMA Limits - Children'!F4,'[3]CHILD DOLLARS'!F15)</f>
        <v>0</v>
      </c>
      <c r="G4" s="53">
        <f>IF('[3]CHILD DOLLARS'!G15&gt;'[3]SMA Limits - Children'!G4,'[3]SMA Limits - Children'!G4,'[3]CHILD DOLLARS'!G15)</f>
        <v>0</v>
      </c>
      <c r="H4" s="53">
        <f>IF('[3]CHILD DOLLARS'!H15&gt;'[3]SMA Limits - Children'!H4,'[3]SMA Limits - Children'!H4,'[3]CHILD DOLLARS'!H15)</f>
        <v>0</v>
      </c>
      <c r="I4" s="53">
        <f>IF('[3]CHILD DOLLARS'!I15&gt;'[3]SMA Limits - Children'!I4,'[3]SMA Limits - Children'!I4,'[3]CHILD DOLLARS'!I15)</f>
        <v>0</v>
      </c>
      <c r="J4" s="53">
        <f>IF('[3]CHILD DOLLARS'!J15&gt;'[3]SMA Limits - Children'!J4,'[3]SMA Limits - Children'!J4,'[3]CHILD DOLLARS'!J15)</f>
        <v>0</v>
      </c>
      <c r="K4" s="53">
        <f>IF('[3]CHILD DOLLARS'!K15&gt;'[3]SMA Limits - Children'!K4,'[3]SMA Limits - Children'!K4,'[3]CHILD DOLLARS'!K15)</f>
        <v>30630.9</v>
      </c>
      <c r="L4" s="53">
        <f>IF('[3]CHILD DOLLARS'!L15&gt;'[3]SMA Limits - Children'!L4,'[3]SMA Limits - Children'!L4,'[3]CHILD DOLLARS'!L15)</f>
        <v>390247.29</v>
      </c>
      <c r="M4" s="53">
        <f>IF('[3]CHILD DOLLARS'!M15&gt;'[3]SMA Limits - Children'!M4,'[3]SMA Limits - Children'!M4,'[3]CHILD DOLLARS'!M15)</f>
        <v>0</v>
      </c>
      <c r="N4" s="53">
        <f>IF('[3]CHILD DOLLARS'!N15&gt;'[3]SMA Limits - Children'!N4,'[3]SMA Limits - Children'!N4,'[3]CHILD DOLLARS'!N15)</f>
        <v>84845.05</v>
      </c>
      <c r="O4" s="53">
        <f>IF('[3]CHILD DOLLARS'!O15&gt;'[3]SMA Limits - Children'!O4,'[3]SMA Limits - Children'!O4,'[3]CHILD DOLLARS'!O15)</f>
        <v>23666.63</v>
      </c>
      <c r="P4" s="53">
        <f>IF('[3]CHILD DOLLARS'!P15&gt;'[3]SMA Limits - Children'!P4,'[3]SMA Limits - Children'!P4,'[3]CHILD DOLLARS'!P15)</f>
        <v>0</v>
      </c>
      <c r="Q4" s="53">
        <f>IF('[3]CHILD DOLLARS'!Q15&gt;'[3]SMA Limits - Children'!Q4,'[3]SMA Limits - Children'!Q4,'[3]CHILD DOLLARS'!Q15)</f>
        <v>41937</v>
      </c>
      <c r="R4" s="53">
        <f>IF('[3]CHILD DOLLARS'!R15&gt;'[3]SMA Limits - Children'!R4,'[3]SMA Limits - Children'!R4,'[3]CHILD DOLLARS'!R15)</f>
        <v>85987.5</v>
      </c>
      <c r="S4" s="53">
        <f t="shared" si="0"/>
        <v>666459.19781832921</v>
      </c>
    </row>
    <row r="5" spans="1:19" ht="15.75">
      <c r="A5" s="17">
        <v>4</v>
      </c>
      <c r="B5" s="40" t="s">
        <v>6</v>
      </c>
      <c r="C5" s="53">
        <f>IF('[3]CHILD DOLLARS'!C16&gt;'[3]SMA Limits - Children'!C5,'[3]SMA Limits - Children'!C5,'[3]CHILD DOLLARS'!C16)</f>
        <v>242602.2</v>
      </c>
      <c r="D5" s="53">
        <f>IF('[3]CHILD DOLLARS'!D16&gt;'[3]SMA Limits - Children'!D5,'[3]SMA Limits - Children'!D5,'[3]CHILD DOLLARS'!D16)</f>
        <v>0</v>
      </c>
      <c r="E5" s="53">
        <f>IF('[3]CHILD DOLLARS'!E16&gt;'[3]SMA Limits - Children'!E5,'[3]SMA Limits - Children'!E5,'[3]CHILD DOLLARS'!E16)</f>
        <v>0</v>
      </c>
      <c r="F5" s="53">
        <f>IF('[3]CHILD DOLLARS'!F16&gt;'[3]SMA Limits - Children'!F5,'[3]SMA Limits - Children'!F5,'[3]CHILD DOLLARS'!F16)</f>
        <v>213871.29</v>
      </c>
      <c r="G5" s="53">
        <f>IF('[3]CHILD DOLLARS'!G16&gt;'[3]SMA Limits - Children'!G5,'[3]SMA Limits - Children'!G5,'[3]CHILD DOLLARS'!G16)</f>
        <v>0</v>
      </c>
      <c r="H5" s="53">
        <f>IF('[3]CHILD DOLLARS'!H16&gt;'[3]SMA Limits - Children'!H5,'[3]SMA Limits - Children'!H5,'[3]CHILD DOLLARS'!H16)</f>
        <v>0</v>
      </c>
      <c r="I5" s="53">
        <f>IF('[3]CHILD DOLLARS'!I16&gt;'[3]SMA Limits - Children'!I5,'[3]SMA Limits - Children'!I5,'[3]CHILD DOLLARS'!I16)</f>
        <v>0</v>
      </c>
      <c r="J5" s="53">
        <f>IF('[3]CHILD DOLLARS'!J16&gt;'[3]SMA Limits - Children'!J5,'[3]SMA Limits - Children'!J5,'[3]CHILD DOLLARS'!J16)</f>
        <v>41996.800000000003</v>
      </c>
      <c r="K5" s="53">
        <f>IF('[3]CHILD DOLLARS'!K16&gt;'[3]SMA Limits - Children'!K5,'[3]SMA Limits - Children'!K5,'[3]CHILD DOLLARS'!K16)</f>
        <v>273024.58</v>
      </c>
      <c r="L5" s="53">
        <f>IF('[3]CHILD DOLLARS'!L16&gt;'[3]SMA Limits - Children'!L5,'[3]SMA Limits - Children'!L5,'[3]CHILD DOLLARS'!L16)</f>
        <v>10221076.970000001</v>
      </c>
      <c r="M5" s="53">
        <f>IF('[3]CHILD DOLLARS'!M16&gt;'[3]SMA Limits - Children'!M5,'[3]SMA Limits - Children'!M5,'[3]CHILD DOLLARS'!M16)</f>
        <v>815375</v>
      </c>
      <c r="N5" s="53">
        <f>IF('[3]CHILD DOLLARS'!N16&gt;'[3]SMA Limits - Children'!N5,'[3]SMA Limits - Children'!N5,'[3]CHILD DOLLARS'!N16)</f>
        <v>1395366.44</v>
      </c>
      <c r="O5" s="53">
        <f>IF('[3]CHILD DOLLARS'!O16&gt;'[3]SMA Limits - Children'!O5,'[3]SMA Limits - Children'!O5,'[3]CHILD DOLLARS'!O16)</f>
        <v>330393.95</v>
      </c>
      <c r="P5" s="53">
        <f>IF('[3]CHILD DOLLARS'!P16&gt;'[3]SMA Limits - Children'!P5,'[3]SMA Limits - Children'!P5,'[3]CHILD DOLLARS'!P16)</f>
        <v>0</v>
      </c>
      <c r="Q5" s="53">
        <f>IF('[3]CHILD DOLLARS'!Q16&gt;'[3]SMA Limits - Children'!Q5,'[3]SMA Limits - Children'!Q5,'[3]CHILD DOLLARS'!Q16)</f>
        <v>167177.24</v>
      </c>
      <c r="R5" s="53">
        <f>IF('[3]CHILD DOLLARS'!R16&gt;'[3]SMA Limits - Children'!R5,'[3]SMA Limits - Children'!R5,'[3]CHILD DOLLARS'!R16)</f>
        <v>396862.53</v>
      </c>
      <c r="S5" s="53">
        <f t="shared" si="0"/>
        <v>14097746.999999998</v>
      </c>
    </row>
    <row r="6" spans="1:19" ht="15.75">
      <c r="A6" s="17">
        <v>5</v>
      </c>
      <c r="B6" s="40" t="s">
        <v>7</v>
      </c>
      <c r="C6" s="53">
        <f>IF('[3]CHILD DOLLARS'!C17&gt;'[3]SMA Limits - Children'!C6,'[3]SMA Limits - Children'!C6,'[3]CHILD DOLLARS'!C17)</f>
        <v>0</v>
      </c>
      <c r="D6" s="53">
        <f>IF('[3]CHILD DOLLARS'!D17&gt;'[3]SMA Limits - Children'!D6,'[3]SMA Limits - Children'!D6,'[3]CHILD DOLLARS'!D17)</f>
        <v>0</v>
      </c>
      <c r="E6" s="53">
        <f>IF('[3]CHILD DOLLARS'!E17&gt;'[3]SMA Limits - Children'!E6,'[3]SMA Limits - Children'!E6,'[3]CHILD DOLLARS'!E17)</f>
        <v>0</v>
      </c>
      <c r="F6" s="53">
        <f>IF('[3]CHILD DOLLARS'!F17&gt;'[3]SMA Limits - Children'!F6,'[3]SMA Limits - Children'!F6,'[3]CHILD DOLLARS'!F17)</f>
        <v>0</v>
      </c>
      <c r="G6" s="53">
        <f>IF('[3]CHILD DOLLARS'!G17&gt;'[3]SMA Limits - Children'!G6,'[3]SMA Limits - Children'!G6,'[3]CHILD DOLLARS'!G17)</f>
        <v>0</v>
      </c>
      <c r="H6" s="53">
        <f>IF('[3]CHILD DOLLARS'!H17&gt;'[3]SMA Limits - Children'!H6,'[3]SMA Limits - Children'!H6,'[3]CHILD DOLLARS'!H17)</f>
        <v>0</v>
      </c>
      <c r="I6" s="53">
        <f>IF('[3]CHILD DOLLARS'!I17&gt;'[3]SMA Limits - Children'!I6,'[3]SMA Limits - Children'!I6,'[3]CHILD DOLLARS'!I17)</f>
        <v>0</v>
      </c>
      <c r="J6" s="53">
        <f>IF('[3]CHILD DOLLARS'!J17&gt;'[3]SMA Limits - Children'!J6,'[3]SMA Limits - Children'!J6,'[3]CHILD DOLLARS'!J17)</f>
        <v>0</v>
      </c>
      <c r="K6" s="53">
        <f>IF('[3]CHILD DOLLARS'!K17&gt;'[3]SMA Limits - Children'!K6,'[3]SMA Limits - Children'!K6,'[3]CHILD DOLLARS'!K17)</f>
        <v>202759.66</v>
      </c>
      <c r="L6" s="53">
        <f>IF('[3]CHILD DOLLARS'!L17&gt;'[3]SMA Limits - Children'!L6,'[3]SMA Limits - Children'!L6,'[3]CHILD DOLLARS'!L17)</f>
        <v>539447.04000000004</v>
      </c>
      <c r="M6" s="53">
        <f>IF('[3]CHILD DOLLARS'!M17&gt;'[3]SMA Limits - Children'!M6,'[3]SMA Limits - Children'!M6,'[3]CHILD DOLLARS'!M17)</f>
        <v>70212.3</v>
      </c>
      <c r="N6" s="53">
        <f>IF('[3]CHILD DOLLARS'!N17&gt;'[3]SMA Limits - Children'!N6,'[3]SMA Limits - Children'!N6,'[3]CHILD DOLLARS'!N17)</f>
        <v>111754.58</v>
      </c>
      <c r="O6" s="53">
        <f>IF('[3]CHILD DOLLARS'!O17&gt;'[3]SMA Limits - Children'!O6,'[3]SMA Limits - Children'!O6,'[3]CHILD DOLLARS'!O17)</f>
        <v>32954.050000000003</v>
      </c>
      <c r="P6" s="53">
        <f>IF('[3]CHILD DOLLARS'!P17&gt;'[3]SMA Limits - Children'!P6,'[3]SMA Limits - Children'!P6,'[3]CHILD DOLLARS'!P17)</f>
        <v>0</v>
      </c>
      <c r="Q6" s="53">
        <f>IF('[3]CHILD DOLLARS'!Q17&gt;'[3]SMA Limits - Children'!Q6,'[3]SMA Limits - Children'!Q6,'[3]CHILD DOLLARS'!Q17)</f>
        <v>17224.05</v>
      </c>
      <c r="R6" s="53">
        <f>IF('[3]CHILD DOLLARS'!R17&gt;'[3]SMA Limits - Children'!R6,'[3]SMA Limits - Children'!R6,'[3]CHILD DOLLARS'!R17)</f>
        <v>1239</v>
      </c>
      <c r="S6" s="53">
        <f t="shared" si="0"/>
        <v>975590.68000000017</v>
      </c>
    </row>
    <row r="7" spans="1:19" ht="15.75">
      <c r="A7" s="17">
        <v>6</v>
      </c>
      <c r="B7" s="40" t="s">
        <v>8</v>
      </c>
      <c r="C7" s="53">
        <f>IF('[3]CHILD DOLLARS'!C18&gt;'[3]SMA Limits - Children'!C7,'[3]SMA Limits - Children'!C7,'[3]CHILD DOLLARS'!C18)</f>
        <v>4572.4139091646384</v>
      </c>
      <c r="D7" s="53">
        <f>IF('[3]CHILD DOLLARS'!D18&gt;'[3]SMA Limits - Children'!D7,'[3]SMA Limits - Children'!D7,'[3]CHILD DOLLARS'!D18)</f>
        <v>0</v>
      </c>
      <c r="E7" s="53">
        <f>IF('[3]CHILD DOLLARS'!E18&gt;'[3]SMA Limits - Children'!E7,'[3]SMA Limits - Children'!E7,'[3]CHILD DOLLARS'!E18)</f>
        <v>0</v>
      </c>
      <c r="F7" s="53">
        <f>IF('[3]CHILD DOLLARS'!F18&gt;'[3]SMA Limits - Children'!F7,'[3]SMA Limits - Children'!F7,'[3]CHILD DOLLARS'!F18)</f>
        <v>0</v>
      </c>
      <c r="G7" s="53">
        <f>IF('[3]CHILD DOLLARS'!G18&gt;'[3]SMA Limits - Children'!G7,'[3]SMA Limits - Children'!G7,'[3]CHILD DOLLARS'!G18)</f>
        <v>0</v>
      </c>
      <c r="H7" s="53">
        <f>IF('[3]CHILD DOLLARS'!H18&gt;'[3]SMA Limits - Children'!H7,'[3]SMA Limits - Children'!H7,'[3]CHILD DOLLARS'!H18)</f>
        <v>0</v>
      </c>
      <c r="I7" s="53">
        <f>IF('[3]CHILD DOLLARS'!I18&gt;'[3]SMA Limits - Children'!I7,'[3]SMA Limits - Children'!I7,'[3]CHILD DOLLARS'!I18)</f>
        <v>0</v>
      </c>
      <c r="J7" s="53">
        <f>IF('[3]CHILD DOLLARS'!J18&gt;'[3]SMA Limits - Children'!J7,'[3]SMA Limits - Children'!J7,'[3]CHILD DOLLARS'!J18)</f>
        <v>0</v>
      </c>
      <c r="K7" s="53">
        <f>IF('[3]CHILD DOLLARS'!K18&gt;'[3]SMA Limits - Children'!K7,'[3]SMA Limits - Children'!K7,'[3]CHILD DOLLARS'!K18)</f>
        <v>72967.56</v>
      </c>
      <c r="L7" s="53">
        <f>IF('[3]CHILD DOLLARS'!L18&gt;'[3]SMA Limits - Children'!L7,'[3]SMA Limits - Children'!L7,'[3]CHILD DOLLARS'!L18)</f>
        <v>1022077.9</v>
      </c>
      <c r="M7" s="53">
        <f>IF('[3]CHILD DOLLARS'!M18&gt;'[3]SMA Limits - Children'!M7,'[3]SMA Limits - Children'!M7,'[3]CHILD DOLLARS'!M18)</f>
        <v>0</v>
      </c>
      <c r="N7" s="53">
        <f>IF('[3]CHILD DOLLARS'!N18&gt;'[3]SMA Limits - Children'!N7,'[3]SMA Limits - Children'!N7,'[3]CHILD DOLLARS'!N18)</f>
        <v>87807.18</v>
      </c>
      <c r="O7" s="53">
        <f>IF('[3]CHILD DOLLARS'!O18&gt;'[3]SMA Limits - Children'!O7,'[3]SMA Limits - Children'!O7,'[3]CHILD DOLLARS'!O18)</f>
        <v>21723.02</v>
      </c>
      <c r="P7" s="53">
        <f>IF('[3]CHILD DOLLARS'!P18&gt;'[3]SMA Limits - Children'!P7,'[3]SMA Limits - Children'!P7,'[3]CHILD DOLLARS'!P18)</f>
        <v>0</v>
      </c>
      <c r="Q7" s="53">
        <f>IF('[3]CHILD DOLLARS'!Q18&gt;'[3]SMA Limits - Children'!Q7,'[3]SMA Limits - Children'!Q7,'[3]CHILD DOLLARS'!Q18)</f>
        <v>4025.96</v>
      </c>
      <c r="R7" s="53">
        <f>IF('[3]CHILD DOLLARS'!R18&gt;'[3]SMA Limits - Children'!R7,'[3]SMA Limits - Children'!R7,'[3]CHILD DOLLARS'!R18)</f>
        <v>13170.85</v>
      </c>
      <c r="S7" s="53">
        <f t="shared" si="0"/>
        <v>1226344.8839091647</v>
      </c>
    </row>
    <row r="8" spans="1:19" ht="15.75">
      <c r="A8" s="17">
        <v>7</v>
      </c>
      <c r="B8" s="40" t="s">
        <v>9</v>
      </c>
      <c r="C8" s="53">
        <f>IF('[3]CHILD DOLLARS'!C19&gt;'[3]SMA Limits - Children'!C8,'[3]SMA Limits - Children'!C8,'[3]CHILD DOLLARS'!C19)</f>
        <v>0</v>
      </c>
      <c r="D8" s="53">
        <f>IF('[3]CHILD DOLLARS'!D19&gt;'[3]SMA Limits - Children'!D8,'[3]SMA Limits - Children'!D8,'[3]CHILD DOLLARS'!D19)</f>
        <v>37571.629683698295</v>
      </c>
      <c r="E8" s="53">
        <f>IF('[3]CHILD DOLLARS'!E19&gt;'[3]SMA Limits - Children'!E8,'[3]SMA Limits - Children'!E8,'[3]CHILD DOLLARS'!E19)</f>
        <v>34494.720000000001</v>
      </c>
      <c r="F8" s="53">
        <f>IF('[3]CHILD DOLLARS'!F19&gt;'[3]SMA Limits - Children'!F8,'[3]SMA Limits - Children'!F8,'[3]CHILD DOLLARS'!F19)</f>
        <v>1352382.04</v>
      </c>
      <c r="G8" s="53">
        <f>IF('[3]CHILD DOLLARS'!G19&gt;'[3]SMA Limits - Children'!G8,'[3]SMA Limits - Children'!G8,'[3]CHILD DOLLARS'!G19)</f>
        <v>0</v>
      </c>
      <c r="H8" s="53">
        <f>IF('[3]CHILD DOLLARS'!H19&gt;'[3]SMA Limits - Children'!H8,'[3]SMA Limits - Children'!H8,'[3]CHILD DOLLARS'!H19)</f>
        <v>283524.72000000003</v>
      </c>
      <c r="I8" s="53">
        <f>IF('[3]CHILD DOLLARS'!I19&gt;'[3]SMA Limits - Children'!I8,'[3]SMA Limits - Children'!I8,'[3]CHILD DOLLARS'!I19)</f>
        <v>0</v>
      </c>
      <c r="J8" s="53">
        <f>IF('[3]CHILD DOLLARS'!J19&gt;'[3]SMA Limits - Children'!J8,'[3]SMA Limits - Children'!J8,'[3]CHILD DOLLARS'!J19)</f>
        <v>212856.93</v>
      </c>
      <c r="K8" s="53">
        <f>IF('[3]CHILD DOLLARS'!K19&gt;'[3]SMA Limits - Children'!K8,'[3]SMA Limits - Children'!K8,'[3]CHILD DOLLARS'!K19)</f>
        <v>3005421.48</v>
      </c>
      <c r="L8" s="53">
        <f>IF('[3]CHILD DOLLARS'!L19&gt;'[3]SMA Limits - Children'!L8,'[3]SMA Limits - Children'!L8,'[3]CHILD DOLLARS'!L19)</f>
        <v>44658354.200000003</v>
      </c>
      <c r="M8" s="53">
        <f>IF('[3]CHILD DOLLARS'!M19&gt;'[3]SMA Limits - Children'!M8,'[3]SMA Limits - Children'!M8,'[3]CHILD DOLLARS'!M19)</f>
        <v>3582795.47</v>
      </c>
      <c r="N8" s="53">
        <f>IF('[3]CHILD DOLLARS'!N19&gt;'[3]SMA Limits - Children'!N8,'[3]SMA Limits - Children'!N8,'[3]CHILD DOLLARS'!N19)</f>
        <v>2589186.65</v>
      </c>
      <c r="O8" s="53">
        <f>IF('[3]CHILD DOLLARS'!O19&gt;'[3]SMA Limits - Children'!O8,'[3]SMA Limits - Children'!O8,'[3]CHILD DOLLARS'!O19)</f>
        <v>510732.12</v>
      </c>
      <c r="P8" s="53">
        <f>IF('[3]CHILD DOLLARS'!P19&gt;'[3]SMA Limits - Children'!P8,'[3]SMA Limits - Children'!P8,'[3]CHILD DOLLARS'!P19)</f>
        <v>72229.3</v>
      </c>
      <c r="Q8" s="53">
        <f>IF('[3]CHILD DOLLARS'!Q19&gt;'[3]SMA Limits - Children'!Q8,'[3]SMA Limits - Children'!Q8,'[3]CHILD DOLLARS'!Q19)</f>
        <v>888526.74</v>
      </c>
      <c r="R8" s="53">
        <f>IF('[3]CHILD DOLLARS'!R19&gt;'[3]SMA Limits - Children'!R8,'[3]SMA Limits - Children'!R8,'[3]CHILD DOLLARS'!R19)</f>
        <v>1603621</v>
      </c>
      <c r="S8" s="53">
        <f t="shared" si="0"/>
        <v>58831696.999683693</v>
      </c>
    </row>
    <row r="9" spans="1:19" ht="15.75">
      <c r="A9" s="17">
        <v>8</v>
      </c>
      <c r="B9" s="40" t="s">
        <v>10</v>
      </c>
      <c r="C9" s="53">
        <f>IF('[3]CHILD DOLLARS'!C20&gt;'[3]SMA Limits - Children'!C9,'[3]SMA Limits - Children'!C9,'[3]CHILD DOLLARS'!C20)</f>
        <v>4572.4139091646384</v>
      </c>
      <c r="D9" s="53">
        <f>IF('[3]CHILD DOLLARS'!D20&gt;'[3]SMA Limits - Children'!D9,'[3]SMA Limits - Children'!D9,'[3]CHILD DOLLARS'!D20)</f>
        <v>0</v>
      </c>
      <c r="E9" s="53">
        <f>IF('[3]CHILD DOLLARS'!E20&gt;'[3]SMA Limits - Children'!E9,'[3]SMA Limits - Children'!E9,'[3]CHILD DOLLARS'!E20)</f>
        <v>0</v>
      </c>
      <c r="F9" s="53">
        <f>IF('[3]CHILD DOLLARS'!F20&gt;'[3]SMA Limits - Children'!F9,'[3]SMA Limits - Children'!F9,'[3]CHILD DOLLARS'!F20)</f>
        <v>0</v>
      </c>
      <c r="G9" s="53">
        <f>IF('[3]CHILD DOLLARS'!G20&gt;'[3]SMA Limits - Children'!G9,'[3]SMA Limits - Children'!G9,'[3]CHILD DOLLARS'!G20)</f>
        <v>0</v>
      </c>
      <c r="H9" s="53">
        <f>IF('[3]CHILD DOLLARS'!H20&gt;'[3]SMA Limits - Children'!H9,'[3]SMA Limits - Children'!H9,'[3]CHILD DOLLARS'!H20)</f>
        <v>0</v>
      </c>
      <c r="I9" s="53">
        <f>IF('[3]CHILD DOLLARS'!I20&gt;'[3]SMA Limits - Children'!I9,'[3]SMA Limits - Children'!I9,'[3]CHILD DOLLARS'!I20)</f>
        <v>41283.279999999999</v>
      </c>
      <c r="J9" s="53">
        <f>IF('[3]CHILD DOLLARS'!J20&gt;'[3]SMA Limits - Children'!J9,'[3]SMA Limits - Children'!J9,'[3]CHILD DOLLARS'!J20)</f>
        <v>0</v>
      </c>
      <c r="K9" s="53">
        <f>IF('[3]CHILD DOLLARS'!K20&gt;'[3]SMA Limits - Children'!K9,'[3]SMA Limits - Children'!K9,'[3]CHILD DOLLARS'!K20)</f>
        <v>52691.38</v>
      </c>
      <c r="L9" s="53">
        <f>IF('[3]CHILD DOLLARS'!L20&gt;'[3]SMA Limits - Children'!L9,'[3]SMA Limits - Children'!L9,'[3]CHILD DOLLARS'!L20)</f>
        <v>1356548.26</v>
      </c>
      <c r="M9" s="53">
        <f>IF('[3]CHILD DOLLARS'!M20&gt;'[3]SMA Limits - Children'!M9,'[3]SMA Limits - Children'!M9,'[3]CHILD DOLLARS'!M20)</f>
        <v>3204</v>
      </c>
      <c r="N9" s="53">
        <f>IF('[3]CHILD DOLLARS'!N20&gt;'[3]SMA Limits - Children'!N9,'[3]SMA Limits - Children'!N9,'[3]CHILD DOLLARS'!N20)</f>
        <v>102520.55</v>
      </c>
      <c r="O9" s="53">
        <f>IF('[3]CHILD DOLLARS'!O20&gt;'[3]SMA Limits - Children'!O9,'[3]SMA Limits - Children'!O9,'[3]CHILD DOLLARS'!O20)</f>
        <v>35993.25</v>
      </c>
      <c r="P9" s="53">
        <f>IF('[3]CHILD DOLLARS'!P20&gt;'[3]SMA Limits - Children'!P9,'[3]SMA Limits - Children'!P9,'[3]CHILD DOLLARS'!P20)</f>
        <v>0</v>
      </c>
      <c r="Q9" s="53">
        <f>IF('[3]CHILD DOLLARS'!Q20&gt;'[3]SMA Limits - Children'!Q9,'[3]SMA Limits - Children'!Q9,'[3]CHILD DOLLARS'!Q20)</f>
        <v>7060.2</v>
      </c>
      <c r="R9" s="53">
        <f>IF('[3]CHILD DOLLARS'!R20&gt;'[3]SMA Limits - Children'!R9,'[3]SMA Limits - Children'!R9,'[3]CHILD DOLLARS'!R20)</f>
        <v>123453.72</v>
      </c>
      <c r="S9" s="53">
        <f t="shared" si="0"/>
        <v>1727327.0539091646</v>
      </c>
    </row>
    <row r="10" spans="1:19" ht="15.75">
      <c r="A10" s="17">
        <v>9</v>
      </c>
      <c r="B10" s="40" t="s">
        <v>11</v>
      </c>
      <c r="C10" s="53">
        <f>IF('[3]CHILD DOLLARS'!C21&gt;'[3]SMA Limits - Children'!C10,'[3]SMA Limits - Children'!C10,'[3]CHILD DOLLARS'!C21)</f>
        <v>73158.622546634215</v>
      </c>
      <c r="D10" s="53">
        <f>IF('[3]CHILD DOLLARS'!D21&gt;'[3]SMA Limits - Children'!D10,'[3]SMA Limits - Children'!D10,'[3]CHILD DOLLARS'!D21)</f>
        <v>0</v>
      </c>
      <c r="E10" s="53">
        <f>IF('[3]CHILD DOLLARS'!E21&gt;'[3]SMA Limits - Children'!E10,'[3]SMA Limits - Children'!E10,'[3]CHILD DOLLARS'!E21)</f>
        <v>0</v>
      </c>
      <c r="F10" s="53">
        <f>IF('[3]CHILD DOLLARS'!F21&gt;'[3]SMA Limits - Children'!F10,'[3]SMA Limits - Children'!F10,'[3]CHILD DOLLARS'!F21)</f>
        <v>0</v>
      </c>
      <c r="G10" s="53">
        <f>IF('[3]CHILD DOLLARS'!G21&gt;'[3]SMA Limits - Children'!G10,'[3]SMA Limits - Children'!G10,'[3]CHILD DOLLARS'!G21)</f>
        <v>0</v>
      </c>
      <c r="H10" s="53">
        <f>IF('[3]CHILD DOLLARS'!H21&gt;'[3]SMA Limits - Children'!H10,'[3]SMA Limits - Children'!H10,'[3]CHILD DOLLARS'!H21)</f>
        <v>0</v>
      </c>
      <c r="I10" s="53">
        <f>IF('[3]CHILD DOLLARS'!I21&gt;'[3]SMA Limits - Children'!I10,'[3]SMA Limits - Children'!I10,'[3]CHILD DOLLARS'!I21)</f>
        <v>0</v>
      </c>
      <c r="J10" s="53">
        <f>IF('[3]CHILD DOLLARS'!J21&gt;'[3]SMA Limits - Children'!J10,'[3]SMA Limits - Children'!J10,'[3]CHILD DOLLARS'!J21)</f>
        <v>178617.64</v>
      </c>
      <c r="K10" s="53">
        <f>IF('[3]CHILD DOLLARS'!K21&gt;'[3]SMA Limits - Children'!K10,'[3]SMA Limits - Children'!K10,'[3]CHILD DOLLARS'!K21)</f>
        <v>217064.49</v>
      </c>
      <c r="L10" s="53">
        <f>IF('[3]CHILD DOLLARS'!L21&gt;'[3]SMA Limits - Children'!L10,'[3]SMA Limits - Children'!L10,'[3]CHILD DOLLARS'!L21)</f>
        <v>1920350.64</v>
      </c>
      <c r="M10" s="53">
        <f>IF('[3]CHILD DOLLARS'!M21&gt;'[3]SMA Limits - Children'!M10,'[3]SMA Limits - Children'!M10,'[3]CHILD DOLLARS'!M21)</f>
        <v>2040.45</v>
      </c>
      <c r="N10" s="53">
        <f>IF('[3]CHILD DOLLARS'!N21&gt;'[3]SMA Limits - Children'!N10,'[3]SMA Limits - Children'!N10,'[3]CHILD DOLLARS'!N21)</f>
        <v>160542.06</v>
      </c>
      <c r="O10" s="53">
        <f>IF('[3]CHILD DOLLARS'!O21&gt;'[3]SMA Limits - Children'!O10,'[3]SMA Limits - Children'!O10,'[3]CHILD DOLLARS'!O21)</f>
        <v>191435.49</v>
      </c>
      <c r="P10" s="53">
        <f>IF('[3]CHILD DOLLARS'!P21&gt;'[3]SMA Limits - Children'!P10,'[3]SMA Limits - Children'!P10,'[3]CHILD DOLLARS'!P21)</f>
        <v>0</v>
      </c>
      <c r="Q10" s="53">
        <f>IF('[3]CHILD DOLLARS'!Q21&gt;'[3]SMA Limits - Children'!Q10,'[3]SMA Limits - Children'!Q10,'[3]CHILD DOLLARS'!Q21)</f>
        <v>11263.9</v>
      </c>
      <c r="R10" s="53">
        <f>IF('[3]CHILD DOLLARS'!R21&gt;'[3]SMA Limits - Children'!R10,'[3]SMA Limits - Children'!R10,'[3]CHILD DOLLARS'!R21)</f>
        <v>193747.32</v>
      </c>
      <c r="S10" s="53">
        <f t="shared" si="0"/>
        <v>2948220.6125466339</v>
      </c>
    </row>
    <row r="11" spans="1:19" ht="15.75">
      <c r="A11" s="17">
        <v>10</v>
      </c>
      <c r="B11" s="40" t="s">
        <v>12</v>
      </c>
      <c r="C11" s="53">
        <f>IF('[3]CHILD DOLLARS'!C22&gt;'[3]SMA Limits - Children'!C11,'[3]SMA Limits - Children'!C11,'[3]CHILD DOLLARS'!C22)</f>
        <v>463630.19</v>
      </c>
      <c r="D11" s="53">
        <f>IF('[3]CHILD DOLLARS'!D22&gt;'[3]SMA Limits - Children'!D11,'[3]SMA Limits - Children'!D11,'[3]CHILD DOLLARS'!D22)</f>
        <v>0</v>
      </c>
      <c r="E11" s="53">
        <f>IF('[3]CHILD DOLLARS'!E22&gt;'[3]SMA Limits - Children'!E11,'[3]SMA Limits - Children'!E11,'[3]CHILD DOLLARS'!E22)</f>
        <v>0</v>
      </c>
      <c r="F11" s="53">
        <f>IF('[3]CHILD DOLLARS'!F22&gt;'[3]SMA Limits - Children'!F11,'[3]SMA Limits - Children'!F11,'[3]CHILD DOLLARS'!F22)</f>
        <v>365140.8</v>
      </c>
      <c r="G11" s="53">
        <f>IF('[3]CHILD DOLLARS'!G22&gt;'[3]SMA Limits - Children'!G11,'[3]SMA Limits - Children'!G11,'[3]CHILD DOLLARS'!G22)</f>
        <v>0</v>
      </c>
      <c r="H11" s="53">
        <f>IF('[3]CHILD DOLLARS'!H22&gt;'[3]SMA Limits - Children'!H11,'[3]SMA Limits - Children'!H11,'[3]CHILD DOLLARS'!H22)</f>
        <v>264672.03999999998</v>
      </c>
      <c r="I11" s="53">
        <f>IF('[3]CHILD DOLLARS'!I22&gt;'[3]SMA Limits - Children'!I11,'[3]SMA Limits - Children'!I11,'[3]CHILD DOLLARS'!I22)</f>
        <v>0</v>
      </c>
      <c r="J11" s="53">
        <f>IF('[3]CHILD DOLLARS'!J22&gt;'[3]SMA Limits - Children'!J11,'[3]SMA Limits - Children'!J11,'[3]CHILD DOLLARS'!J22)</f>
        <v>0</v>
      </c>
      <c r="K11" s="53">
        <f>IF('[3]CHILD DOLLARS'!K22&gt;'[3]SMA Limits - Children'!K11,'[3]SMA Limits - Children'!K11,'[3]CHILD DOLLARS'!K22)</f>
        <v>2067994.62</v>
      </c>
      <c r="L11" s="53">
        <f>IF('[3]CHILD DOLLARS'!L22&gt;'[3]SMA Limits - Children'!L11,'[3]SMA Limits - Children'!L11,'[3]CHILD DOLLARS'!L22)</f>
        <v>15492331.58</v>
      </c>
      <c r="M11" s="53">
        <f>IF('[3]CHILD DOLLARS'!M22&gt;'[3]SMA Limits - Children'!M11,'[3]SMA Limits - Children'!M11,'[3]CHILD DOLLARS'!M22)</f>
        <v>2871398</v>
      </c>
      <c r="N11" s="53">
        <f>IF('[3]CHILD DOLLARS'!N22&gt;'[3]SMA Limits - Children'!N11,'[3]SMA Limits - Children'!N11,'[3]CHILD DOLLARS'!N22)</f>
        <v>4096775.98</v>
      </c>
      <c r="O11" s="53">
        <f>IF('[3]CHILD DOLLARS'!O22&gt;'[3]SMA Limits - Children'!O11,'[3]SMA Limits - Children'!O11,'[3]CHILD DOLLARS'!O22)</f>
        <v>487928.84</v>
      </c>
      <c r="P11" s="53">
        <f>IF('[3]CHILD DOLLARS'!P22&gt;'[3]SMA Limits - Children'!P11,'[3]SMA Limits - Children'!P11,'[3]CHILD DOLLARS'!P22)</f>
        <v>0</v>
      </c>
      <c r="Q11" s="53">
        <f>IF('[3]CHILD DOLLARS'!Q22&gt;'[3]SMA Limits - Children'!Q11,'[3]SMA Limits - Children'!Q11,'[3]CHILD DOLLARS'!Q22)</f>
        <v>589979.88</v>
      </c>
      <c r="R11" s="53">
        <f>IF('[3]CHILD DOLLARS'!R22&gt;'[3]SMA Limits - Children'!R11,'[3]SMA Limits - Children'!R11,'[3]CHILD DOLLARS'!R22)</f>
        <v>2120880.15</v>
      </c>
      <c r="S11" s="53">
        <f t="shared" si="0"/>
        <v>28820732.079999998</v>
      </c>
    </row>
    <row r="12" spans="1:19" ht="15.75">
      <c r="A12" s="17">
        <v>11</v>
      </c>
      <c r="B12" s="40" t="s">
        <v>13</v>
      </c>
      <c r="C12" s="53">
        <f>IF('[3]CHILD DOLLARS'!C23&gt;'[3]SMA Limits - Children'!C12,'[3]SMA Limits - Children'!C12,'[3]CHILD DOLLARS'!C23)</f>
        <v>0</v>
      </c>
      <c r="D12" s="53">
        <f>IF('[3]CHILD DOLLARS'!D23&gt;'[3]SMA Limits - Children'!D12,'[3]SMA Limits - Children'!D12,'[3]CHILD DOLLARS'!D23)</f>
        <v>0</v>
      </c>
      <c r="E12" s="53">
        <f>IF('[3]CHILD DOLLARS'!E23&gt;'[3]SMA Limits - Children'!E12,'[3]SMA Limits - Children'!E12,'[3]CHILD DOLLARS'!E23)</f>
        <v>0</v>
      </c>
      <c r="F12" s="53">
        <f>IF('[3]CHILD DOLLARS'!F23&gt;'[3]SMA Limits - Children'!F12,'[3]SMA Limits - Children'!F12,'[3]CHILD DOLLARS'!F23)</f>
        <v>0</v>
      </c>
      <c r="G12" s="53">
        <f>IF('[3]CHILD DOLLARS'!G23&gt;'[3]SMA Limits - Children'!G12,'[3]SMA Limits - Children'!G12,'[3]CHILD DOLLARS'!G23)</f>
        <v>0</v>
      </c>
      <c r="H12" s="53">
        <f>IF('[3]CHILD DOLLARS'!H23&gt;'[3]SMA Limits - Children'!H12,'[3]SMA Limits - Children'!H12,'[3]CHILD DOLLARS'!H23)</f>
        <v>0</v>
      </c>
      <c r="I12" s="53">
        <f>IF('[3]CHILD DOLLARS'!I23&gt;'[3]SMA Limits - Children'!I12,'[3]SMA Limits - Children'!I12,'[3]CHILD DOLLARS'!I23)</f>
        <v>0</v>
      </c>
      <c r="J12" s="53">
        <f>IF('[3]CHILD DOLLARS'!J23&gt;'[3]SMA Limits - Children'!J12,'[3]SMA Limits - Children'!J12,'[3]CHILD DOLLARS'!J23)</f>
        <v>0</v>
      </c>
      <c r="K12" s="53">
        <f>IF('[3]CHILD DOLLARS'!K23&gt;'[3]SMA Limits - Children'!K12,'[3]SMA Limits - Children'!K12,'[3]CHILD DOLLARS'!K23)</f>
        <v>95718.58</v>
      </c>
      <c r="L12" s="53">
        <f>IF('[3]CHILD DOLLARS'!L23&gt;'[3]SMA Limits - Children'!L12,'[3]SMA Limits - Children'!L12,'[3]CHILD DOLLARS'!L23)</f>
        <v>841622.89</v>
      </c>
      <c r="M12" s="53">
        <f>IF('[3]CHILD DOLLARS'!M23&gt;'[3]SMA Limits - Children'!M12,'[3]SMA Limits - Children'!M12,'[3]CHILD DOLLARS'!M23)</f>
        <v>24480.74</v>
      </c>
      <c r="N12" s="53">
        <f>IF('[3]CHILD DOLLARS'!N23&gt;'[3]SMA Limits - Children'!N12,'[3]SMA Limits - Children'!N12,'[3]CHILD DOLLARS'!N23)</f>
        <v>82892.98</v>
      </c>
      <c r="O12" s="53">
        <f>IF('[3]CHILD DOLLARS'!O23&gt;'[3]SMA Limits - Children'!O12,'[3]SMA Limits - Children'!O12,'[3]CHILD DOLLARS'!O23)</f>
        <v>40272.980000000003</v>
      </c>
      <c r="P12" s="53">
        <f>IF('[3]CHILD DOLLARS'!P23&gt;'[3]SMA Limits - Children'!P12,'[3]SMA Limits - Children'!P12,'[3]CHILD DOLLARS'!P23)</f>
        <v>0</v>
      </c>
      <c r="Q12" s="53">
        <f>IF('[3]CHILD DOLLARS'!Q23&gt;'[3]SMA Limits - Children'!Q12,'[3]SMA Limits - Children'!Q12,'[3]CHILD DOLLARS'!Q23)</f>
        <v>57620.6</v>
      </c>
      <c r="R12" s="53">
        <f>IF('[3]CHILD DOLLARS'!R23&gt;'[3]SMA Limits - Children'!R12,'[3]SMA Limits - Children'!R12,'[3]CHILD DOLLARS'!R23)</f>
        <v>128748.1</v>
      </c>
      <c r="S12" s="53">
        <f t="shared" si="0"/>
        <v>1271356.8700000001</v>
      </c>
    </row>
    <row r="13" spans="1:19" ht="15.75">
      <c r="A13" s="17">
        <v>12</v>
      </c>
      <c r="B13" s="40" t="s">
        <v>14</v>
      </c>
      <c r="C13" s="53">
        <f>IF('[3]CHILD DOLLARS'!C24&gt;'[3]SMA Limits - Children'!C13,'[3]SMA Limits - Children'!C13,'[3]CHILD DOLLARS'!C24)</f>
        <v>56828.572871046221</v>
      </c>
      <c r="D13" s="53">
        <f>IF('[3]CHILD DOLLARS'!D24&gt;'[3]SMA Limits - Children'!D13,'[3]SMA Limits - Children'!D13,'[3]CHILD DOLLARS'!D24)</f>
        <v>0</v>
      </c>
      <c r="E13" s="53">
        <f>IF('[3]CHILD DOLLARS'!E24&gt;'[3]SMA Limits - Children'!E13,'[3]SMA Limits - Children'!E13,'[3]CHILD DOLLARS'!E24)</f>
        <v>0</v>
      </c>
      <c r="F13" s="53">
        <f>IF('[3]CHILD DOLLARS'!F24&gt;'[3]SMA Limits - Children'!F13,'[3]SMA Limits - Children'!F13,'[3]CHILD DOLLARS'!F24)</f>
        <v>138445.26</v>
      </c>
      <c r="G13" s="53">
        <f>IF('[3]CHILD DOLLARS'!G24&gt;'[3]SMA Limits - Children'!G13,'[3]SMA Limits - Children'!G13,'[3]CHILD DOLLARS'!G24)</f>
        <v>0</v>
      </c>
      <c r="H13" s="53">
        <f>IF('[3]CHILD DOLLARS'!H24&gt;'[3]SMA Limits - Children'!H13,'[3]SMA Limits - Children'!H13,'[3]CHILD DOLLARS'!H24)</f>
        <v>37067.32</v>
      </c>
      <c r="I13" s="53">
        <f>IF('[3]CHILD DOLLARS'!I24&gt;'[3]SMA Limits - Children'!I13,'[3]SMA Limits - Children'!I13,'[3]CHILD DOLLARS'!I24)</f>
        <v>0</v>
      </c>
      <c r="J13" s="53">
        <f>IF('[3]CHILD DOLLARS'!J24&gt;'[3]SMA Limits - Children'!J13,'[3]SMA Limits - Children'!J13,'[3]CHILD DOLLARS'!J24)</f>
        <v>6204</v>
      </c>
      <c r="K13" s="53">
        <f>IF('[3]CHILD DOLLARS'!K24&gt;'[3]SMA Limits - Children'!K13,'[3]SMA Limits - Children'!K13,'[3]CHILD DOLLARS'!K24)</f>
        <v>463951.92</v>
      </c>
      <c r="L13" s="53">
        <f>IF('[3]CHILD DOLLARS'!L24&gt;'[3]SMA Limits - Children'!L13,'[3]SMA Limits - Children'!L13,'[3]CHILD DOLLARS'!L24)</f>
        <v>3712099.98</v>
      </c>
      <c r="M13" s="53">
        <f>IF('[3]CHILD DOLLARS'!M24&gt;'[3]SMA Limits - Children'!M13,'[3]SMA Limits - Children'!M13,'[3]CHILD DOLLARS'!M24)</f>
        <v>441445.79</v>
      </c>
      <c r="N13" s="53">
        <f>IF('[3]CHILD DOLLARS'!N24&gt;'[3]SMA Limits - Children'!N13,'[3]SMA Limits - Children'!N13,'[3]CHILD DOLLARS'!N24)</f>
        <v>460895.22</v>
      </c>
      <c r="O13" s="53">
        <f>IF('[3]CHILD DOLLARS'!O24&gt;'[3]SMA Limits - Children'!O13,'[3]SMA Limits - Children'!O13,'[3]CHILD DOLLARS'!O24)</f>
        <v>32878.550000000003</v>
      </c>
      <c r="P13" s="53">
        <f>IF('[3]CHILD DOLLARS'!P24&gt;'[3]SMA Limits - Children'!P13,'[3]SMA Limits - Children'!P13,'[3]CHILD DOLLARS'!P24)</f>
        <v>114253.62</v>
      </c>
      <c r="Q13" s="53">
        <f>IF('[3]CHILD DOLLARS'!Q24&gt;'[3]SMA Limits - Children'!Q13,'[3]SMA Limits - Children'!Q13,'[3]CHILD DOLLARS'!Q24)</f>
        <v>264469.51</v>
      </c>
      <c r="R13" s="53">
        <f>IF('[3]CHILD DOLLARS'!R24&gt;'[3]SMA Limits - Children'!R13,'[3]SMA Limits - Children'!R13,'[3]CHILD DOLLARS'!R24)</f>
        <v>95729.58</v>
      </c>
      <c r="S13" s="53">
        <f t="shared" si="0"/>
        <v>5824269.3228710461</v>
      </c>
    </row>
    <row r="14" spans="1:19" ht="15.75">
      <c r="A14" s="17">
        <v>13</v>
      </c>
      <c r="B14" s="40" t="s">
        <v>15</v>
      </c>
      <c r="C14" s="53">
        <f>IF('[3]CHILD DOLLARS'!C25&gt;'[3]SMA Limits - Children'!C14,'[3]SMA Limits - Children'!C14,'[3]CHILD DOLLARS'!C25)</f>
        <v>0</v>
      </c>
      <c r="D14" s="53">
        <f>IF('[3]CHILD DOLLARS'!D25&gt;'[3]SMA Limits - Children'!D14,'[3]SMA Limits - Children'!D14,'[3]CHILD DOLLARS'!D25)</f>
        <v>0</v>
      </c>
      <c r="E14" s="53">
        <f>IF('[3]CHILD DOLLARS'!E25&gt;'[3]SMA Limits - Children'!E14,'[3]SMA Limits - Children'!E14,'[3]CHILD DOLLARS'!E25)</f>
        <v>0</v>
      </c>
      <c r="F14" s="53">
        <f>IF('[3]CHILD DOLLARS'!F25&gt;'[3]SMA Limits - Children'!F14,'[3]SMA Limits - Children'!F14,'[3]CHILD DOLLARS'!F25)</f>
        <v>0</v>
      </c>
      <c r="G14" s="53">
        <f>IF('[3]CHILD DOLLARS'!G25&gt;'[3]SMA Limits - Children'!G14,'[3]SMA Limits - Children'!G14,'[3]CHILD DOLLARS'!G25)</f>
        <v>0</v>
      </c>
      <c r="H14" s="53">
        <f>IF('[3]CHILD DOLLARS'!H25&gt;'[3]SMA Limits - Children'!H14,'[3]SMA Limits - Children'!H14,'[3]CHILD DOLLARS'!H25)</f>
        <v>0</v>
      </c>
      <c r="I14" s="53">
        <f>IF('[3]CHILD DOLLARS'!I25&gt;'[3]SMA Limits - Children'!I14,'[3]SMA Limits - Children'!I14,'[3]CHILD DOLLARS'!I25)</f>
        <v>0</v>
      </c>
      <c r="J14" s="53">
        <f>IF('[3]CHILD DOLLARS'!J25&gt;'[3]SMA Limits - Children'!J14,'[3]SMA Limits - Children'!J14,'[3]CHILD DOLLARS'!J25)</f>
        <v>0</v>
      </c>
      <c r="K14" s="53">
        <f>IF('[3]CHILD DOLLARS'!K25&gt;'[3]SMA Limits - Children'!K14,'[3]SMA Limits - Children'!K14,'[3]CHILD DOLLARS'!K25)</f>
        <v>135610.32</v>
      </c>
      <c r="L14" s="53">
        <f>IF('[3]CHILD DOLLARS'!L25&gt;'[3]SMA Limits - Children'!L14,'[3]SMA Limits - Children'!L14,'[3]CHILD DOLLARS'!L25)</f>
        <v>7746417.6800000006</v>
      </c>
      <c r="M14" s="53">
        <f>IF('[3]CHILD DOLLARS'!M25&gt;'[3]SMA Limits - Children'!M14,'[3]SMA Limits - Children'!M14,'[3]CHILD DOLLARS'!M25)</f>
        <v>350328</v>
      </c>
      <c r="N14" s="53">
        <f>IF('[3]CHILD DOLLARS'!N25&gt;'[3]SMA Limits - Children'!N14,'[3]SMA Limits - Children'!N14,'[3]CHILD DOLLARS'!N25)</f>
        <v>4041886.5300000003</v>
      </c>
      <c r="O14" s="53">
        <f>IF('[3]CHILD DOLLARS'!O25&gt;'[3]SMA Limits - Children'!O14,'[3]SMA Limits - Children'!O14,'[3]CHILD DOLLARS'!O25)</f>
        <v>349423.76</v>
      </c>
      <c r="P14" s="53">
        <f>IF('[3]CHILD DOLLARS'!P25&gt;'[3]SMA Limits - Children'!P14,'[3]SMA Limits - Children'!P14,'[3]CHILD DOLLARS'!P25)</f>
        <v>0</v>
      </c>
      <c r="Q14" s="53">
        <f>IF('[3]CHILD DOLLARS'!Q25&gt;'[3]SMA Limits - Children'!Q14,'[3]SMA Limits - Children'!Q14,'[3]CHILD DOLLARS'!Q25)</f>
        <v>7890.96</v>
      </c>
      <c r="R14" s="53">
        <f>IF('[3]CHILD DOLLARS'!R25&gt;'[3]SMA Limits - Children'!R14,'[3]SMA Limits - Children'!R14,'[3]CHILD DOLLARS'!R25)</f>
        <v>45567.200000000004</v>
      </c>
      <c r="S14" s="53">
        <f t="shared" si="0"/>
        <v>12677124.450000001</v>
      </c>
    </row>
    <row r="15" spans="1:19" ht="15.75">
      <c r="A15" s="17">
        <v>14</v>
      </c>
      <c r="B15" s="40" t="s">
        <v>16</v>
      </c>
      <c r="C15" s="53">
        <f>IF('[3]CHILD DOLLARS'!C26&gt;'[3]SMA Limits - Children'!C15,'[3]SMA Limits - Children'!C15,'[3]CHILD DOLLARS'!C26)</f>
        <v>0</v>
      </c>
      <c r="D15" s="53">
        <f>IF('[3]CHILD DOLLARS'!D26&gt;'[3]SMA Limits - Children'!D15,'[3]SMA Limits - Children'!D15,'[3]CHILD DOLLARS'!D26)</f>
        <v>0</v>
      </c>
      <c r="E15" s="53">
        <f>IF('[3]CHILD DOLLARS'!E26&gt;'[3]SMA Limits - Children'!E15,'[3]SMA Limits - Children'!E15,'[3]CHILD DOLLARS'!E26)</f>
        <v>0</v>
      </c>
      <c r="F15" s="53">
        <f>IF('[3]CHILD DOLLARS'!F26&gt;'[3]SMA Limits - Children'!F15,'[3]SMA Limits - Children'!F15,'[3]CHILD DOLLARS'!F26)</f>
        <v>0</v>
      </c>
      <c r="G15" s="53">
        <f>IF('[3]CHILD DOLLARS'!G26&gt;'[3]SMA Limits - Children'!G15,'[3]SMA Limits - Children'!G15,'[3]CHILD DOLLARS'!G26)</f>
        <v>0</v>
      </c>
      <c r="H15" s="53">
        <f>IF('[3]CHILD DOLLARS'!H26&gt;'[3]SMA Limits - Children'!H15,'[3]SMA Limits - Children'!H15,'[3]CHILD DOLLARS'!H26)</f>
        <v>0</v>
      </c>
      <c r="I15" s="53">
        <f>IF('[3]CHILD DOLLARS'!I26&gt;'[3]SMA Limits - Children'!I15,'[3]SMA Limits - Children'!I15,'[3]CHILD DOLLARS'!I26)</f>
        <v>0</v>
      </c>
      <c r="J15" s="53">
        <f>IF('[3]CHILD DOLLARS'!J26&gt;'[3]SMA Limits - Children'!J15,'[3]SMA Limits - Children'!J15,'[3]CHILD DOLLARS'!J26)</f>
        <v>0</v>
      </c>
      <c r="K15" s="53">
        <f>IF('[3]CHILD DOLLARS'!K26&gt;'[3]SMA Limits - Children'!K15,'[3]SMA Limits - Children'!K15,'[3]CHILD DOLLARS'!K26)</f>
        <v>4328.5599999999995</v>
      </c>
      <c r="L15" s="53">
        <f>IF('[3]CHILD DOLLARS'!L26&gt;'[3]SMA Limits - Children'!L15,'[3]SMA Limits - Children'!L15,'[3]CHILD DOLLARS'!L26)</f>
        <v>576535.19999999995</v>
      </c>
      <c r="M15" s="53">
        <f>IF('[3]CHILD DOLLARS'!M26&gt;'[3]SMA Limits - Children'!M15,'[3]SMA Limits - Children'!M15,'[3]CHILD DOLLARS'!M26)</f>
        <v>0</v>
      </c>
      <c r="N15" s="53">
        <f>IF('[3]CHILD DOLLARS'!N26&gt;'[3]SMA Limits - Children'!N15,'[3]SMA Limits - Children'!N15,'[3]CHILD DOLLARS'!N26)</f>
        <v>23207.06</v>
      </c>
      <c r="O15" s="53">
        <f>IF('[3]CHILD DOLLARS'!O26&gt;'[3]SMA Limits - Children'!O15,'[3]SMA Limits - Children'!O15,'[3]CHILD DOLLARS'!O26)</f>
        <v>13046.85</v>
      </c>
      <c r="P15" s="53">
        <f>IF('[3]CHILD DOLLARS'!P26&gt;'[3]SMA Limits - Children'!P15,'[3]SMA Limits - Children'!P15,'[3]CHILD DOLLARS'!P26)</f>
        <v>0</v>
      </c>
      <c r="Q15" s="53">
        <f>IF('[3]CHILD DOLLARS'!Q26&gt;'[3]SMA Limits - Children'!Q15,'[3]SMA Limits - Children'!Q15,'[3]CHILD DOLLARS'!Q26)</f>
        <v>1268.8</v>
      </c>
      <c r="R15" s="53">
        <f>IF('[3]CHILD DOLLARS'!R26&gt;'[3]SMA Limits - Children'!R15,'[3]SMA Limits - Children'!R15,'[3]CHILD DOLLARS'!R26)</f>
        <v>375</v>
      </c>
      <c r="S15" s="53">
        <f t="shared" si="0"/>
        <v>618761.47000000009</v>
      </c>
    </row>
    <row r="16" spans="1:19" ht="15.75">
      <c r="A16" s="17">
        <v>15</v>
      </c>
      <c r="B16" s="40" t="s">
        <v>17</v>
      </c>
      <c r="C16" s="53">
        <f>IF('[3]CHILD DOLLARS'!C27&gt;'[3]SMA Limits - Children'!C16,'[3]SMA Limits - Children'!C16,'[3]CHILD DOLLARS'!C27)</f>
        <v>182242.8</v>
      </c>
      <c r="D16" s="53">
        <f>IF('[3]CHILD DOLLARS'!D27&gt;'[3]SMA Limits - Children'!D16,'[3]SMA Limits - Children'!D16,'[3]CHILD DOLLARS'!D27)</f>
        <v>60040.937631792367</v>
      </c>
      <c r="E16" s="53">
        <f>IF('[3]CHILD DOLLARS'!E27&gt;'[3]SMA Limits - Children'!E16,'[3]SMA Limits - Children'!E16,'[3]CHILD DOLLARS'!E27)</f>
        <v>67552.160000000003</v>
      </c>
      <c r="F16" s="53">
        <f>IF('[3]CHILD DOLLARS'!F27&gt;'[3]SMA Limits - Children'!F16,'[3]SMA Limits - Children'!F16,'[3]CHILD DOLLARS'!F27)</f>
        <v>534471.9</v>
      </c>
      <c r="G16" s="53">
        <f>IF('[3]CHILD DOLLARS'!G27&gt;'[3]SMA Limits - Children'!G16,'[3]SMA Limits - Children'!G16,'[3]CHILD DOLLARS'!G27)</f>
        <v>0</v>
      </c>
      <c r="H16" s="53">
        <f>IF('[3]CHILD DOLLARS'!H27&gt;'[3]SMA Limits - Children'!H16,'[3]SMA Limits - Children'!H16,'[3]CHILD DOLLARS'!H27)</f>
        <v>131234.23999999999</v>
      </c>
      <c r="I16" s="53">
        <f>IF('[3]CHILD DOLLARS'!I27&gt;'[3]SMA Limits - Children'!I16,'[3]SMA Limits - Children'!I16,'[3]CHILD DOLLARS'!I27)</f>
        <v>0</v>
      </c>
      <c r="J16" s="53">
        <f>IF('[3]CHILD DOLLARS'!J27&gt;'[3]SMA Limits - Children'!J16,'[3]SMA Limits - Children'!J16,'[3]CHILD DOLLARS'!J27)</f>
        <v>0</v>
      </c>
      <c r="K16" s="53">
        <f>IF('[3]CHILD DOLLARS'!K27&gt;'[3]SMA Limits - Children'!K16,'[3]SMA Limits - Children'!K16,'[3]CHILD DOLLARS'!K27)</f>
        <v>326179.20000000001</v>
      </c>
      <c r="L16" s="53">
        <f>IF('[3]CHILD DOLLARS'!L27&gt;'[3]SMA Limits - Children'!L16,'[3]SMA Limits - Children'!L16,'[3]CHILD DOLLARS'!L27)</f>
        <v>23235713.84</v>
      </c>
      <c r="M16" s="53">
        <f>IF('[3]CHILD DOLLARS'!M27&gt;'[3]SMA Limits - Children'!M16,'[3]SMA Limits - Children'!M16,'[3]CHILD DOLLARS'!M27)</f>
        <v>852874.52</v>
      </c>
      <c r="N16" s="53">
        <f>IF('[3]CHILD DOLLARS'!N27&gt;'[3]SMA Limits - Children'!N16,'[3]SMA Limits - Children'!N16,'[3]CHILD DOLLARS'!N27)</f>
        <v>2199495.7600000002</v>
      </c>
      <c r="O16" s="53">
        <f>IF('[3]CHILD DOLLARS'!O27&gt;'[3]SMA Limits - Children'!O16,'[3]SMA Limits - Children'!O16,'[3]CHILD DOLLARS'!O27)</f>
        <v>447008.59</v>
      </c>
      <c r="P16" s="53">
        <f>IF('[3]CHILD DOLLARS'!P27&gt;'[3]SMA Limits - Children'!P16,'[3]SMA Limits - Children'!P16,'[3]CHILD DOLLARS'!P27)</f>
        <v>348013.9</v>
      </c>
      <c r="Q16" s="53">
        <f>IF('[3]CHILD DOLLARS'!Q27&gt;'[3]SMA Limits - Children'!Q16,'[3]SMA Limits - Children'!Q16,'[3]CHILD DOLLARS'!Q27)</f>
        <v>65650.64</v>
      </c>
      <c r="R16" s="53">
        <f>IF('[3]CHILD DOLLARS'!R27&gt;'[3]SMA Limits - Children'!R16,'[3]SMA Limits - Children'!R16,'[3]CHILD DOLLARS'!R27)</f>
        <v>64697.840000000004</v>
      </c>
      <c r="S16" s="53">
        <f t="shared" si="0"/>
        <v>28515176.327631794</v>
      </c>
    </row>
    <row r="17" spans="1:19" ht="15.75">
      <c r="A17" s="17">
        <v>16</v>
      </c>
      <c r="B17" s="40" t="s">
        <v>18</v>
      </c>
      <c r="C17" s="53">
        <f>IF('[3]CHILD DOLLARS'!C28&gt;'[3]SMA Limits - Children'!C17,'[3]SMA Limits - Children'!C17,'[3]CHILD DOLLARS'!C28)</f>
        <v>0</v>
      </c>
      <c r="D17" s="53">
        <f>IF('[3]CHILD DOLLARS'!D28&gt;'[3]SMA Limits - Children'!D17,'[3]SMA Limits - Children'!D17,'[3]CHILD DOLLARS'!D28)</f>
        <v>0</v>
      </c>
      <c r="E17" s="53">
        <f>IF('[3]CHILD DOLLARS'!E28&gt;'[3]SMA Limits - Children'!E17,'[3]SMA Limits - Children'!E17,'[3]CHILD DOLLARS'!E28)</f>
        <v>0</v>
      </c>
      <c r="F17" s="53">
        <f>IF('[3]CHILD DOLLARS'!F28&gt;'[3]SMA Limits - Children'!F17,'[3]SMA Limits - Children'!F17,'[3]CHILD DOLLARS'!F28)</f>
        <v>0</v>
      </c>
      <c r="G17" s="53">
        <f>IF('[3]CHILD DOLLARS'!G28&gt;'[3]SMA Limits - Children'!G17,'[3]SMA Limits - Children'!G17,'[3]CHILD DOLLARS'!G28)</f>
        <v>0</v>
      </c>
      <c r="H17" s="53">
        <f>IF('[3]CHILD DOLLARS'!H28&gt;'[3]SMA Limits - Children'!H17,'[3]SMA Limits - Children'!H17,'[3]CHILD DOLLARS'!H28)</f>
        <v>0</v>
      </c>
      <c r="I17" s="53">
        <f>IF('[3]CHILD DOLLARS'!I28&gt;'[3]SMA Limits - Children'!I17,'[3]SMA Limits - Children'!I17,'[3]CHILD DOLLARS'!I28)</f>
        <v>0</v>
      </c>
      <c r="J17" s="53">
        <f>IF('[3]CHILD DOLLARS'!J28&gt;'[3]SMA Limits - Children'!J17,'[3]SMA Limits - Children'!J17,'[3]CHILD DOLLARS'!J28)</f>
        <v>0</v>
      </c>
      <c r="K17" s="53">
        <f>IF('[3]CHILD DOLLARS'!K28&gt;'[3]SMA Limits - Children'!K17,'[3]SMA Limits - Children'!K17,'[3]CHILD DOLLARS'!K28)</f>
        <v>141750.20000000001</v>
      </c>
      <c r="L17" s="53">
        <f>IF('[3]CHILD DOLLARS'!L28&gt;'[3]SMA Limits - Children'!L17,'[3]SMA Limits - Children'!L17,'[3]CHILD DOLLARS'!L28)</f>
        <v>1430076.28</v>
      </c>
      <c r="M17" s="53">
        <f>IF('[3]CHILD DOLLARS'!M28&gt;'[3]SMA Limits - Children'!M17,'[3]SMA Limits - Children'!M17,'[3]CHILD DOLLARS'!M28)</f>
        <v>87689.7</v>
      </c>
      <c r="N17" s="53">
        <f>IF('[3]CHILD DOLLARS'!N28&gt;'[3]SMA Limits - Children'!N17,'[3]SMA Limits - Children'!N17,'[3]CHILD DOLLARS'!N28)</f>
        <v>271019.28999999998</v>
      </c>
      <c r="O17" s="53">
        <f>IF('[3]CHILD DOLLARS'!O28&gt;'[3]SMA Limits - Children'!O17,'[3]SMA Limits - Children'!O17,'[3]CHILD DOLLARS'!O28)</f>
        <v>91555.97</v>
      </c>
      <c r="P17" s="53">
        <f>IF('[3]CHILD DOLLARS'!P28&gt;'[3]SMA Limits - Children'!P17,'[3]SMA Limits - Children'!P17,'[3]CHILD DOLLARS'!P28)</f>
        <v>0</v>
      </c>
      <c r="Q17" s="53">
        <f>IF('[3]CHILD DOLLARS'!Q28&gt;'[3]SMA Limits - Children'!Q17,'[3]SMA Limits - Children'!Q17,'[3]CHILD DOLLARS'!Q28)</f>
        <v>5269.09</v>
      </c>
      <c r="R17" s="53">
        <f>IF('[3]CHILD DOLLARS'!R28&gt;'[3]SMA Limits - Children'!R17,'[3]SMA Limits - Children'!R17,'[3]CHILD DOLLARS'!R28)</f>
        <v>77901.3</v>
      </c>
      <c r="S17" s="53">
        <f t="shared" si="0"/>
        <v>2105261.83</v>
      </c>
    </row>
    <row r="18" spans="1:19" ht="15.75">
      <c r="A18" s="17">
        <v>17</v>
      </c>
      <c r="B18" s="40" t="s">
        <v>19</v>
      </c>
      <c r="C18" s="53">
        <f>IF('[3]CHILD DOLLARS'!C29&gt;'[3]SMA Limits - Children'!C18,'[3]SMA Limits - Children'!C18,'[3]CHILD DOLLARS'!C29)</f>
        <v>8491.6258313057569</v>
      </c>
      <c r="D18" s="53">
        <f>IF('[3]CHILD DOLLARS'!D29&gt;'[3]SMA Limits - Children'!D18,'[3]SMA Limits - Children'!D18,'[3]CHILD DOLLARS'!D29)</f>
        <v>0</v>
      </c>
      <c r="E18" s="53">
        <f>IF('[3]CHILD DOLLARS'!E29&gt;'[3]SMA Limits - Children'!E18,'[3]SMA Limits - Children'!E18,'[3]CHILD DOLLARS'!E29)</f>
        <v>0</v>
      </c>
      <c r="F18" s="53">
        <f>IF('[3]CHILD DOLLARS'!F29&gt;'[3]SMA Limits - Children'!F18,'[3]SMA Limits - Children'!F18,'[3]CHILD DOLLARS'!F29)</f>
        <v>0</v>
      </c>
      <c r="G18" s="53">
        <f>IF('[3]CHILD DOLLARS'!G29&gt;'[3]SMA Limits - Children'!G18,'[3]SMA Limits - Children'!G18,'[3]CHILD DOLLARS'!G29)</f>
        <v>0</v>
      </c>
      <c r="H18" s="53">
        <f>IF('[3]CHILD DOLLARS'!H29&gt;'[3]SMA Limits - Children'!H18,'[3]SMA Limits - Children'!H18,'[3]CHILD DOLLARS'!H29)</f>
        <v>7203.78</v>
      </c>
      <c r="I18" s="53">
        <f>IF('[3]CHILD DOLLARS'!I29&gt;'[3]SMA Limits - Children'!I18,'[3]SMA Limits - Children'!I18,'[3]CHILD DOLLARS'!I29)</f>
        <v>0</v>
      </c>
      <c r="J18" s="53">
        <f>IF('[3]CHILD DOLLARS'!J29&gt;'[3]SMA Limits - Children'!J18,'[3]SMA Limits - Children'!J18,'[3]CHILD DOLLARS'!J29)</f>
        <v>12178.26</v>
      </c>
      <c r="K18" s="53">
        <f>IF('[3]CHILD DOLLARS'!K29&gt;'[3]SMA Limits - Children'!K18,'[3]SMA Limits - Children'!K18,'[3]CHILD DOLLARS'!K29)</f>
        <v>88307.41</v>
      </c>
      <c r="L18" s="53">
        <f>IF('[3]CHILD DOLLARS'!L29&gt;'[3]SMA Limits - Children'!L18,'[3]SMA Limits - Children'!L18,'[3]CHILD DOLLARS'!L29)</f>
        <v>1624857.46</v>
      </c>
      <c r="M18" s="53">
        <f>IF('[3]CHILD DOLLARS'!M29&gt;'[3]SMA Limits - Children'!M18,'[3]SMA Limits - Children'!M18,'[3]CHILD DOLLARS'!M29)</f>
        <v>61555.85</v>
      </c>
      <c r="N18" s="53">
        <f>IF('[3]CHILD DOLLARS'!N29&gt;'[3]SMA Limits - Children'!N18,'[3]SMA Limits - Children'!N18,'[3]CHILD DOLLARS'!N29)</f>
        <v>62295.56</v>
      </c>
      <c r="O18" s="53">
        <f>IF('[3]CHILD DOLLARS'!O29&gt;'[3]SMA Limits - Children'!O18,'[3]SMA Limits - Children'!O18,'[3]CHILD DOLLARS'!O29)</f>
        <v>98824.62</v>
      </c>
      <c r="P18" s="53">
        <f>IF('[3]CHILD DOLLARS'!P29&gt;'[3]SMA Limits - Children'!P18,'[3]SMA Limits - Children'!P18,'[3]CHILD DOLLARS'!P29)</f>
        <v>0</v>
      </c>
      <c r="Q18" s="53">
        <f>IF('[3]CHILD DOLLARS'!Q29&gt;'[3]SMA Limits - Children'!Q18,'[3]SMA Limits - Children'!Q18,'[3]CHILD DOLLARS'!Q29)</f>
        <v>61089.99</v>
      </c>
      <c r="R18" s="53">
        <f>IF('[3]CHILD DOLLARS'!R29&gt;'[3]SMA Limits - Children'!R18,'[3]SMA Limits - Children'!R18,'[3]CHILD DOLLARS'!R29)</f>
        <v>59765.98</v>
      </c>
      <c r="S18" s="53">
        <f t="shared" si="0"/>
        <v>2084570.5358313059</v>
      </c>
    </row>
    <row r="19" spans="1:19" ht="15.75">
      <c r="A19" s="17">
        <v>18</v>
      </c>
      <c r="B19" s="40" t="s">
        <v>20</v>
      </c>
      <c r="C19" s="53">
        <f>IF('[3]CHILD DOLLARS'!C30&gt;'[3]SMA Limits - Children'!C19,'[3]SMA Limits - Children'!C19,'[3]CHILD DOLLARS'!C30)</f>
        <v>0</v>
      </c>
      <c r="D19" s="53">
        <f>IF('[3]CHILD DOLLARS'!D30&gt;'[3]SMA Limits - Children'!D19,'[3]SMA Limits - Children'!D19,'[3]CHILD DOLLARS'!D30)</f>
        <v>0</v>
      </c>
      <c r="E19" s="53">
        <f>IF('[3]CHILD DOLLARS'!E30&gt;'[3]SMA Limits - Children'!E19,'[3]SMA Limits - Children'!E19,'[3]CHILD DOLLARS'!E30)</f>
        <v>0</v>
      </c>
      <c r="F19" s="53">
        <f>IF('[3]CHILD DOLLARS'!F30&gt;'[3]SMA Limits - Children'!F19,'[3]SMA Limits - Children'!F19,'[3]CHILD DOLLARS'!F30)</f>
        <v>0</v>
      </c>
      <c r="G19" s="53">
        <f>IF('[3]CHILD DOLLARS'!G30&gt;'[3]SMA Limits - Children'!G19,'[3]SMA Limits - Children'!G19,'[3]CHILD DOLLARS'!G30)</f>
        <v>0</v>
      </c>
      <c r="H19" s="53">
        <f>IF('[3]CHILD DOLLARS'!H30&gt;'[3]SMA Limits - Children'!H19,'[3]SMA Limits - Children'!H19,'[3]CHILD DOLLARS'!H30)</f>
        <v>0</v>
      </c>
      <c r="I19" s="53">
        <f>IF('[3]CHILD DOLLARS'!I30&gt;'[3]SMA Limits - Children'!I19,'[3]SMA Limits - Children'!I19,'[3]CHILD DOLLARS'!I30)</f>
        <v>0</v>
      </c>
      <c r="J19" s="53">
        <f>IF('[3]CHILD DOLLARS'!J30&gt;'[3]SMA Limits - Children'!J19,'[3]SMA Limits - Children'!J19,'[3]CHILD DOLLARS'!J30)</f>
        <v>0</v>
      </c>
      <c r="K19" s="53">
        <f>IF('[3]CHILD DOLLARS'!K30&gt;'[3]SMA Limits - Children'!K19,'[3]SMA Limits - Children'!K19,'[3]CHILD DOLLARS'!K30)</f>
        <v>53453.08</v>
      </c>
      <c r="L19" s="53">
        <f>IF('[3]CHILD DOLLARS'!L30&gt;'[3]SMA Limits - Children'!L19,'[3]SMA Limits - Children'!L19,'[3]CHILD DOLLARS'!L30)</f>
        <v>435084.60000000003</v>
      </c>
      <c r="M19" s="53">
        <f>IF('[3]CHILD DOLLARS'!M30&gt;'[3]SMA Limits - Children'!M19,'[3]SMA Limits - Children'!M19,'[3]CHILD DOLLARS'!M30)</f>
        <v>0</v>
      </c>
      <c r="N19" s="53">
        <f>IF('[3]CHILD DOLLARS'!N30&gt;'[3]SMA Limits - Children'!N19,'[3]SMA Limits - Children'!N19,'[3]CHILD DOLLARS'!N30)</f>
        <v>101640.22</v>
      </c>
      <c r="O19" s="53">
        <f>IF('[3]CHILD DOLLARS'!O30&gt;'[3]SMA Limits - Children'!O19,'[3]SMA Limits - Children'!O19,'[3]CHILD DOLLARS'!O30)</f>
        <v>73595.48000000001</v>
      </c>
      <c r="P19" s="53">
        <f>IF('[3]CHILD DOLLARS'!P30&gt;'[3]SMA Limits - Children'!P19,'[3]SMA Limits - Children'!P19,'[3]CHILD DOLLARS'!P30)</f>
        <v>0</v>
      </c>
      <c r="Q19" s="53">
        <f>IF('[3]CHILD DOLLARS'!Q30&gt;'[3]SMA Limits - Children'!Q19,'[3]SMA Limits - Children'!Q19,'[3]CHILD DOLLARS'!Q30)</f>
        <v>0</v>
      </c>
      <c r="R19" s="53">
        <f>IF('[3]CHILD DOLLARS'!R30&gt;'[3]SMA Limits - Children'!R19,'[3]SMA Limits - Children'!R19,'[3]CHILD DOLLARS'!R30)</f>
        <v>0</v>
      </c>
      <c r="S19" s="53">
        <f t="shared" si="0"/>
        <v>663773.38</v>
      </c>
    </row>
    <row r="20" spans="1:19" ht="15.75">
      <c r="A20" s="17">
        <v>19</v>
      </c>
      <c r="B20" s="40" t="s">
        <v>21</v>
      </c>
      <c r="C20" s="53">
        <f>IF('[3]CHILD DOLLARS'!C31&gt;'[3]SMA Limits - Children'!C20,'[3]SMA Limits - Children'!C20,'[3]CHILD DOLLARS'!C31)</f>
        <v>1604663.59</v>
      </c>
      <c r="D20" s="53">
        <f>IF('[3]CHILD DOLLARS'!D31&gt;'[3]SMA Limits - Children'!D20,'[3]SMA Limits - Children'!D20,'[3]CHILD DOLLARS'!D31)</f>
        <v>43543.34</v>
      </c>
      <c r="E20" s="53">
        <f>IF('[3]CHILD DOLLARS'!E31&gt;'[3]SMA Limits - Children'!E20,'[3]SMA Limits - Children'!E20,'[3]CHILD DOLLARS'!E31)</f>
        <v>107840</v>
      </c>
      <c r="F20" s="53">
        <f>IF('[3]CHILD DOLLARS'!F31&gt;'[3]SMA Limits - Children'!F20,'[3]SMA Limits - Children'!F20,'[3]CHILD DOLLARS'!F31)</f>
        <v>4755606.1900000004</v>
      </c>
      <c r="G20" s="53">
        <f>IF('[3]CHILD DOLLARS'!G31&gt;'[3]SMA Limits - Children'!G20,'[3]SMA Limits - Children'!G20,'[3]CHILD DOLLARS'!G31)</f>
        <v>0</v>
      </c>
      <c r="H20" s="53">
        <f>IF('[3]CHILD DOLLARS'!H31&gt;'[3]SMA Limits - Children'!H20,'[3]SMA Limits - Children'!H20,'[3]CHILD DOLLARS'!H31)</f>
        <v>7054638.7599999998</v>
      </c>
      <c r="I20" s="53">
        <f>IF('[3]CHILD DOLLARS'!I31&gt;'[3]SMA Limits - Children'!I20,'[3]SMA Limits - Children'!I20,'[3]CHILD DOLLARS'!I31)</f>
        <v>306311.32</v>
      </c>
      <c r="J20" s="53">
        <f>IF('[3]CHILD DOLLARS'!J31&gt;'[3]SMA Limits - Children'!J20,'[3]SMA Limits - Children'!J20,'[3]CHILD DOLLARS'!J31)</f>
        <v>3039766.31</v>
      </c>
      <c r="K20" s="53">
        <f>IF('[3]CHILD DOLLARS'!K31&gt;'[3]SMA Limits - Children'!K20,'[3]SMA Limits - Children'!K20,'[3]CHILD DOLLARS'!K31)</f>
        <v>16247862</v>
      </c>
      <c r="L20" s="53">
        <f>IF('[3]CHILD DOLLARS'!L31&gt;'[3]SMA Limits - Children'!L20,'[3]SMA Limits - Children'!L20,'[3]CHILD DOLLARS'!L31)</f>
        <v>454225340.30000001</v>
      </c>
      <c r="M20" s="53">
        <f>IF('[3]CHILD DOLLARS'!M31&gt;'[3]SMA Limits - Children'!M20,'[3]SMA Limits - Children'!M20,'[3]CHILD DOLLARS'!M31)</f>
        <v>34449040.600000001</v>
      </c>
      <c r="N20" s="53">
        <f>IF('[3]CHILD DOLLARS'!N31&gt;'[3]SMA Limits - Children'!N20,'[3]SMA Limits - Children'!N20,'[3]CHILD DOLLARS'!N31)</f>
        <v>45439713.850000001</v>
      </c>
      <c r="O20" s="53">
        <f>IF('[3]CHILD DOLLARS'!O31&gt;'[3]SMA Limits - Children'!O20,'[3]SMA Limits - Children'!O20,'[3]CHILD DOLLARS'!O31)</f>
        <v>12470677.41</v>
      </c>
      <c r="P20" s="53">
        <f>IF('[3]CHILD DOLLARS'!P31&gt;'[3]SMA Limits - Children'!P20,'[3]SMA Limits - Children'!P20,'[3]CHILD DOLLARS'!P31)</f>
        <v>8626221.4100000001</v>
      </c>
      <c r="Q20" s="53">
        <f>IF('[3]CHILD DOLLARS'!Q31&gt;'[3]SMA Limits - Children'!Q20,'[3]SMA Limits - Children'!Q20,'[3]CHILD DOLLARS'!Q31)</f>
        <v>19402358.539999999</v>
      </c>
      <c r="R20" s="53">
        <f>IF('[3]CHILD DOLLARS'!R31&gt;'[3]SMA Limits - Children'!R20,'[3]SMA Limits - Children'!R20,'[3]CHILD DOLLARS'!R31)</f>
        <v>22438272.84</v>
      </c>
      <c r="S20" s="53">
        <f t="shared" si="0"/>
        <v>630211856.45999992</v>
      </c>
    </row>
    <row r="21" spans="1:19" ht="15.75">
      <c r="A21" s="17">
        <v>20</v>
      </c>
      <c r="B21" s="40" t="s">
        <v>22</v>
      </c>
      <c r="C21" s="53">
        <f>IF('[3]CHILD DOLLARS'!C32&gt;'[3]SMA Limits - Children'!C21,'[3]SMA Limits - Children'!C21,'[3]CHILD DOLLARS'!C32)</f>
        <v>0</v>
      </c>
      <c r="D21" s="53">
        <f>IF('[3]CHILD DOLLARS'!D32&gt;'[3]SMA Limits - Children'!D21,'[3]SMA Limits - Children'!D21,'[3]CHILD DOLLARS'!D32)</f>
        <v>0</v>
      </c>
      <c r="E21" s="53">
        <f>IF('[3]CHILD DOLLARS'!E32&gt;'[3]SMA Limits - Children'!E21,'[3]SMA Limits - Children'!E21,'[3]CHILD DOLLARS'!E32)</f>
        <v>0</v>
      </c>
      <c r="F21" s="53">
        <f>IF('[3]CHILD DOLLARS'!F32&gt;'[3]SMA Limits - Children'!F21,'[3]SMA Limits - Children'!F21,'[3]CHILD DOLLARS'!F32)</f>
        <v>0</v>
      </c>
      <c r="G21" s="53">
        <f>IF('[3]CHILD DOLLARS'!G32&gt;'[3]SMA Limits - Children'!G21,'[3]SMA Limits - Children'!G21,'[3]CHILD DOLLARS'!G32)</f>
        <v>0</v>
      </c>
      <c r="H21" s="53">
        <f>IF('[3]CHILD DOLLARS'!H32&gt;'[3]SMA Limits - Children'!H21,'[3]SMA Limits - Children'!H21,'[3]CHILD DOLLARS'!H32)</f>
        <v>46154.04</v>
      </c>
      <c r="I21" s="53">
        <f>IF('[3]CHILD DOLLARS'!I32&gt;'[3]SMA Limits - Children'!I21,'[3]SMA Limits - Children'!I21,'[3]CHILD DOLLARS'!I32)</f>
        <v>0</v>
      </c>
      <c r="J21" s="53">
        <f>IF('[3]CHILD DOLLARS'!J32&gt;'[3]SMA Limits - Children'!J21,'[3]SMA Limits - Children'!J21,'[3]CHILD DOLLARS'!J32)</f>
        <v>0</v>
      </c>
      <c r="K21" s="53">
        <f>IF('[3]CHILD DOLLARS'!K32&gt;'[3]SMA Limits - Children'!K21,'[3]SMA Limits - Children'!K21,'[3]CHILD DOLLARS'!K32)</f>
        <v>515832.09</v>
      </c>
      <c r="L21" s="53">
        <f>IF('[3]CHILD DOLLARS'!L32&gt;'[3]SMA Limits - Children'!L21,'[3]SMA Limits - Children'!L21,'[3]CHILD DOLLARS'!L32)</f>
        <v>1545465.18</v>
      </c>
      <c r="M21" s="53">
        <f>IF('[3]CHILD DOLLARS'!M32&gt;'[3]SMA Limits - Children'!M21,'[3]SMA Limits - Children'!M21,'[3]CHILD DOLLARS'!M32)</f>
        <v>209338</v>
      </c>
      <c r="N21" s="53">
        <f>IF('[3]CHILD DOLLARS'!N32&gt;'[3]SMA Limits - Children'!N21,'[3]SMA Limits - Children'!N21,'[3]CHILD DOLLARS'!N32)</f>
        <v>202614.26</v>
      </c>
      <c r="O21" s="53">
        <f>IF('[3]CHILD DOLLARS'!O32&gt;'[3]SMA Limits - Children'!O21,'[3]SMA Limits - Children'!O21,'[3]CHILD DOLLARS'!O32)</f>
        <v>140595.03</v>
      </c>
      <c r="P21" s="53">
        <f>IF('[3]CHILD DOLLARS'!P32&gt;'[3]SMA Limits - Children'!P21,'[3]SMA Limits - Children'!P21,'[3]CHILD DOLLARS'!P32)</f>
        <v>0</v>
      </c>
      <c r="Q21" s="53">
        <f>IF('[3]CHILD DOLLARS'!Q32&gt;'[3]SMA Limits - Children'!Q21,'[3]SMA Limits - Children'!Q21,'[3]CHILD DOLLARS'!Q32)</f>
        <v>5898.85</v>
      </c>
      <c r="R21" s="53">
        <f>IF('[3]CHILD DOLLARS'!R32&gt;'[3]SMA Limits - Children'!R21,'[3]SMA Limits - Children'!R21,'[3]CHILD DOLLARS'!R32)</f>
        <v>0</v>
      </c>
      <c r="S21" s="53">
        <f t="shared" si="0"/>
        <v>2665897.4500000002</v>
      </c>
    </row>
    <row r="22" spans="1:19" ht="15.75">
      <c r="A22" s="17">
        <v>21</v>
      </c>
      <c r="B22" s="40" t="s">
        <v>23</v>
      </c>
      <c r="C22" s="53">
        <f>IF('[3]CHILD DOLLARS'!C33&gt;'[3]SMA Limits - Children'!C22,'[3]SMA Limits - Children'!C22,'[3]CHILD DOLLARS'!C33)</f>
        <v>0</v>
      </c>
      <c r="D22" s="53">
        <f>IF('[3]CHILD DOLLARS'!D33&gt;'[3]SMA Limits - Children'!D22,'[3]SMA Limits - Children'!D22,'[3]CHILD DOLLARS'!D33)</f>
        <v>5525.2396593673957</v>
      </c>
      <c r="E22" s="53">
        <f>IF('[3]CHILD DOLLARS'!E33&gt;'[3]SMA Limits - Children'!E22,'[3]SMA Limits - Children'!E22,'[3]CHILD DOLLARS'!E33)</f>
        <v>0</v>
      </c>
      <c r="F22" s="53">
        <f>IF('[3]CHILD DOLLARS'!F33&gt;'[3]SMA Limits - Children'!F22,'[3]SMA Limits - Children'!F22,'[3]CHILD DOLLARS'!F33)</f>
        <v>93309.599999999991</v>
      </c>
      <c r="G22" s="53">
        <f>IF('[3]CHILD DOLLARS'!G33&gt;'[3]SMA Limits - Children'!G22,'[3]SMA Limits - Children'!G22,'[3]CHILD DOLLARS'!G33)</f>
        <v>0</v>
      </c>
      <c r="H22" s="53">
        <f>IF('[3]CHILD DOLLARS'!H33&gt;'[3]SMA Limits - Children'!H22,'[3]SMA Limits - Children'!H22,'[3]CHILD DOLLARS'!H33)</f>
        <v>0</v>
      </c>
      <c r="I22" s="53">
        <f>IF('[3]CHILD DOLLARS'!I33&gt;'[3]SMA Limits - Children'!I22,'[3]SMA Limits - Children'!I22,'[3]CHILD DOLLARS'!I33)</f>
        <v>0</v>
      </c>
      <c r="J22" s="53">
        <f>IF('[3]CHILD DOLLARS'!J33&gt;'[3]SMA Limits - Children'!J22,'[3]SMA Limits - Children'!J22,'[3]CHILD DOLLARS'!J33)</f>
        <v>0</v>
      </c>
      <c r="K22" s="53">
        <f>IF('[3]CHILD DOLLARS'!K33&gt;'[3]SMA Limits - Children'!K22,'[3]SMA Limits - Children'!K22,'[3]CHILD DOLLARS'!K33)</f>
        <v>794385.91999999993</v>
      </c>
      <c r="L22" s="53">
        <f>IF('[3]CHILD DOLLARS'!L33&gt;'[3]SMA Limits - Children'!L22,'[3]SMA Limits - Children'!L22,'[3]CHILD DOLLARS'!L33)</f>
        <v>1675277.1600000001</v>
      </c>
      <c r="M22" s="53">
        <f>IF('[3]CHILD DOLLARS'!M33&gt;'[3]SMA Limits - Children'!M22,'[3]SMA Limits - Children'!M22,'[3]CHILD DOLLARS'!M33)</f>
        <v>94797.81</v>
      </c>
      <c r="N22" s="53">
        <f>IF('[3]CHILD DOLLARS'!N33&gt;'[3]SMA Limits - Children'!N22,'[3]SMA Limits - Children'!N22,'[3]CHILD DOLLARS'!N33)</f>
        <v>383316.67</v>
      </c>
      <c r="O22" s="53">
        <f>IF('[3]CHILD DOLLARS'!O33&gt;'[3]SMA Limits - Children'!O22,'[3]SMA Limits - Children'!O22,'[3]CHILD DOLLARS'!O33)</f>
        <v>0</v>
      </c>
      <c r="P22" s="53">
        <f>IF('[3]CHILD DOLLARS'!P33&gt;'[3]SMA Limits - Children'!P22,'[3]SMA Limits - Children'!P22,'[3]CHILD DOLLARS'!P33)</f>
        <v>0</v>
      </c>
      <c r="Q22" s="53">
        <f>IF('[3]CHILD DOLLARS'!Q33&gt;'[3]SMA Limits - Children'!Q22,'[3]SMA Limits - Children'!Q22,'[3]CHILD DOLLARS'!Q33)</f>
        <v>136779.07999999999</v>
      </c>
      <c r="R22" s="53">
        <f>IF('[3]CHILD DOLLARS'!R33&gt;'[3]SMA Limits - Children'!R22,'[3]SMA Limits - Children'!R22,'[3]CHILD DOLLARS'!R33)</f>
        <v>134709.93</v>
      </c>
      <c r="S22" s="53">
        <f t="shared" si="0"/>
        <v>3318101.4096593675</v>
      </c>
    </row>
    <row r="23" spans="1:19" ht="15.75">
      <c r="A23" s="17">
        <v>22</v>
      </c>
      <c r="B23" s="40" t="s">
        <v>24</v>
      </c>
      <c r="C23" s="53">
        <f>IF('[3]CHILD DOLLARS'!C34&gt;'[3]SMA Limits - Children'!C23,'[3]SMA Limits - Children'!C23,'[3]CHILD DOLLARS'!C34)</f>
        <v>0</v>
      </c>
      <c r="D23" s="53">
        <f>IF('[3]CHILD DOLLARS'!D34&gt;'[3]SMA Limits - Children'!D23,'[3]SMA Limits - Children'!D23,'[3]CHILD DOLLARS'!D34)</f>
        <v>0</v>
      </c>
      <c r="E23" s="53">
        <f>IF('[3]CHILD DOLLARS'!E34&gt;'[3]SMA Limits - Children'!E23,'[3]SMA Limits - Children'!E23,'[3]CHILD DOLLARS'!E34)</f>
        <v>0</v>
      </c>
      <c r="F23" s="53">
        <f>IF('[3]CHILD DOLLARS'!F34&gt;'[3]SMA Limits - Children'!F23,'[3]SMA Limits - Children'!F23,'[3]CHILD DOLLARS'!F34)</f>
        <v>0</v>
      </c>
      <c r="G23" s="53">
        <f>IF('[3]CHILD DOLLARS'!G34&gt;'[3]SMA Limits - Children'!G23,'[3]SMA Limits - Children'!G23,'[3]CHILD DOLLARS'!G34)</f>
        <v>0</v>
      </c>
      <c r="H23" s="53">
        <f>IF('[3]CHILD DOLLARS'!H34&gt;'[3]SMA Limits - Children'!H23,'[3]SMA Limits - Children'!H23,'[3]CHILD DOLLARS'!H34)</f>
        <v>0</v>
      </c>
      <c r="I23" s="53">
        <f>IF('[3]CHILD DOLLARS'!I34&gt;'[3]SMA Limits - Children'!I23,'[3]SMA Limits - Children'!I23,'[3]CHILD DOLLARS'!I34)</f>
        <v>0</v>
      </c>
      <c r="J23" s="53">
        <f>IF('[3]CHILD DOLLARS'!J34&gt;'[3]SMA Limits - Children'!J23,'[3]SMA Limits - Children'!J23,'[3]CHILD DOLLARS'!J34)</f>
        <v>0</v>
      </c>
      <c r="K23" s="53">
        <f>IF('[3]CHILD DOLLARS'!K34&gt;'[3]SMA Limits - Children'!K23,'[3]SMA Limits - Children'!K23,'[3]CHILD DOLLARS'!K34)</f>
        <v>55075.68</v>
      </c>
      <c r="L23" s="53">
        <f>IF('[3]CHILD DOLLARS'!L34&gt;'[3]SMA Limits - Children'!L23,'[3]SMA Limits - Children'!L23,'[3]CHILD DOLLARS'!L34)</f>
        <v>418845.36000000004</v>
      </c>
      <c r="M23" s="53">
        <f>IF('[3]CHILD DOLLARS'!M34&gt;'[3]SMA Limits - Children'!M23,'[3]SMA Limits - Children'!M23,'[3]CHILD DOLLARS'!M34)</f>
        <v>0</v>
      </c>
      <c r="N23" s="53">
        <f>IF('[3]CHILD DOLLARS'!N34&gt;'[3]SMA Limits - Children'!N23,'[3]SMA Limits - Children'!N23,'[3]CHILD DOLLARS'!N34)</f>
        <v>134422.31</v>
      </c>
      <c r="O23" s="53">
        <f>IF('[3]CHILD DOLLARS'!O34&gt;'[3]SMA Limits - Children'!O23,'[3]SMA Limits - Children'!O23,'[3]CHILD DOLLARS'!O34)</f>
        <v>28341.670000000002</v>
      </c>
      <c r="P23" s="53">
        <f>IF('[3]CHILD DOLLARS'!P34&gt;'[3]SMA Limits - Children'!P23,'[3]SMA Limits - Children'!P23,'[3]CHILD DOLLARS'!P34)</f>
        <v>0</v>
      </c>
      <c r="Q23" s="53">
        <f>IF('[3]CHILD DOLLARS'!Q34&gt;'[3]SMA Limits - Children'!Q23,'[3]SMA Limits - Children'!Q23,'[3]CHILD DOLLARS'!Q34)</f>
        <v>13383.4</v>
      </c>
      <c r="R23" s="53">
        <f>IF('[3]CHILD DOLLARS'!R34&gt;'[3]SMA Limits - Children'!R23,'[3]SMA Limits - Children'!R23,'[3]CHILD DOLLARS'!R34)</f>
        <v>48047.8</v>
      </c>
      <c r="S23" s="53">
        <f t="shared" si="0"/>
        <v>698116.2200000002</v>
      </c>
    </row>
    <row r="24" spans="1:19" ht="15.75">
      <c r="A24" s="17">
        <v>23</v>
      </c>
      <c r="B24" s="40" t="s">
        <v>25</v>
      </c>
      <c r="C24" s="53">
        <f>IF('[3]CHILD DOLLARS'!C35&gt;'[3]SMA Limits - Children'!C24,'[3]SMA Limits - Children'!C24,'[3]CHILD DOLLARS'!C35)</f>
        <v>0</v>
      </c>
      <c r="D24" s="53">
        <f>IF('[3]CHILD DOLLARS'!D35&gt;'[3]SMA Limits - Children'!D24,'[3]SMA Limits - Children'!D24,'[3]CHILD DOLLARS'!D35)</f>
        <v>0</v>
      </c>
      <c r="E24" s="53">
        <f>IF('[3]CHILD DOLLARS'!E35&gt;'[3]SMA Limits - Children'!E24,'[3]SMA Limits - Children'!E24,'[3]CHILD DOLLARS'!E35)</f>
        <v>0</v>
      </c>
      <c r="F24" s="53">
        <f>IF('[3]CHILD DOLLARS'!F35&gt;'[3]SMA Limits - Children'!F24,'[3]SMA Limits - Children'!F24,'[3]CHILD DOLLARS'!F35)</f>
        <v>0</v>
      </c>
      <c r="G24" s="53">
        <f>IF('[3]CHILD DOLLARS'!G35&gt;'[3]SMA Limits - Children'!G24,'[3]SMA Limits - Children'!G24,'[3]CHILD DOLLARS'!G35)</f>
        <v>0</v>
      </c>
      <c r="H24" s="53">
        <f>IF('[3]CHILD DOLLARS'!H35&gt;'[3]SMA Limits - Children'!H24,'[3]SMA Limits - Children'!H24,'[3]CHILD DOLLARS'!H35)</f>
        <v>45141.89</v>
      </c>
      <c r="I24" s="53">
        <f>IF('[3]CHILD DOLLARS'!I35&gt;'[3]SMA Limits - Children'!I24,'[3]SMA Limits - Children'!I24,'[3]CHILD DOLLARS'!I35)</f>
        <v>0</v>
      </c>
      <c r="J24" s="53">
        <f>IF('[3]CHILD DOLLARS'!J35&gt;'[3]SMA Limits - Children'!J24,'[3]SMA Limits - Children'!J24,'[3]CHILD DOLLARS'!J35)</f>
        <v>14830.12</v>
      </c>
      <c r="K24" s="53">
        <f>IF('[3]CHILD DOLLARS'!K35&gt;'[3]SMA Limits - Children'!K24,'[3]SMA Limits - Children'!K24,'[3]CHILD DOLLARS'!K35)</f>
        <v>328641.96000000002</v>
      </c>
      <c r="L24" s="53">
        <f>IF('[3]CHILD DOLLARS'!L35&gt;'[3]SMA Limits - Children'!L24,'[3]SMA Limits - Children'!L24,'[3]CHILD DOLLARS'!L35)</f>
        <v>6290304.04</v>
      </c>
      <c r="M24" s="53">
        <f>IF('[3]CHILD DOLLARS'!M35&gt;'[3]SMA Limits - Children'!M24,'[3]SMA Limits - Children'!M24,'[3]CHILD DOLLARS'!M35)</f>
        <v>255658.41</v>
      </c>
      <c r="N24" s="53">
        <f>IF('[3]CHILD DOLLARS'!N35&gt;'[3]SMA Limits - Children'!N24,'[3]SMA Limits - Children'!N24,'[3]CHILD DOLLARS'!N35)</f>
        <v>13884.14</v>
      </c>
      <c r="O24" s="53">
        <f>IF('[3]CHILD DOLLARS'!O35&gt;'[3]SMA Limits - Children'!O24,'[3]SMA Limits - Children'!O24,'[3]CHILD DOLLARS'!O35)</f>
        <v>159923.12</v>
      </c>
      <c r="P24" s="53">
        <f>IF('[3]CHILD DOLLARS'!P35&gt;'[3]SMA Limits - Children'!P24,'[3]SMA Limits - Children'!P24,'[3]CHILD DOLLARS'!P35)</f>
        <v>0</v>
      </c>
      <c r="Q24" s="53">
        <f>IF('[3]CHILD DOLLARS'!Q35&gt;'[3]SMA Limits - Children'!Q24,'[3]SMA Limits - Children'!Q24,'[3]CHILD DOLLARS'!Q35)</f>
        <v>188441.76</v>
      </c>
      <c r="R24" s="53">
        <f>IF('[3]CHILD DOLLARS'!R35&gt;'[3]SMA Limits - Children'!R24,'[3]SMA Limits - Children'!R24,'[3]CHILD DOLLARS'!R35)</f>
        <v>252317.42</v>
      </c>
      <c r="S24" s="53">
        <f t="shared" si="0"/>
        <v>7549142.8599999994</v>
      </c>
    </row>
    <row r="25" spans="1:19" ht="15.75">
      <c r="A25" s="17">
        <v>24</v>
      </c>
      <c r="B25" s="40" t="s">
        <v>26</v>
      </c>
      <c r="C25" s="53">
        <f>IF('[3]CHILD DOLLARS'!C36&gt;'[3]SMA Limits - Children'!C25,'[3]SMA Limits - Children'!C25,'[3]CHILD DOLLARS'!C36)</f>
        <v>76424.632481751818</v>
      </c>
      <c r="D25" s="53">
        <f>IF('[3]CHILD DOLLARS'!D36&gt;'[3]SMA Limits - Children'!D25,'[3]SMA Limits - Children'!D25,'[3]CHILD DOLLARS'!D36)</f>
        <v>0</v>
      </c>
      <c r="E25" s="53">
        <f>IF('[3]CHILD DOLLARS'!E36&gt;'[3]SMA Limits - Children'!E25,'[3]SMA Limits - Children'!E25,'[3]CHILD DOLLARS'!E36)</f>
        <v>0</v>
      </c>
      <c r="F25" s="53">
        <f>IF('[3]CHILD DOLLARS'!F36&gt;'[3]SMA Limits - Children'!F25,'[3]SMA Limits - Children'!F25,'[3]CHILD DOLLARS'!F36)</f>
        <v>53967.26</v>
      </c>
      <c r="G25" s="53">
        <f>IF('[3]CHILD DOLLARS'!G36&gt;'[3]SMA Limits - Children'!G25,'[3]SMA Limits - Children'!G25,'[3]CHILD DOLLARS'!G36)</f>
        <v>0</v>
      </c>
      <c r="H25" s="53">
        <f>IF('[3]CHILD DOLLARS'!H36&gt;'[3]SMA Limits - Children'!H25,'[3]SMA Limits - Children'!H25,'[3]CHILD DOLLARS'!H36)</f>
        <v>16639.02</v>
      </c>
      <c r="I25" s="53">
        <f>IF('[3]CHILD DOLLARS'!I36&gt;'[3]SMA Limits - Children'!I25,'[3]SMA Limits - Children'!I25,'[3]CHILD DOLLARS'!I36)</f>
        <v>0</v>
      </c>
      <c r="J25" s="53">
        <f>IF('[3]CHILD DOLLARS'!J36&gt;'[3]SMA Limits - Children'!J25,'[3]SMA Limits - Children'!J25,'[3]CHILD DOLLARS'!J36)</f>
        <v>0</v>
      </c>
      <c r="K25" s="53">
        <f>IF('[3]CHILD DOLLARS'!K36&gt;'[3]SMA Limits - Children'!K25,'[3]SMA Limits - Children'!K25,'[3]CHILD DOLLARS'!K36)</f>
        <v>325727.8</v>
      </c>
      <c r="L25" s="53">
        <f>IF('[3]CHILD DOLLARS'!L36&gt;'[3]SMA Limits - Children'!L25,'[3]SMA Limits - Children'!L25,'[3]CHILD DOLLARS'!L36)</f>
        <v>6011994.7999999998</v>
      </c>
      <c r="M25" s="53">
        <f>IF('[3]CHILD DOLLARS'!M36&gt;'[3]SMA Limits - Children'!M25,'[3]SMA Limits - Children'!M25,'[3]CHILD DOLLARS'!M36)</f>
        <v>326620.76</v>
      </c>
      <c r="N25" s="53">
        <f>IF('[3]CHILD DOLLARS'!N36&gt;'[3]SMA Limits - Children'!N25,'[3]SMA Limits - Children'!N25,'[3]CHILD DOLLARS'!N36)</f>
        <v>628286.42000000004</v>
      </c>
      <c r="O25" s="53">
        <f>IF('[3]CHILD DOLLARS'!O36&gt;'[3]SMA Limits - Children'!O25,'[3]SMA Limits - Children'!O25,'[3]CHILD DOLLARS'!O36)</f>
        <v>77164.570000000007</v>
      </c>
      <c r="P25" s="53">
        <f>IF('[3]CHILD DOLLARS'!P36&gt;'[3]SMA Limits - Children'!P25,'[3]SMA Limits - Children'!P25,'[3]CHILD DOLLARS'!P36)</f>
        <v>0</v>
      </c>
      <c r="Q25" s="53">
        <f>IF('[3]CHILD DOLLARS'!Q36&gt;'[3]SMA Limits - Children'!Q25,'[3]SMA Limits - Children'!Q25,'[3]CHILD DOLLARS'!Q36)</f>
        <v>43883.4</v>
      </c>
      <c r="R25" s="53">
        <f>IF('[3]CHILD DOLLARS'!R36&gt;'[3]SMA Limits - Children'!R25,'[3]SMA Limits - Children'!R25,'[3]CHILD DOLLARS'!R36)</f>
        <v>0</v>
      </c>
      <c r="S25" s="53">
        <f t="shared" si="0"/>
        <v>7560708.6624817522</v>
      </c>
    </row>
    <row r="26" spans="1:19" ht="15.75">
      <c r="A26" s="17">
        <v>25</v>
      </c>
      <c r="B26" s="40" t="s">
        <v>27</v>
      </c>
      <c r="C26" s="53">
        <f>IF('[3]CHILD DOLLARS'!C37&gt;'[3]SMA Limits - Children'!C26,'[3]SMA Limits - Children'!C26,'[3]CHILD DOLLARS'!C37)</f>
        <v>96020.692092457408</v>
      </c>
      <c r="D26" s="53">
        <f>IF('[3]CHILD DOLLARS'!D37&gt;'[3]SMA Limits - Children'!D26,'[3]SMA Limits - Children'!D26,'[3]CHILD DOLLARS'!D37)</f>
        <v>0</v>
      </c>
      <c r="E26" s="53">
        <f>IF('[3]CHILD DOLLARS'!E37&gt;'[3]SMA Limits - Children'!E26,'[3]SMA Limits - Children'!E26,'[3]CHILD DOLLARS'!E37)</f>
        <v>0</v>
      </c>
      <c r="F26" s="53">
        <f>IF('[3]CHILD DOLLARS'!F37&gt;'[3]SMA Limits - Children'!F26,'[3]SMA Limits - Children'!F26,'[3]CHILD DOLLARS'!F37)</f>
        <v>0</v>
      </c>
      <c r="G26" s="53">
        <f>IF('[3]CHILD DOLLARS'!G37&gt;'[3]SMA Limits - Children'!G26,'[3]SMA Limits - Children'!G26,'[3]CHILD DOLLARS'!G37)</f>
        <v>0</v>
      </c>
      <c r="H26" s="53">
        <f>IF('[3]CHILD DOLLARS'!H37&gt;'[3]SMA Limits - Children'!H26,'[3]SMA Limits - Children'!H26,'[3]CHILD DOLLARS'!H37)</f>
        <v>0</v>
      </c>
      <c r="I26" s="53">
        <f>IF('[3]CHILD DOLLARS'!I37&gt;'[3]SMA Limits - Children'!I26,'[3]SMA Limits - Children'!I26,'[3]CHILD DOLLARS'!I37)</f>
        <v>0</v>
      </c>
      <c r="J26" s="53">
        <f>IF('[3]CHILD DOLLARS'!J37&gt;'[3]SMA Limits - Children'!J26,'[3]SMA Limits - Children'!J26,'[3]CHILD DOLLARS'!J37)</f>
        <v>0</v>
      </c>
      <c r="K26" s="53">
        <f>IF('[3]CHILD DOLLARS'!K37&gt;'[3]SMA Limits - Children'!K26,'[3]SMA Limits - Children'!K26,'[3]CHILD DOLLARS'!K37)</f>
        <v>2183.38</v>
      </c>
      <c r="L26" s="53">
        <f>IF('[3]CHILD DOLLARS'!L37&gt;'[3]SMA Limits - Children'!L26,'[3]SMA Limits - Children'!L26,'[3]CHILD DOLLARS'!L37)</f>
        <v>98688.8</v>
      </c>
      <c r="M26" s="53">
        <f>IF('[3]CHILD DOLLARS'!M37&gt;'[3]SMA Limits - Children'!M26,'[3]SMA Limits - Children'!M26,'[3]CHILD DOLLARS'!M37)</f>
        <v>0</v>
      </c>
      <c r="N26" s="53">
        <f>IF('[3]CHILD DOLLARS'!N37&gt;'[3]SMA Limits - Children'!N26,'[3]SMA Limits - Children'!N26,'[3]CHILD DOLLARS'!N37)</f>
        <v>44627.07</v>
      </c>
      <c r="O26" s="53">
        <f>IF('[3]CHILD DOLLARS'!O37&gt;'[3]SMA Limits - Children'!O26,'[3]SMA Limits - Children'!O26,'[3]CHILD DOLLARS'!O37)</f>
        <v>22260.15</v>
      </c>
      <c r="P26" s="53">
        <f>IF('[3]CHILD DOLLARS'!P37&gt;'[3]SMA Limits - Children'!P26,'[3]SMA Limits - Children'!P26,'[3]CHILD DOLLARS'!P37)</f>
        <v>0</v>
      </c>
      <c r="Q26" s="53">
        <f>IF('[3]CHILD DOLLARS'!Q37&gt;'[3]SMA Limits - Children'!Q26,'[3]SMA Limits - Children'!Q26,'[3]CHILD DOLLARS'!Q37)</f>
        <v>57.24</v>
      </c>
      <c r="R26" s="53">
        <f>IF('[3]CHILD DOLLARS'!R37&gt;'[3]SMA Limits - Children'!R26,'[3]SMA Limits - Children'!R26,'[3]CHILD DOLLARS'!R37)</f>
        <v>0</v>
      </c>
      <c r="S26" s="53">
        <f t="shared" si="0"/>
        <v>263837.33209245745</v>
      </c>
    </row>
    <row r="27" spans="1:19" ht="15.75">
      <c r="A27" s="17">
        <v>26</v>
      </c>
      <c r="B27" s="40" t="s">
        <v>28</v>
      </c>
      <c r="C27" s="53">
        <f>IF('[3]CHILD DOLLARS'!C38&gt;'[3]SMA Limits - Children'!C27,'[3]SMA Limits - Children'!C27,'[3]CHILD DOLLARS'!C38)</f>
        <v>0</v>
      </c>
      <c r="D27" s="53">
        <f>IF('[3]CHILD DOLLARS'!D38&gt;'[3]SMA Limits - Children'!D27,'[3]SMA Limits - Children'!D27,'[3]CHILD DOLLARS'!D38)</f>
        <v>0</v>
      </c>
      <c r="E27" s="53">
        <f>IF('[3]CHILD DOLLARS'!E38&gt;'[3]SMA Limits - Children'!E27,'[3]SMA Limits - Children'!E27,'[3]CHILD DOLLARS'!E38)</f>
        <v>0</v>
      </c>
      <c r="F27" s="53">
        <f>IF('[3]CHILD DOLLARS'!F38&gt;'[3]SMA Limits - Children'!F27,'[3]SMA Limits - Children'!F27,'[3]CHILD DOLLARS'!F38)</f>
        <v>0</v>
      </c>
      <c r="G27" s="53">
        <f>IF('[3]CHILD DOLLARS'!G38&gt;'[3]SMA Limits - Children'!G27,'[3]SMA Limits - Children'!G27,'[3]CHILD DOLLARS'!G38)</f>
        <v>0</v>
      </c>
      <c r="H27" s="53">
        <f>IF('[3]CHILD DOLLARS'!H38&gt;'[3]SMA Limits - Children'!H27,'[3]SMA Limits - Children'!H27,'[3]CHILD DOLLARS'!H38)</f>
        <v>0</v>
      </c>
      <c r="I27" s="53">
        <f>IF('[3]CHILD DOLLARS'!I38&gt;'[3]SMA Limits - Children'!I27,'[3]SMA Limits - Children'!I27,'[3]CHILD DOLLARS'!I38)</f>
        <v>0</v>
      </c>
      <c r="J27" s="53">
        <f>IF('[3]CHILD DOLLARS'!J38&gt;'[3]SMA Limits - Children'!J27,'[3]SMA Limits - Children'!J27,'[3]CHILD DOLLARS'!J38)</f>
        <v>0</v>
      </c>
      <c r="K27" s="53">
        <f>IF('[3]CHILD DOLLARS'!K38&gt;'[3]SMA Limits - Children'!K27,'[3]SMA Limits - Children'!K27,'[3]CHILD DOLLARS'!K38)</f>
        <v>20736.439999999999</v>
      </c>
      <c r="L27" s="53">
        <f>IF('[3]CHILD DOLLARS'!L38&gt;'[3]SMA Limits - Children'!L27,'[3]SMA Limits - Children'!L27,'[3]CHILD DOLLARS'!L38)</f>
        <v>92414.88</v>
      </c>
      <c r="M27" s="53">
        <f>IF('[3]CHILD DOLLARS'!M38&gt;'[3]SMA Limits - Children'!M27,'[3]SMA Limits - Children'!M27,'[3]CHILD DOLLARS'!M38)</f>
        <v>0</v>
      </c>
      <c r="N27" s="53">
        <f>IF('[3]CHILD DOLLARS'!N38&gt;'[3]SMA Limits - Children'!N27,'[3]SMA Limits - Children'!N27,'[3]CHILD DOLLARS'!N38)</f>
        <v>4530.8</v>
      </c>
      <c r="O27" s="53">
        <f>IF('[3]CHILD DOLLARS'!O38&gt;'[3]SMA Limits - Children'!O27,'[3]SMA Limits - Children'!O27,'[3]CHILD DOLLARS'!O38)</f>
        <v>6848.2</v>
      </c>
      <c r="P27" s="53">
        <f>IF('[3]CHILD DOLLARS'!P38&gt;'[3]SMA Limits - Children'!P27,'[3]SMA Limits - Children'!P27,'[3]CHILD DOLLARS'!P38)</f>
        <v>0</v>
      </c>
      <c r="Q27" s="53">
        <f>IF('[3]CHILD DOLLARS'!Q38&gt;'[3]SMA Limits - Children'!Q27,'[3]SMA Limits - Children'!Q27,'[3]CHILD DOLLARS'!Q38)</f>
        <v>1022.36</v>
      </c>
      <c r="R27" s="53">
        <f>IF('[3]CHILD DOLLARS'!R38&gt;'[3]SMA Limits - Children'!R27,'[3]SMA Limits - Children'!R27,'[3]CHILD DOLLARS'!R38)</f>
        <v>156.6</v>
      </c>
      <c r="S27" s="53">
        <f t="shared" si="0"/>
        <v>125709.28000000001</v>
      </c>
    </row>
    <row r="28" spans="1:19" ht="15.75">
      <c r="A28" s="17">
        <v>27</v>
      </c>
      <c r="B28" s="40" t="s">
        <v>29</v>
      </c>
      <c r="C28" s="53">
        <f>IF('[3]CHILD DOLLARS'!C39&gt;'[3]SMA Limits - Children'!C28,'[3]SMA Limits - Children'!C28,'[3]CHILD DOLLARS'!C39)</f>
        <v>0</v>
      </c>
      <c r="D28" s="53">
        <f>IF('[3]CHILD DOLLARS'!D39&gt;'[3]SMA Limits - Children'!D28,'[3]SMA Limits - Children'!D28,'[3]CHILD DOLLARS'!D39)</f>
        <v>39913.65</v>
      </c>
      <c r="E28" s="53">
        <f>IF('[3]CHILD DOLLARS'!E39&gt;'[3]SMA Limits - Children'!E28,'[3]SMA Limits - Children'!E28,'[3]CHILD DOLLARS'!E39)</f>
        <v>9534.9599999999991</v>
      </c>
      <c r="F28" s="53">
        <f>IF('[3]CHILD DOLLARS'!F39&gt;'[3]SMA Limits - Children'!F28,'[3]SMA Limits - Children'!F28,'[3]CHILD DOLLARS'!F39)</f>
        <v>0</v>
      </c>
      <c r="G28" s="53">
        <f>IF('[3]CHILD DOLLARS'!G39&gt;'[3]SMA Limits - Children'!G28,'[3]SMA Limits - Children'!G28,'[3]CHILD DOLLARS'!G39)</f>
        <v>0</v>
      </c>
      <c r="H28" s="53">
        <f>IF('[3]CHILD DOLLARS'!H39&gt;'[3]SMA Limits - Children'!H28,'[3]SMA Limits - Children'!H28,'[3]CHILD DOLLARS'!H39)</f>
        <v>109312.2</v>
      </c>
      <c r="I28" s="53">
        <f>IF('[3]CHILD DOLLARS'!I39&gt;'[3]SMA Limits - Children'!I28,'[3]SMA Limits - Children'!I28,'[3]CHILD DOLLARS'!I39)</f>
        <v>0</v>
      </c>
      <c r="J28" s="53">
        <f>IF('[3]CHILD DOLLARS'!J39&gt;'[3]SMA Limits - Children'!J28,'[3]SMA Limits - Children'!J28,'[3]CHILD DOLLARS'!J39)</f>
        <v>34317.42</v>
      </c>
      <c r="K28" s="53">
        <f>IF('[3]CHILD DOLLARS'!K39&gt;'[3]SMA Limits - Children'!K28,'[3]SMA Limits - Children'!K28,'[3]CHILD DOLLARS'!K39)</f>
        <v>3224386.8</v>
      </c>
      <c r="L28" s="53">
        <f>IF('[3]CHILD DOLLARS'!L39&gt;'[3]SMA Limits - Children'!L28,'[3]SMA Limits - Children'!L28,'[3]CHILD DOLLARS'!L39)</f>
        <v>13895702.390000001</v>
      </c>
      <c r="M28" s="53">
        <f>IF('[3]CHILD DOLLARS'!M39&gt;'[3]SMA Limits - Children'!M28,'[3]SMA Limits - Children'!M28,'[3]CHILD DOLLARS'!M39)</f>
        <v>870896.81</v>
      </c>
      <c r="N28" s="53">
        <f>IF('[3]CHILD DOLLARS'!N39&gt;'[3]SMA Limits - Children'!N28,'[3]SMA Limits - Children'!N28,'[3]CHILD DOLLARS'!N39)</f>
        <v>937304.84</v>
      </c>
      <c r="O28" s="53">
        <f>IF('[3]CHILD DOLLARS'!O39&gt;'[3]SMA Limits - Children'!O28,'[3]SMA Limits - Children'!O28,'[3]CHILD DOLLARS'!O39)</f>
        <v>335410.04000000004</v>
      </c>
      <c r="P28" s="53">
        <f>IF('[3]CHILD DOLLARS'!P39&gt;'[3]SMA Limits - Children'!P28,'[3]SMA Limits - Children'!P28,'[3]CHILD DOLLARS'!P39)</f>
        <v>257451</v>
      </c>
      <c r="Q28" s="53">
        <f>IF('[3]CHILD DOLLARS'!Q39&gt;'[3]SMA Limits - Children'!Q28,'[3]SMA Limits - Children'!Q28,'[3]CHILD DOLLARS'!Q39)</f>
        <v>1180218.94</v>
      </c>
      <c r="R28" s="53">
        <f>IF('[3]CHILD DOLLARS'!R39&gt;'[3]SMA Limits - Children'!R28,'[3]SMA Limits - Children'!R28,'[3]CHILD DOLLARS'!R39)</f>
        <v>784236.81</v>
      </c>
      <c r="S28" s="53">
        <f t="shared" si="0"/>
        <v>21678685.859999999</v>
      </c>
    </row>
    <row r="29" spans="1:19" ht="15.75">
      <c r="A29" s="17">
        <v>28</v>
      </c>
      <c r="B29" s="40" t="s">
        <v>30</v>
      </c>
      <c r="C29" s="53">
        <f>IF('[3]CHILD DOLLARS'!C40&gt;'[3]SMA Limits - Children'!C29,'[3]SMA Limits - Children'!C29,'[3]CHILD DOLLARS'!C40)</f>
        <v>1959.6059610705593</v>
      </c>
      <c r="D29" s="53">
        <f>IF('[3]CHILD DOLLARS'!D40&gt;'[3]SMA Limits - Children'!D29,'[3]SMA Limits - Children'!D29,'[3]CHILD DOLLARS'!D40)</f>
        <v>8472.0341443633406</v>
      </c>
      <c r="E29" s="53">
        <f>IF('[3]CHILD DOLLARS'!E40&gt;'[3]SMA Limits - Children'!E29,'[3]SMA Limits - Children'!E29,'[3]CHILD DOLLARS'!E40)</f>
        <v>0</v>
      </c>
      <c r="F29" s="53">
        <f>IF('[3]CHILD DOLLARS'!F40&gt;'[3]SMA Limits - Children'!F29,'[3]SMA Limits - Children'!F29,'[3]CHILD DOLLARS'!F40)</f>
        <v>0</v>
      </c>
      <c r="G29" s="53">
        <f>IF('[3]CHILD DOLLARS'!G40&gt;'[3]SMA Limits - Children'!G29,'[3]SMA Limits - Children'!G29,'[3]CHILD DOLLARS'!G40)</f>
        <v>0</v>
      </c>
      <c r="H29" s="53">
        <f>IF('[3]CHILD DOLLARS'!H40&gt;'[3]SMA Limits - Children'!H29,'[3]SMA Limits - Children'!H29,'[3]CHILD DOLLARS'!H40)</f>
        <v>32793.660000000003</v>
      </c>
      <c r="I29" s="53">
        <f>IF('[3]CHILD DOLLARS'!I40&gt;'[3]SMA Limits - Children'!I29,'[3]SMA Limits - Children'!I29,'[3]CHILD DOLLARS'!I40)</f>
        <v>0</v>
      </c>
      <c r="J29" s="53">
        <f>IF('[3]CHILD DOLLARS'!J40&gt;'[3]SMA Limits - Children'!J29,'[3]SMA Limits - Children'!J29,'[3]CHILD DOLLARS'!J40)</f>
        <v>0</v>
      </c>
      <c r="K29" s="53">
        <f>IF('[3]CHILD DOLLARS'!K40&gt;'[3]SMA Limits - Children'!K29,'[3]SMA Limits - Children'!K29,'[3]CHILD DOLLARS'!K40)</f>
        <v>91012</v>
      </c>
      <c r="L29" s="53">
        <f>IF('[3]CHILD DOLLARS'!L40&gt;'[3]SMA Limits - Children'!L29,'[3]SMA Limits - Children'!L29,'[3]CHILD DOLLARS'!L40)</f>
        <v>3594821.16</v>
      </c>
      <c r="M29" s="53">
        <f>IF('[3]CHILD DOLLARS'!M40&gt;'[3]SMA Limits - Children'!M29,'[3]SMA Limits - Children'!M29,'[3]CHILD DOLLARS'!M40)</f>
        <v>117023.53</v>
      </c>
      <c r="N29" s="53">
        <f>IF('[3]CHILD DOLLARS'!N40&gt;'[3]SMA Limits - Children'!N29,'[3]SMA Limits - Children'!N29,'[3]CHILD DOLLARS'!N40)</f>
        <v>406945.66000000003</v>
      </c>
      <c r="O29" s="53">
        <f>IF('[3]CHILD DOLLARS'!O40&gt;'[3]SMA Limits - Children'!O29,'[3]SMA Limits - Children'!O29,'[3]CHILD DOLLARS'!O40)</f>
        <v>71278.62000000001</v>
      </c>
      <c r="P29" s="53">
        <f>IF('[3]CHILD DOLLARS'!P40&gt;'[3]SMA Limits - Children'!P29,'[3]SMA Limits - Children'!P29,'[3]CHILD DOLLARS'!P40)</f>
        <v>0</v>
      </c>
      <c r="Q29" s="53">
        <f>IF('[3]CHILD DOLLARS'!Q40&gt;'[3]SMA Limits - Children'!Q29,'[3]SMA Limits - Children'!Q29,'[3]CHILD DOLLARS'!Q40)</f>
        <v>19934.8</v>
      </c>
      <c r="R29" s="53">
        <f>IF('[3]CHILD DOLLARS'!R40&gt;'[3]SMA Limits - Children'!R29,'[3]SMA Limits - Children'!R29,'[3]CHILD DOLLARS'!R40)</f>
        <v>15781.04</v>
      </c>
      <c r="S29" s="53">
        <f t="shared" si="0"/>
        <v>4360022.1101054335</v>
      </c>
    </row>
    <row r="30" spans="1:19" ht="15.75">
      <c r="A30" s="17">
        <v>29</v>
      </c>
      <c r="B30" s="40" t="s">
        <v>31</v>
      </c>
      <c r="C30" s="53">
        <f>IF('[3]CHILD DOLLARS'!C41&gt;'[3]SMA Limits - Children'!C30,'[3]SMA Limits - Children'!C30,'[3]CHILD DOLLARS'!C41)</f>
        <v>2612.8079480940792</v>
      </c>
      <c r="D30" s="53">
        <f>IF('[3]CHILD DOLLARS'!D41&gt;'[3]SMA Limits - Children'!D30,'[3]SMA Limits - Children'!D30,'[3]CHILD DOLLARS'!D41)</f>
        <v>0</v>
      </c>
      <c r="E30" s="53">
        <f>IF('[3]CHILD DOLLARS'!E41&gt;'[3]SMA Limits - Children'!E30,'[3]SMA Limits - Children'!E30,'[3]CHILD DOLLARS'!E41)</f>
        <v>0</v>
      </c>
      <c r="F30" s="53">
        <f>IF('[3]CHILD DOLLARS'!F41&gt;'[3]SMA Limits - Children'!F30,'[3]SMA Limits - Children'!F30,'[3]CHILD DOLLARS'!F41)</f>
        <v>0</v>
      </c>
      <c r="G30" s="53">
        <f>IF('[3]CHILD DOLLARS'!G41&gt;'[3]SMA Limits - Children'!G30,'[3]SMA Limits - Children'!G30,'[3]CHILD DOLLARS'!G41)</f>
        <v>0</v>
      </c>
      <c r="H30" s="53">
        <f>IF('[3]CHILD DOLLARS'!H41&gt;'[3]SMA Limits - Children'!H30,'[3]SMA Limits - Children'!H30,'[3]CHILD DOLLARS'!H41)</f>
        <v>0</v>
      </c>
      <c r="I30" s="53">
        <f>IF('[3]CHILD DOLLARS'!I41&gt;'[3]SMA Limits - Children'!I30,'[3]SMA Limits - Children'!I30,'[3]CHILD DOLLARS'!I41)</f>
        <v>0</v>
      </c>
      <c r="J30" s="53">
        <f>IF('[3]CHILD DOLLARS'!J41&gt;'[3]SMA Limits - Children'!J30,'[3]SMA Limits - Children'!J30,'[3]CHILD DOLLARS'!J41)</f>
        <v>0</v>
      </c>
      <c r="K30" s="53">
        <f>IF('[3]CHILD DOLLARS'!K41&gt;'[3]SMA Limits - Children'!K30,'[3]SMA Limits - Children'!K30,'[3]CHILD DOLLARS'!K41)</f>
        <v>830781.2</v>
      </c>
      <c r="L30" s="53">
        <f>IF('[3]CHILD DOLLARS'!L41&gt;'[3]SMA Limits - Children'!L30,'[3]SMA Limits - Children'!L30,'[3]CHILD DOLLARS'!L41)</f>
        <v>3961256.58</v>
      </c>
      <c r="M30" s="53">
        <f>IF('[3]CHILD DOLLARS'!M41&gt;'[3]SMA Limits - Children'!M30,'[3]SMA Limits - Children'!M30,'[3]CHILD DOLLARS'!M41)</f>
        <v>469.8</v>
      </c>
      <c r="N30" s="53">
        <f>IF('[3]CHILD DOLLARS'!N41&gt;'[3]SMA Limits - Children'!N30,'[3]SMA Limits - Children'!N30,'[3]CHILD DOLLARS'!N41)</f>
        <v>398795.25</v>
      </c>
      <c r="O30" s="53">
        <f>IF('[3]CHILD DOLLARS'!O41&gt;'[3]SMA Limits - Children'!O30,'[3]SMA Limits - Children'!O30,'[3]CHILD DOLLARS'!O41)</f>
        <v>176451.59</v>
      </c>
      <c r="P30" s="53">
        <f>IF('[3]CHILD DOLLARS'!P41&gt;'[3]SMA Limits - Children'!P30,'[3]SMA Limits - Children'!P30,'[3]CHILD DOLLARS'!P41)</f>
        <v>0</v>
      </c>
      <c r="Q30" s="53">
        <f>IF('[3]CHILD DOLLARS'!Q41&gt;'[3]SMA Limits - Children'!Q30,'[3]SMA Limits - Children'!Q30,'[3]CHILD DOLLARS'!Q41)</f>
        <v>59592.22</v>
      </c>
      <c r="R30" s="53">
        <f>IF('[3]CHILD DOLLARS'!R41&gt;'[3]SMA Limits - Children'!R30,'[3]SMA Limits - Children'!R30,'[3]CHILD DOLLARS'!R41)</f>
        <v>105864.98</v>
      </c>
      <c r="S30" s="53">
        <f t="shared" si="0"/>
        <v>5535824.427948094</v>
      </c>
    </row>
    <row r="31" spans="1:19" ht="15.75">
      <c r="A31" s="17">
        <v>30</v>
      </c>
      <c r="B31" s="40" t="s">
        <v>32</v>
      </c>
      <c r="C31" s="53">
        <f>IF('[3]CHILD DOLLARS'!C42&gt;'[3]SMA Limits - Children'!C31,'[3]SMA Limits - Children'!C31,'[3]CHILD DOLLARS'!C42)</f>
        <v>0</v>
      </c>
      <c r="D31" s="53">
        <f>IF('[3]CHILD DOLLARS'!D42&gt;'[3]SMA Limits - Children'!D31,'[3]SMA Limits - Children'!D31,'[3]CHILD DOLLARS'!D42)</f>
        <v>44693.46</v>
      </c>
      <c r="E31" s="53">
        <f>IF('[3]CHILD DOLLARS'!E42&gt;'[3]SMA Limits - Children'!E31,'[3]SMA Limits - Children'!E31,'[3]CHILD DOLLARS'!E42)</f>
        <v>0</v>
      </c>
      <c r="F31" s="53">
        <f>IF('[3]CHILD DOLLARS'!F42&gt;'[3]SMA Limits - Children'!F31,'[3]SMA Limits - Children'!F31,'[3]CHILD DOLLARS'!F42)</f>
        <v>249899.2</v>
      </c>
      <c r="G31" s="53">
        <f>IF('[3]CHILD DOLLARS'!G42&gt;'[3]SMA Limits - Children'!G31,'[3]SMA Limits - Children'!G31,'[3]CHILD DOLLARS'!G42)</f>
        <v>0</v>
      </c>
      <c r="H31" s="53">
        <f>IF('[3]CHILD DOLLARS'!H42&gt;'[3]SMA Limits - Children'!H31,'[3]SMA Limits - Children'!H31,'[3]CHILD DOLLARS'!H42)</f>
        <v>0</v>
      </c>
      <c r="I31" s="53">
        <f>IF('[3]CHILD DOLLARS'!I42&gt;'[3]SMA Limits - Children'!I31,'[3]SMA Limits - Children'!I31,'[3]CHILD DOLLARS'!I42)</f>
        <v>0</v>
      </c>
      <c r="J31" s="53">
        <f>IF('[3]CHILD DOLLARS'!J42&gt;'[3]SMA Limits - Children'!J31,'[3]SMA Limits - Children'!J31,'[3]CHILD DOLLARS'!J42)</f>
        <v>0</v>
      </c>
      <c r="K31" s="53">
        <f>IF('[3]CHILD DOLLARS'!K42&gt;'[3]SMA Limits - Children'!K31,'[3]SMA Limits - Children'!K31,'[3]CHILD DOLLARS'!K42)</f>
        <v>3223030.93</v>
      </c>
      <c r="L31" s="53">
        <f>IF('[3]CHILD DOLLARS'!L42&gt;'[3]SMA Limits - Children'!L31,'[3]SMA Limits - Children'!L31,'[3]CHILD DOLLARS'!L42)</f>
        <v>33085077.66</v>
      </c>
      <c r="M31" s="53">
        <f>IF('[3]CHILD DOLLARS'!M42&gt;'[3]SMA Limits - Children'!M31,'[3]SMA Limits - Children'!M31,'[3]CHILD DOLLARS'!M42)</f>
        <v>2280863.46</v>
      </c>
      <c r="N31" s="53">
        <f>IF('[3]CHILD DOLLARS'!N42&gt;'[3]SMA Limits - Children'!N31,'[3]SMA Limits - Children'!N31,'[3]CHILD DOLLARS'!N42)</f>
        <v>3911574.38</v>
      </c>
      <c r="O31" s="53">
        <f>IF('[3]CHILD DOLLARS'!O42&gt;'[3]SMA Limits - Children'!O31,'[3]SMA Limits - Children'!O31,'[3]CHILD DOLLARS'!O42)</f>
        <v>1820198.3800000001</v>
      </c>
      <c r="P31" s="53">
        <f>IF('[3]CHILD DOLLARS'!P42&gt;'[3]SMA Limits - Children'!P31,'[3]SMA Limits - Children'!P31,'[3]CHILD DOLLARS'!P42)</f>
        <v>0</v>
      </c>
      <c r="Q31" s="53">
        <f>IF('[3]CHILD DOLLARS'!Q42&gt;'[3]SMA Limits - Children'!Q31,'[3]SMA Limits - Children'!Q31,'[3]CHILD DOLLARS'!Q42)</f>
        <v>617110.13</v>
      </c>
      <c r="R31" s="53">
        <f>IF('[3]CHILD DOLLARS'!R42&gt;'[3]SMA Limits - Children'!R31,'[3]SMA Limits - Children'!R31,'[3]CHILD DOLLARS'!R42)</f>
        <v>326882.06</v>
      </c>
      <c r="S31" s="53">
        <f t="shared" si="0"/>
        <v>45559329.660000011</v>
      </c>
    </row>
    <row r="32" spans="1:19" ht="15.75">
      <c r="A32" s="17">
        <v>31</v>
      </c>
      <c r="B32" s="40" t="s">
        <v>33</v>
      </c>
      <c r="C32" s="53">
        <f>IF('[3]CHILD DOLLARS'!C43&gt;'[3]SMA Limits - Children'!C32,'[3]SMA Limits - Children'!C32,'[3]CHILD DOLLARS'!C43)</f>
        <v>188122.1722627737</v>
      </c>
      <c r="D32" s="53">
        <f>IF('[3]CHILD DOLLARS'!D43&gt;'[3]SMA Limits - Children'!D32,'[3]SMA Limits - Children'!D32,'[3]CHILD DOLLARS'!D43)</f>
        <v>10315.23</v>
      </c>
      <c r="E32" s="53">
        <f>IF('[3]CHILD DOLLARS'!E43&gt;'[3]SMA Limits - Children'!E32,'[3]SMA Limits - Children'!E32,'[3]CHILD DOLLARS'!E43)</f>
        <v>0</v>
      </c>
      <c r="F32" s="53">
        <f>IF('[3]CHILD DOLLARS'!F43&gt;'[3]SMA Limits - Children'!F32,'[3]SMA Limits - Children'!F32,'[3]CHILD DOLLARS'!F43)</f>
        <v>0</v>
      </c>
      <c r="G32" s="53">
        <f>IF('[3]CHILD DOLLARS'!G43&gt;'[3]SMA Limits - Children'!G32,'[3]SMA Limits - Children'!G32,'[3]CHILD DOLLARS'!G43)</f>
        <v>0</v>
      </c>
      <c r="H32" s="53">
        <f>IF('[3]CHILD DOLLARS'!H43&gt;'[3]SMA Limits - Children'!H32,'[3]SMA Limits - Children'!H32,'[3]CHILD DOLLARS'!H43)</f>
        <v>83198.73</v>
      </c>
      <c r="I32" s="53">
        <f>IF('[3]CHILD DOLLARS'!I43&gt;'[3]SMA Limits - Children'!I32,'[3]SMA Limits - Children'!I32,'[3]CHILD DOLLARS'!I43)</f>
        <v>0</v>
      </c>
      <c r="J32" s="53">
        <f>IF('[3]CHILD DOLLARS'!J43&gt;'[3]SMA Limits - Children'!J32,'[3]SMA Limits - Children'!J32,'[3]CHILD DOLLARS'!J43)</f>
        <v>58270.559999999998</v>
      </c>
      <c r="K32" s="53">
        <f>IF('[3]CHILD DOLLARS'!K43&gt;'[3]SMA Limits - Children'!K32,'[3]SMA Limits - Children'!K32,'[3]CHILD DOLLARS'!K43)</f>
        <v>200731.47999999998</v>
      </c>
      <c r="L32" s="53">
        <f>IF('[3]CHILD DOLLARS'!L43&gt;'[3]SMA Limits - Children'!L32,'[3]SMA Limits - Children'!L32,'[3]CHILD DOLLARS'!L43)</f>
        <v>2005816.11</v>
      </c>
      <c r="M32" s="53">
        <f>IF('[3]CHILD DOLLARS'!M43&gt;'[3]SMA Limits - Children'!M32,'[3]SMA Limits - Children'!M32,'[3]CHILD DOLLARS'!M43)</f>
        <v>283418.74</v>
      </c>
      <c r="N32" s="53">
        <f>IF('[3]CHILD DOLLARS'!N43&gt;'[3]SMA Limits - Children'!N32,'[3]SMA Limits - Children'!N32,'[3]CHILD DOLLARS'!N43)</f>
        <v>376996.59</v>
      </c>
      <c r="O32" s="53">
        <f>IF('[3]CHILD DOLLARS'!O43&gt;'[3]SMA Limits - Children'!O32,'[3]SMA Limits - Children'!O32,'[3]CHILD DOLLARS'!O43)</f>
        <v>69301.259999999995</v>
      </c>
      <c r="P32" s="53">
        <f>IF('[3]CHILD DOLLARS'!P43&gt;'[3]SMA Limits - Children'!P32,'[3]SMA Limits - Children'!P32,'[3]CHILD DOLLARS'!P43)</f>
        <v>0</v>
      </c>
      <c r="Q32" s="53">
        <f>IF('[3]CHILD DOLLARS'!Q43&gt;'[3]SMA Limits - Children'!Q32,'[3]SMA Limits - Children'!Q32,'[3]CHILD DOLLARS'!Q43)</f>
        <v>60492.479999999996</v>
      </c>
      <c r="R32" s="53">
        <f>IF('[3]CHILD DOLLARS'!R43&gt;'[3]SMA Limits - Children'!R32,'[3]SMA Limits - Children'!R32,'[3]CHILD DOLLARS'!R43)</f>
        <v>64842.23</v>
      </c>
      <c r="S32" s="53">
        <f t="shared" si="0"/>
        <v>3401505.5822627731</v>
      </c>
    </row>
    <row r="33" spans="1:19" ht="15.75">
      <c r="A33" s="17">
        <v>32</v>
      </c>
      <c r="B33" s="40" t="s">
        <v>34</v>
      </c>
      <c r="C33" s="53">
        <f>IF('[3]CHILD DOLLARS'!C44&gt;'[3]SMA Limits - Children'!C33,'[3]SMA Limits - Children'!C33,'[3]CHILD DOLLARS'!C44)</f>
        <v>0</v>
      </c>
      <c r="D33" s="53">
        <f>IF('[3]CHILD DOLLARS'!D44&gt;'[3]SMA Limits - Children'!D33,'[3]SMA Limits - Children'!D33,'[3]CHILD DOLLARS'!D44)</f>
        <v>0</v>
      </c>
      <c r="E33" s="53">
        <f>IF('[3]CHILD DOLLARS'!E44&gt;'[3]SMA Limits - Children'!E33,'[3]SMA Limits - Children'!E33,'[3]CHILD DOLLARS'!E44)</f>
        <v>0</v>
      </c>
      <c r="F33" s="53">
        <f>IF('[3]CHILD DOLLARS'!F44&gt;'[3]SMA Limits - Children'!F33,'[3]SMA Limits - Children'!F33,'[3]CHILD DOLLARS'!F44)</f>
        <v>0</v>
      </c>
      <c r="G33" s="53">
        <f>IF('[3]CHILD DOLLARS'!G44&gt;'[3]SMA Limits - Children'!G33,'[3]SMA Limits - Children'!G33,'[3]CHILD DOLLARS'!G44)</f>
        <v>0</v>
      </c>
      <c r="H33" s="53">
        <f>IF('[3]CHILD DOLLARS'!H44&gt;'[3]SMA Limits - Children'!H33,'[3]SMA Limits - Children'!H33,'[3]CHILD DOLLARS'!H44)</f>
        <v>0</v>
      </c>
      <c r="I33" s="53">
        <f>IF('[3]CHILD DOLLARS'!I44&gt;'[3]SMA Limits - Children'!I33,'[3]SMA Limits - Children'!I33,'[3]CHILD DOLLARS'!I44)</f>
        <v>0</v>
      </c>
      <c r="J33" s="53">
        <f>IF('[3]CHILD DOLLARS'!J44&gt;'[3]SMA Limits - Children'!J33,'[3]SMA Limits - Children'!J33,'[3]CHILD DOLLARS'!J44)</f>
        <v>0</v>
      </c>
      <c r="K33" s="53">
        <f>IF('[3]CHILD DOLLARS'!K44&gt;'[3]SMA Limits - Children'!K33,'[3]SMA Limits - Children'!K33,'[3]CHILD DOLLARS'!K44)</f>
        <v>0</v>
      </c>
      <c r="L33" s="53">
        <f>IF('[3]CHILD DOLLARS'!L44&gt;'[3]SMA Limits - Children'!L33,'[3]SMA Limits - Children'!L33,'[3]CHILD DOLLARS'!L44)</f>
        <v>375324.18</v>
      </c>
      <c r="M33" s="53">
        <f>IF('[3]CHILD DOLLARS'!M44&gt;'[3]SMA Limits - Children'!M33,'[3]SMA Limits - Children'!M33,'[3]CHILD DOLLARS'!M44)</f>
        <v>0</v>
      </c>
      <c r="N33" s="53">
        <f>IF('[3]CHILD DOLLARS'!N44&gt;'[3]SMA Limits - Children'!N33,'[3]SMA Limits - Children'!N33,'[3]CHILD DOLLARS'!N44)</f>
        <v>10840.39</v>
      </c>
      <c r="O33" s="53">
        <f>IF('[3]CHILD DOLLARS'!O44&gt;'[3]SMA Limits - Children'!O33,'[3]SMA Limits - Children'!O33,'[3]CHILD DOLLARS'!O44)</f>
        <v>21078.82</v>
      </c>
      <c r="P33" s="53">
        <f>IF('[3]CHILD DOLLARS'!P44&gt;'[3]SMA Limits - Children'!P33,'[3]SMA Limits - Children'!P33,'[3]CHILD DOLLARS'!P44)</f>
        <v>0</v>
      </c>
      <c r="Q33" s="53">
        <f>IF('[3]CHILD DOLLARS'!Q44&gt;'[3]SMA Limits - Children'!Q33,'[3]SMA Limits - Children'!Q33,'[3]CHILD DOLLARS'!Q44)</f>
        <v>0</v>
      </c>
      <c r="R33" s="53">
        <f>IF('[3]CHILD DOLLARS'!R44&gt;'[3]SMA Limits - Children'!R33,'[3]SMA Limits - Children'!R33,'[3]CHILD DOLLARS'!R44)</f>
        <v>0</v>
      </c>
      <c r="S33" s="53">
        <f t="shared" si="0"/>
        <v>407243.39</v>
      </c>
    </row>
    <row r="34" spans="1:19" ht="15.75">
      <c r="A34" s="17">
        <v>33</v>
      </c>
      <c r="B34" s="40" t="s">
        <v>35</v>
      </c>
      <c r="C34" s="53">
        <f>IF('[3]CHILD DOLLARS'!C45&gt;'[3]SMA Limits - Children'!C34,'[3]SMA Limits - Children'!C34,'[3]CHILD DOLLARS'!C45)</f>
        <v>39192.119221411187</v>
      </c>
      <c r="D34" s="53">
        <f>IF('[3]CHILD DOLLARS'!D45&gt;'[3]SMA Limits - Children'!D34,'[3]SMA Limits - Children'!D34,'[3]CHILD DOLLARS'!D45)</f>
        <v>33394.5</v>
      </c>
      <c r="E34" s="53">
        <f>IF('[3]CHILD DOLLARS'!E45&gt;'[3]SMA Limits - Children'!E34,'[3]SMA Limits - Children'!E34,'[3]CHILD DOLLARS'!E45)</f>
        <v>20176.75</v>
      </c>
      <c r="F34" s="53">
        <f>IF('[3]CHILD DOLLARS'!F45&gt;'[3]SMA Limits - Children'!F34,'[3]SMA Limits - Children'!F34,'[3]CHILD DOLLARS'!F45)</f>
        <v>1520779.14</v>
      </c>
      <c r="G34" s="53">
        <f>IF('[3]CHILD DOLLARS'!G45&gt;'[3]SMA Limits - Children'!G34,'[3]SMA Limits - Children'!G34,'[3]CHILD DOLLARS'!G45)</f>
        <v>0</v>
      </c>
      <c r="H34" s="53">
        <f>IF('[3]CHILD DOLLARS'!H45&gt;'[3]SMA Limits - Children'!H34,'[3]SMA Limits - Children'!H34,'[3]CHILD DOLLARS'!H45)</f>
        <v>339879.97</v>
      </c>
      <c r="I34" s="53">
        <f>IF('[3]CHILD DOLLARS'!I45&gt;'[3]SMA Limits - Children'!I34,'[3]SMA Limits - Children'!I34,'[3]CHILD DOLLARS'!I45)</f>
        <v>0</v>
      </c>
      <c r="J34" s="53">
        <f>IF('[3]CHILD DOLLARS'!J45&gt;'[3]SMA Limits - Children'!J34,'[3]SMA Limits - Children'!J34,'[3]CHILD DOLLARS'!J45)</f>
        <v>14567.64</v>
      </c>
      <c r="K34" s="53">
        <f>IF('[3]CHILD DOLLARS'!K45&gt;'[3]SMA Limits - Children'!K34,'[3]SMA Limits - Children'!K34,'[3]CHILD DOLLARS'!K45)</f>
        <v>3752986.65</v>
      </c>
      <c r="L34" s="53">
        <f>IF('[3]CHILD DOLLARS'!L45&gt;'[3]SMA Limits - Children'!L34,'[3]SMA Limits - Children'!L34,'[3]CHILD DOLLARS'!L45)</f>
        <v>17936817.719999999</v>
      </c>
      <c r="M34" s="53">
        <f>IF('[3]CHILD DOLLARS'!M45&gt;'[3]SMA Limits - Children'!M34,'[3]SMA Limits - Children'!M34,'[3]CHILD DOLLARS'!M45)</f>
        <v>6797635.1200000001</v>
      </c>
      <c r="N34" s="53">
        <f>IF('[3]CHILD DOLLARS'!N45&gt;'[3]SMA Limits - Children'!N34,'[3]SMA Limits - Children'!N34,'[3]CHILD DOLLARS'!N45)</f>
        <v>6368510.54</v>
      </c>
      <c r="O34" s="53">
        <f>IF('[3]CHILD DOLLARS'!O45&gt;'[3]SMA Limits - Children'!O34,'[3]SMA Limits - Children'!O34,'[3]CHILD DOLLARS'!O45)</f>
        <v>162406.54</v>
      </c>
      <c r="P34" s="53">
        <f>IF('[3]CHILD DOLLARS'!P45&gt;'[3]SMA Limits - Children'!P34,'[3]SMA Limits - Children'!P34,'[3]CHILD DOLLARS'!P45)</f>
        <v>2421651.44</v>
      </c>
      <c r="Q34" s="53">
        <f>IF('[3]CHILD DOLLARS'!Q45&gt;'[3]SMA Limits - Children'!Q34,'[3]SMA Limits - Children'!Q34,'[3]CHILD DOLLARS'!Q45)</f>
        <v>664835.46</v>
      </c>
      <c r="R34" s="53">
        <f>IF('[3]CHILD DOLLARS'!R45&gt;'[3]SMA Limits - Children'!R34,'[3]SMA Limits - Children'!R34,'[3]CHILD DOLLARS'!R45)</f>
        <v>933917</v>
      </c>
      <c r="S34" s="53">
        <f t="shared" si="0"/>
        <v>41006750.58922141</v>
      </c>
    </row>
    <row r="35" spans="1:19" ht="15.75">
      <c r="A35" s="17">
        <v>34</v>
      </c>
      <c r="B35" s="40" t="s">
        <v>36</v>
      </c>
      <c r="C35" s="53">
        <f>IF('[3]CHILD DOLLARS'!C46&gt;'[3]SMA Limits - Children'!C35,'[3]SMA Limits - Children'!C35,'[3]CHILD DOLLARS'!C46)</f>
        <v>436992.12931873475</v>
      </c>
      <c r="D35" s="53">
        <f>IF('[3]CHILD DOLLARS'!D46&gt;'[3]SMA Limits - Children'!D35,'[3]SMA Limits - Children'!D35,'[3]CHILD DOLLARS'!D46)</f>
        <v>39523.1</v>
      </c>
      <c r="E35" s="53">
        <f>IF('[3]CHILD DOLLARS'!E46&gt;'[3]SMA Limits - Children'!E35,'[3]SMA Limits - Children'!E35,'[3]CHILD DOLLARS'!E46)</f>
        <v>0</v>
      </c>
      <c r="F35" s="53">
        <f>IF('[3]CHILD DOLLARS'!F46&gt;'[3]SMA Limits - Children'!F35,'[3]SMA Limits - Children'!F35,'[3]CHILD DOLLARS'!F46)</f>
        <v>320988.77</v>
      </c>
      <c r="G35" s="53">
        <f>IF('[3]CHILD DOLLARS'!G46&gt;'[3]SMA Limits - Children'!G35,'[3]SMA Limits - Children'!G35,'[3]CHILD DOLLARS'!G46)</f>
        <v>0</v>
      </c>
      <c r="H35" s="53">
        <f>IF('[3]CHILD DOLLARS'!H46&gt;'[3]SMA Limits - Children'!H35,'[3]SMA Limits - Children'!H35,'[3]CHILD DOLLARS'!H46)</f>
        <v>205264.02</v>
      </c>
      <c r="I35" s="53">
        <f>IF('[3]CHILD DOLLARS'!I46&gt;'[3]SMA Limits - Children'!I35,'[3]SMA Limits - Children'!I35,'[3]CHILD DOLLARS'!I46)</f>
        <v>0</v>
      </c>
      <c r="J35" s="53">
        <f>IF('[3]CHILD DOLLARS'!J46&gt;'[3]SMA Limits - Children'!J35,'[3]SMA Limits - Children'!J35,'[3]CHILD DOLLARS'!J46)</f>
        <v>237544.4</v>
      </c>
      <c r="K35" s="53">
        <f>IF('[3]CHILD DOLLARS'!K46&gt;'[3]SMA Limits - Children'!K35,'[3]SMA Limits - Children'!K35,'[3]CHILD DOLLARS'!K46)</f>
        <v>6531426.71</v>
      </c>
      <c r="L35" s="53">
        <f>IF('[3]CHILD DOLLARS'!L46&gt;'[3]SMA Limits - Children'!L35,'[3]SMA Limits - Children'!L35,'[3]CHILD DOLLARS'!L46)</f>
        <v>35984404.850000001</v>
      </c>
      <c r="M35" s="53">
        <f>IF('[3]CHILD DOLLARS'!M46&gt;'[3]SMA Limits - Children'!M35,'[3]SMA Limits - Children'!M35,'[3]CHILD DOLLARS'!M46)</f>
        <v>1985732.65</v>
      </c>
      <c r="N35" s="53">
        <f>IF('[3]CHILD DOLLARS'!N46&gt;'[3]SMA Limits - Children'!N35,'[3]SMA Limits - Children'!N35,'[3]CHILD DOLLARS'!N46)</f>
        <v>4973987.8499999996</v>
      </c>
      <c r="O35" s="53">
        <f>IF('[3]CHILD DOLLARS'!O46&gt;'[3]SMA Limits - Children'!O35,'[3]SMA Limits - Children'!O35,'[3]CHILD DOLLARS'!O46)</f>
        <v>58005.91</v>
      </c>
      <c r="P35" s="53">
        <f>IF('[3]CHILD DOLLARS'!P46&gt;'[3]SMA Limits - Children'!P35,'[3]SMA Limits - Children'!P35,'[3]CHILD DOLLARS'!P46)</f>
        <v>0</v>
      </c>
      <c r="Q35" s="53">
        <f>IF('[3]CHILD DOLLARS'!Q46&gt;'[3]SMA Limits - Children'!Q35,'[3]SMA Limits - Children'!Q35,'[3]CHILD DOLLARS'!Q46)</f>
        <v>649819.11</v>
      </c>
      <c r="R35" s="53">
        <f>IF('[3]CHILD DOLLARS'!R46&gt;'[3]SMA Limits - Children'!R35,'[3]SMA Limits - Children'!R35,'[3]CHILD DOLLARS'!R46)</f>
        <v>739403.15</v>
      </c>
      <c r="S35" s="53">
        <f t="shared" si="0"/>
        <v>52163092.649318732</v>
      </c>
    </row>
    <row r="36" spans="1:19" ht="15.75">
      <c r="A36" s="17">
        <v>35</v>
      </c>
      <c r="B36" s="40" t="s">
        <v>37</v>
      </c>
      <c r="C36" s="53">
        <f>IF('[3]CHILD DOLLARS'!C47&gt;'[3]SMA Limits - Children'!C36,'[3]SMA Limits - Children'!C36,'[3]CHILD DOLLARS'!C47)</f>
        <v>0</v>
      </c>
      <c r="D36" s="53">
        <f>IF('[3]CHILD DOLLARS'!D47&gt;'[3]SMA Limits - Children'!D36,'[3]SMA Limits - Children'!D36,'[3]CHILD DOLLARS'!D47)</f>
        <v>0</v>
      </c>
      <c r="E36" s="53">
        <f>IF('[3]CHILD DOLLARS'!E47&gt;'[3]SMA Limits - Children'!E36,'[3]SMA Limits - Children'!E36,'[3]CHILD DOLLARS'!E47)</f>
        <v>0</v>
      </c>
      <c r="F36" s="53">
        <f>IF('[3]CHILD DOLLARS'!F47&gt;'[3]SMA Limits - Children'!F36,'[3]SMA Limits - Children'!F36,'[3]CHILD DOLLARS'!F47)</f>
        <v>0</v>
      </c>
      <c r="G36" s="53">
        <f>IF('[3]CHILD DOLLARS'!G47&gt;'[3]SMA Limits - Children'!G36,'[3]SMA Limits - Children'!G36,'[3]CHILD DOLLARS'!G47)</f>
        <v>0</v>
      </c>
      <c r="H36" s="53">
        <f>IF('[3]CHILD DOLLARS'!H47&gt;'[3]SMA Limits - Children'!H36,'[3]SMA Limits - Children'!H36,'[3]CHILD DOLLARS'!H47)</f>
        <v>0</v>
      </c>
      <c r="I36" s="53">
        <f>IF('[3]CHILD DOLLARS'!I47&gt;'[3]SMA Limits - Children'!I36,'[3]SMA Limits - Children'!I36,'[3]CHILD DOLLARS'!I47)</f>
        <v>0</v>
      </c>
      <c r="J36" s="53">
        <f>IF('[3]CHILD DOLLARS'!J47&gt;'[3]SMA Limits - Children'!J36,'[3]SMA Limits - Children'!J36,'[3]CHILD DOLLARS'!J47)</f>
        <v>0</v>
      </c>
      <c r="K36" s="53">
        <f>IF('[3]CHILD DOLLARS'!K47&gt;'[3]SMA Limits - Children'!K36,'[3]SMA Limits - Children'!K36,'[3]CHILD DOLLARS'!K47)</f>
        <v>33518.28</v>
      </c>
      <c r="L36" s="53">
        <f>IF('[3]CHILD DOLLARS'!L47&gt;'[3]SMA Limits - Children'!L36,'[3]SMA Limits - Children'!L36,'[3]CHILD DOLLARS'!L47)</f>
        <v>494741.78</v>
      </c>
      <c r="M36" s="53">
        <f>IF('[3]CHILD DOLLARS'!M47&gt;'[3]SMA Limits - Children'!M36,'[3]SMA Limits - Children'!M36,'[3]CHILD DOLLARS'!M47)</f>
        <v>0</v>
      </c>
      <c r="N36" s="53">
        <f>IF('[3]CHILD DOLLARS'!N47&gt;'[3]SMA Limits - Children'!N36,'[3]SMA Limits - Children'!N36,'[3]CHILD DOLLARS'!N47)</f>
        <v>133364.68</v>
      </c>
      <c r="O36" s="53">
        <f>IF('[3]CHILD DOLLARS'!O47&gt;'[3]SMA Limits - Children'!O36,'[3]SMA Limits - Children'!O36,'[3]CHILD DOLLARS'!O47)</f>
        <v>41988</v>
      </c>
      <c r="P36" s="53">
        <f>IF('[3]CHILD DOLLARS'!P47&gt;'[3]SMA Limits - Children'!P36,'[3]SMA Limits - Children'!P36,'[3]CHILD DOLLARS'!P47)</f>
        <v>4971</v>
      </c>
      <c r="Q36" s="53">
        <f>IF('[3]CHILD DOLLARS'!Q47&gt;'[3]SMA Limits - Children'!Q36,'[3]SMA Limits - Children'!Q36,'[3]CHILD DOLLARS'!Q47)</f>
        <v>14176.4</v>
      </c>
      <c r="R36" s="53">
        <f>IF('[3]CHILD DOLLARS'!R47&gt;'[3]SMA Limits - Children'!R36,'[3]SMA Limits - Children'!R36,'[3]CHILD DOLLARS'!R47)</f>
        <v>19519.13</v>
      </c>
      <c r="S36" s="53">
        <f t="shared" si="0"/>
        <v>742279.27</v>
      </c>
    </row>
    <row r="37" spans="1:19" ht="15.75">
      <c r="A37" s="17">
        <v>36</v>
      </c>
      <c r="B37" s="40" t="s">
        <v>38</v>
      </c>
      <c r="C37" s="53">
        <f>IF('[3]CHILD DOLLARS'!C48&gt;'[3]SMA Limits - Children'!C37,'[3]SMA Limits - Children'!C37,'[3]CHILD DOLLARS'!C48)</f>
        <v>179944.8</v>
      </c>
      <c r="D37" s="53">
        <f>IF('[3]CHILD DOLLARS'!D48&gt;'[3]SMA Limits - Children'!D37,'[3]SMA Limits - Children'!D37,'[3]CHILD DOLLARS'!D48)</f>
        <v>578196.72</v>
      </c>
      <c r="E37" s="53">
        <f>IF('[3]CHILD DOLLARS'!E48&gt;'[3]SMA Limits - Children'!E37,'[3]SMA Limits - Children'!E37,'[3]CHILD DOLLARS'!E48)</f>
        <v>0</v>
      </c>
      <c r="F37" s="53">
        <f>IF('[3]CHILD DOLLARS'!F48&gt;'[3]SMA Limits - Children'!F37,'[3]SMA Limits - Children'!F37,'[3]CHILD DOLLARS'!F48)</f>
        <v>431526.69</v>
      </c>
      <c r="G37" s="53">
        <f>IF('[3]CHILD DOLLARS'!G48&gt;'[3]SMA Limits - Children'!G37,'[3]SMA Limits - Children'!G37,'[3]CHILD DOLLARS'!G48)</f>
        <v>0</v>
      </c>
      <c r="H37" s="53">
        <f>IF('[3]CHILD DOLLARS'!H48&gt;'[3]SMA Limits - Children'!H37,'[3]SMA Limits - Children'!H37,'[3]CHILD DOLLARS'!H48)</f>
        <v>147317.63</v>
      </c>
      <c r="I37" s="53">
        <f>IF('[3]CHILD DOLLARS'!I48&gt;'[3]SMA Limits - Children'!I37,'[3]SMA Limits - Children'!I37,'[3]CHILD DOLLARS'!I48)</f>
        <v>0</v>
      </c>
      <c r="J37" s="53">
        <f>IF('[3]CHILD DOLLARS'!J48&gt;'[3]SMA Limits - Children'!J37,'[3]SMA Limits - Children'!J37,'[3]CHILD DOLLARS'!J48)</f>
        <v>343950.73</v>
      </c>
      <c r="K37" s="53">
        <f>IF('[3]CHILD DOLLARS'!K48&gt;'[3]SMA Limits - Children'!K37,'[3]SMA Limits - Children'!K37,'[3]CHILD DOLLARS'!K48)</f>
        <v>862988</v>
      </c>
      <c r="L37" s="53">
        <f>IF('[3]CHILD DOLLARS'!L48&gt;'[3]SMA Limits - Children'!L37,'[3]SMA Limits - Children'!L37,'[3]CHILD DOLLARS'!L48)</f>
        <v>38738151.329999998</v>
      </c>
      <c r="M37" s="53">
        <f>IF('[3]CHILD DOLLARS'!M48&gt;'[3]SMA Limits - Children'!M37,'[3]SMA Limits - Children'!M37,'[3]CHILD DOLLARS'!M48)</f>
        <v>3736129.65</v>
      </c>
      <c r="N37" s="53">
        <f>IF('[3]CHILD DOLLARS'!N48&gt;'[3]SMA Limits - Children'!N37,'[3]SMA Limits - Children'!N37,'[3]CHILD DOLLARS'!N48)</f>
        <v>4692754.6100000003</v>
      </c>
      <c r="O37" s="53">
        <f>IF('[3]CHILD DOLLARS'!O48&gt;'[3]SMA Limits - Children'!O37,'[3]SMA Limits - Children'!O37,'[3]CHILD DOLLARS'!O48)</f>
        <v>1223245.8</v>
      </c>
      <c r="P37" s="53">
        <f>IF('[3]CHILD DOLLARS'!P48&gt;'[3]SMA Limits - Children'!P37,'[3]SMA Limits - Children'!P37,'[3]CHILD DOLLARS'!P48)</f>
        <v>619858.72</v>
      </c>
      <c r="Q37" s="53">
        <f>IF('[3]CHILD DOLLARS'!Q48&gt;'[3]SMA Limits - Children'!Q37,'[3]SMA Limits - Children'!Q37,'[3]CHILD DOLLARS'!Q48)</f>
        <v>700473.33</v>
      </c>
      <c r="R37" s="53">
        <f>IF('[3]CHILD DOLLARS'!R48&gt;'[3]SMA Limits - Children'!R37,'[3]SMA Limits - Children'!R37,'[3]CHILD DOLLARS'!R48)</f>
        <v>1679528.66</v>
      </c>
      <c r="S37" s="53">
        <f t="shared" si="0"/>
        <v>53934066.669999987</v>
      </c>
    </row>
    <row r="38" spans="1:19" ht="15.75">
      <c r="A38" s="17">
        <v>37</v>
      </c>
      <c r="B38" s="40" t="s">
        <v>39</v>
      </c>
      <c r="C38" s="53">
        <f>IF('[3]CHILD DOLLARS'!C49&gt;'[3]SMA Limits - Children'!C38,'[3]SMA Limits - Children'!C38,'[3]CHILD DOLLARS'!C49)</f>
        <v>85885.96</v>
      </c>
      <c r="D38" s="53">
        <f>IF('[3]CHILD DOLLARS'!D49&gt;'[3]SMA Limits - Children'!D38,'[3]SMA Limits - Children'!D38,'[3]CHILD DOLLARS'!D49)</f>
        <v>163366.35999999999</v>
      </c>
      <c r="E38" s="53">
        <f>IF('[3]CHILD DOLLARS'!E49&gt;'[3]SMA Limits - Children'!E38,'[3]SMA Limits - Children'!E38,'[3]CHILD DOLLARS'!E49)</f>
        <v>79506.789999999994</v>
      </c>
      <c r="F38" s="53">
        <f>IF('[3]CHILD DOLLARS'!F49&gt;'[3]SMA Limits - Children'!F38,'[3]SMA Limits - Children'!F38,'[3]CHILD DOLLARS'!F49)</f>
        <v>427508.01</v>
      </c>
      <c r="G38" s="53">
        <f>IF('[3]CHILD DOLLARS'!G49&gt;'[3]SMA Limits - Children'!G38,'[3]SMA Limits - Children'!G38,'[3]CHILD DOLLARS'!G49)</f>
        <v>0</v>
      </c>
      <c r="H38" s="53">
        <f>IF('[3]CHILD DOLLARS'!H49&gt;'[3]SMA Limits - Children'!H38,'[3]SMA Limits - Children'!H38,'[3]CHILD DOLLARS'!H49)</f>
        <v>839580.02</v>
      </c>
      <c r="I38" s="53">
        <f>IF('[3]CHILD DOLLARS'!I49&gt;'[3]SMA Limits - Children'!I38,'[3]SMA Limits - Children'!I38,'[3]CHILD DOLLARS'!I49)</f>
        <v>134184.75</v>
      </c>
      <c r="J38" s="53">
        <f>IF('[3]CHILD DOLLARS'!J49&gt;'[3]SMA Limits - Children'!J38,'[3]SMA Limits - Children'!J38,'[3]CHILD DOLLARS'!J49)</f>
        <v>9639694.9900000002</v>
      </c>
      <c r="K38" s="53">
        <f>IF('[3]CHILD DOLLARS'!K49&gt;'[3]SMA Limits - Children'!K38,'[3]SMA Limits - Children'!K38,'[3]CHILD DOLLARS'!K49)</f>
        <v>1772740.49</v>
      </c>
      <c r="L38" s="53">
        <f>IF('[3]CHILD DOLLARS'!L49&gt;'[3]SMA Limits - Children'!L38,'[3]SMA Limits - Children'!L38,'[3]CHILD DOLLARS'!L49)</f>
        <v>42983659.479999997</v>
      </c>
      <c r="M38" s="53">
        <f>IF('[3]CHILD DOLLARS'!M49&gt;'[3]SMA Limits - Children'!M38,'[3]SMA Limits - Children'!M38,'[3]CHILD DOLLARS'!M49)</f>
        <v>9543109.1699999999</v>
      </c>
      <c r="N38" s="53">
        <f>IF('[3]CHILD DOLLARS'!N49&gt;'[3]SMA Limits - Children'!N38,'[3]SMA Limits - Children'!N38,'[3]CHILD DOLLARS'!N49)</f>
        <v>5579752.3200000003</v>
      </c>
      <c r="O38" s="53">
        <f>IF('[3]CHILD DOLLARS'!O49&gt;'[3]SMA Limits - Children'!O38,'[3]SMA Limits - Children'!O38,'[3]CHILD DOLLARS'!O49)</f>
        <v>221393.82</v>
      </c>
      <c r="P38" s="53">
        <f>IF('[3]CHILD DOLLARS'!P49&gt;'[3]SMA Limits - Children'!P38,'[3]SMA Limits - Children'!P38,'[3]CHILD DOLLARS'!P49)</f>
        <v>1138713.02</v>
      </c>
      <c r="Q38" s="53">
        <f>IF('[3]CHILD DOLLARS'!Q49&gt;'[3]SMA Limits - Children'!Q38,'[3]SMA Limits - Children'!Q38,'[3]CHILD DOLLARS'!Q49)</f>
        <v>1368571.97</v>
      </c>
      <c r="R38" s="53">
        <f>IF('[3]CHILD DOLLARS'!R49&gt;'[3]SMA Limits - Children'!R38,'[3]SMA Limits - Children'!R38,'[3]CHILD DOLLARS'!R49)</f>
        <v>808707.62</v>
      </c>
      <c r="S38" s="53">
        <f t="shared" si="0"/>
        <v>74786374.769999996</v>
      </c>
    </row>
    <row r="39" spans="1:19" ht="15.75">
      <c r="A39" s="17">
        <v>38</v>
      </c>
      <c r="B39" s="40" t="s">
        <v>40</v>
      </c>
      <c r="C39" s="53">
        <f>IF('[3]CHILD DOLLARS'!C50&gt;'[3]SMA Limits - Children'!C39,'[3]SMA Limits - Children'!C39,'[3]CHILD DOLLARS'!C50)</f>
        <v>0</v>
      </c>
      <c r="D39" s="53">
        <f>IF('[3]CHILD DOLLARS'!D50&gt;'[3]SMA Limits - Children'!D39,'[3]SMA Limits - Children'!D39,'[3]CHILD DOLLARS'!D50)</f>
        <v>81405.197648012967</v>
      </c>
      <c r="E39" s="53">
        <f>IF('[3]CHILD DOLLARS'!E50&gt;'[3]SMA Limits - Children'!E39,'[3]SMA Limits - Children'!E39,'[3]CHILD DOLLARS'!E50)</f>
        <v>187924.36</v>
      </c>
      <c r="F39" s="53">
        <f>IF('[3]CHILD DOLLARS'!F50&gt;'[3]SMA Limits - Children'!F39,'[3]SMA Limits - Children'!F39,'[3]CHILD DOLLARS'!F50)</f>
        <v>357229.39999999997</v>
      </c>
      <c r="G39" s="53">
        <f>IF('[3]CHILD DOLLARS'!G50&gt;'[3]SMA Limits - Children'!G39,'[3]SMA Limits - Children'!G39,'[3]CHILD DOLLARS'!G50)</f>
        <v>0</v>
      </c>
      <c r="H39" s="53">
        <f>IF('[3]CHILD DOLLARS'!H50&gt;'[3]SMA Limits - Children'!H39,'[3]SMA Limits - Children'!H39,'[3]CHILD DOLLARS'!H50)</f>
        <v>0</v>
      </c>
      <c r="I39" s="53">
        <f>IF('[3]CHILD DOLLARS'!I50&gt;'[3]SMA Limits - Children'!I39,'[3]SMA Limits - Children'!I39,'[3]CHILD DOLLARS'!I50)</f>
        <v>0</v>
      </c>
      <c r="J39" s="53">
        <f>IF('[3]CHILD DOLLARS'!J50&gt;'[3]SMA Limits - Children'!J39,'[3]SMA Limits - Children'!J39,'[3]CHILD DOLLARS'!J50)</f>
        <v>280634.63999999996</v>
      </c>
      <c r="K39" s="53">
        <f>IF('[3]CHILD DOLLARS'!K50&gt;'[3]SMA Limits - Children'!K39,'[3]SMA Limits - Children'!K39,'[3]CHILD DOLLARS'!K50)</f>
        <v>1880737.3599999999</v>
      </c>
      <c r="L39" s="53">
        <f>IF('[3]CHILD DOLLARS'!L50&gt;'[3]SMA Limits - Children'!L39,'[3]SMA Limits - Children'!L39,'[3]CHILD DOLLARS'!L50)</f>
        <v>24211316.440000001</v>
      </c>
      <c r="M39" s="53">
        <f>IF('[3]CHILD DOLLARS'!M50&gt;'[3]SMA Limits - Children'!M39,'[3]SMA Limits - Children'!M39,'[3]CHILD DOLLARS'!M50)</f>
        <v>1753913.76</v>
      </c>
      <c r="N39" s="53">
        <f>IF('[3]CHILD DOLLARS'!N50&gt;'[3]SMA Limits - Children'!N39,'[3]SMA Limits - Children'!N39,'[3]CHILD DOLLARS'!N50)</f>
        <v>1769673.18</v>
      </c>
      <c r="O39" s="53">
        <f>IF('[3]CHILD DOLLARS'!O50&gt;'[3]SMA Limits - Children'!O39,'[3]SMA Limits - Children'!O39,'[3]CHILD DOLLARS'!O50)</f>
        <v>449639.68000000005</v>
      </c>
      <c r="P39" s="53">
        <f>IF('[3]CHILD DOLLARS'!P50&gt;'[3]SMA Limits - Children'!P39,'[3]SMA Limits - Children'!P39,'[3]CHILD DOLLARS'!P50)</f>
        <v>284977.42</v>
      </c>
      <c r="Q39" s="53">
        <f>IF('[3]CHILD DOLLARS'!Q50&gt;'[3]SMA Limits - Children'!Q39,'[3]SMA Limits - Children'!Q39,'[3]CHILD DOLLARS'!Q50)</f>
        <v>1274021.5999999999</v>
      </c>
      <c r="R39" s="53">
        <f>IF('[3]CHILD DOLLARS'!R50&gt;'[3]SMA Limits - Children'!R39,'[3]SMA Limits - Children'!R39,'[3]CHILD DOLLARS'!R50)</f>
        <v>4311402.88</v>
      </c>
      <c r="S39" s="53">
        <f t="shared" si="0"/>
        <v>36842875.917648017</v>
      </c>
    </row>
    <row r="40" spans="1:19" ht="15.75">
      <c r="A40" s="17">
        <v>39</v>
      </c>
      <c r="B40" s="40" t="s">
        <v>41</v>
      </c>
      <c r="C40" s="53">
        <f>IF('[3]CHILD DOLLARS'!C51&gt;'[3]SMA Limits - Children'!C40,'[3]SMA Limits - Children'!C40,'[3]CHILD DOLLARS'!C51)</f>
        <v>223395.07956204377</v>
      </c>
      <c r="D40" s="53">
        <f>IF('[3]CHILD DOLLARS'!D51&gt;'[3]SMA Limits - Children'!D40,'[3]SMA Limits - Children'!D40,'[3]CHILD DOLLARS'!D51)</f>
        <v>96521.3</v>
      </c>
      <c r="E40" s="53">
        <f>IF('[3]CHILD DOLLARS'!E51&gt;'[3]SMA Limits - Children'!E40,'[3]SMA Limits - Children'!E40,'[3]CHILD DOLLARS'!E51)</f>
        <v>11850</v>
      </c>
      <c r="F40" s="53">
        <f>IF('[3]CHILD DOLLARS'!F51&gt;'[3]SMA Limits - Children'!F40,'[3]SMA Limits - Children'!F40,'[3]CHILD DOLLARS'!F51)</f>
        <v>168323.19999999998</v>
      </c>
      <c r="G40" s="53">
        <f>IF('[3]CHILD DOLLARS'!G51&gt;'[3]SMA Limits - Children'!G40,'[3]SMA Limits - Children'!G40,'[3]CHILD DOLLARS'!G51)</f>
        <v>0</v>
      </c>
      <c r="H40" s="53">
        <f>IF('[3]CHILD DOLLARS'!H51&gt;'[3]SMA Limits - Children'!H40,'[3]SMA Limits - Children'!H40,'[3]CHILD DOLLARS'!H51)</f>
        <v>142872.15</v>
      </c>
      <c r="I40" s="53">
        <f>IF('[3]CHILD DOLLARS'!I51&gt;'[3]SMA Limits - Children'!I40,'[3]SMA Limits - Children'!I40,'[3]CHILD DOLLARS'!I51)</f>
        <v>0</v>
      </c>
      <c r="J40" s="53">
        <f>IF('[3]CHILD DOLLARS'!J51&gt;'[3]SMA Limits - Children'!J40,'[3]SMA Limits - Children'!J40,'[3]CHILD DOLLARS'!J51)</f>
        <v>0</v>
      </c>
      <c r="K40" s="53">
        <f>IF('[3]CHILD DOLLARS'!K51&gt;'[3]SMA Limits - Children'!K40,'[3]SMA Limits - Children'!K40,'[3]CHILD DOLLARS'!K51)</f>
        <v>915405.89</v>
      </c>
      <c r="L40" s="53">
        <f>IF('[3]CHILD DOLLARS'!L51&gt;'[3]SMA Limits - Children'!L40,'[3]SMA Limits - Children'!L40,'[3]CHILD DOLLARS'!L51)</f>
        <v>9992926.7200000007</v>
      </c>
      <c r="M40" s="53">
        <f>IF('[3]CHILD DOLLARS'!M51&gt;'[3]SMA Limits - Children'!M40,'[3]SMA Limits - Children'!M40,'[3]CHILD DOLLARS'!M51)</f>
        <v>479478</v>
      </c>
      <c r="N40" s="53">
        <f>IF('[3]CHILD DOLLARS'!N51&gt;'[3]SMA Limits - Children'!N40,'[3]SMA Limits - Children'!N40,'[3]CHILD DOLLARS'!N51)</f>
        <v>2552486.11</v>
      </c>
      <c r="O40" s="53">
        <f>IF('[3]CHILD DOLLARS'!O51&gt;'[3]SMA Limits - Children'!O40,'[3]SMA Limits - Children'!O40,'[3]CHILD DOLLARS'!O51)</f>
        <v>634566.81999999995</v>
      </c>
      <c r="P40" s="53">
        <f>IF('[3]CHILD DOLLARS'!P51&gt;'[3]SMA Limits - Children'!P40,'[3]SMA Limits - Children'!P40,'[3]CHILD DOLLARS'!P51)</f>
        <v>0</v>
      </c>
      <c r="Q40" s="53">
        <f>IF('[3]CHILD DOLLARS'!Q51&gt;'[3]SMA Limits - Children'!Q40,'[3]SMA Limits - Children'!Q40,'[3]CHILD DOLLARS'!Q51)</f>
        <v>316212.58</v>
      </c>
      <c r="R40" s="53">
        <f>IF('[3]CHILD DOLLARS'!R51&gt;'[3]SMA Limits - Children'!R40,'[3]SMA Limits - Children'!R40,'[3]CHILD DOLLARS'!R51)</f>
        <v>289459.74</v>
      </c>
      <c r="S40" s="53">
        <f t="shared" si="0"/>
        <v>15823497.589562044</v>
      </c>
    </row>
    <row r="41" spans="1:19" ht="15.75">
      <c r="A41" s="17">
        <v>40</v>
      </c>
      <c r="B41" s="40" t="s">
        <v>42</v>
      </c>
      <c r="C41" s="53">
        <f>IF('[3]CHILD DOLLARS'!C52&gt;'[3]SMA Limits - Children'!C41,'[3]SMA Limits - Children'!C41,'[3]CHILD DOLLARS'!C52)</f>
        <v>105818.7218978102</v>
      </c>
      <c r="D41" s="53">
        <f>IF('[3]CHILD DOLLARS'!D52&gt;'[3]SMA Limits - Children'!D41,'[3]SMA Limits - Children'!D41,'[3]CHILD DOLLARS'!D52)</f>
        <v>0</v>
      </c>
      <c r="E41" s="53">
        <f>IF('[3]CHILD DOLLARS'!E52&gt;'[3]SMA Limits - Children'!E41,'[3]SMA Limits - Children'!E41,'[3]CHILD DOLLARS'!E52)</f>
        <v>82378.880000000005</v>
      </c>
      <c r="F41" s="53">
        <f>IF('[3]CHILD DOLLARS'!F52&gt;'[3]SMA Limits - Children'!F41,'[3]SMA Limits - Children'!F41,'[3]CHILD DOLLARS'!F52)</f>
        <v>0</v>
      </c>
      <c r="G41" s="53">
        <f>IF('[3]CHILD DOLLARS'!G52&gt;'[3]SMA Limits - Children'!G41,'[3]SMA Limits - Children'!G41,'[3]CHILD DOLLARS'!G52)</f>
        <v>0</v>
      </c>
      <c r="H41" s="53">
        <f>IF('[3]CHILD DOLLARS'!H52&gt;'[3]SMA Limits - Children'!H41,'[3]SMA Limits - Children'!H41,'[3]CHILD DOLLARS'!H52)</f>
        <v>642715.05000000005</v>
      </c>
      <c r="I41" s="53">
        <f>IF('[3]CHILD DOLLARS'!I52&gt;'[3]SMA Limits - Children'!I41,'[3]SMA Limits - Children'!I41,'[3]CHILD DOLLARS'!I52)</f>
        <v>0</v>
      </c>
      <c r="J41" s="53">
        <f>IF('[3]CHILD DOLLARS'!J52&gt;'[3]SMA Limits - Children'!J41,'[3]SMA Limits - Children'!J41,'[3]CHILD DOLLARS'!J52)</f>
        <v>0</v>
      </c>
      <c r="K41" s="53">
        <f>IF('[3]CHILD DOLLARS'!K52&gt;'[3]SMA Limits - Children'!K41,'[3]SMA Limits - Children'!K41,'[3]CHILD DOLLARS'!K52)</f>
        <v>850132.6</v>
      </c>
      <c r="L41" s="53">
        <f>IF('[3]CHILD DOLLARS'!L52&gt;'[3]SMA Limits - Children'!L41,'[3]SMA Limits - Children'!L41,'[3]CHILD DOLLARS'!L52)</f>
        <v>7891356.8799999999</v>
      </c>
      <c r="M41" s="53">
        <f>IF('[3]CHILD DOLLARS'!M52&gt;'[3]SMA Limits - Children'!M41,'[3]SMA Limits - Children'!M41,'[3]CHILD DOLLARS'!M52)</f>
        <v>1404799.88</v>
      </c>
      <c r="N41" s="53">
        <f>IF('[3]CHILD DOLLARS'!N52&gt;'[3]SMA Limits - Children'!N41,'[3]SMA Limits - Children'!N41,'[3]CHILD DOLLARS'!N52)</f>
        <v>844489.05</v>
      </c>
      <c r="O41" s="53">
        <f>IF('[3]CHILD DOLLARS'!O52&gt;'[3]SMA Limits - Children'!O41,'[3]SMA Limits - Children'!O41,'[3]CHILD DOLLARS'!O52)</f>
        <v>161527.57</v>
      </c>
      <c r="P41" s="53">
        <f>IF('[3]CHILD DOLLARS'!P52&gt;'[3]SMA Limits - Children'!P41,'[3]SMA Limits - Children'!P41,'[3]CHILD DOLLARS'!P52)</f>
        <v>0</v>
      </c>
      <c r="Q41" s="53">
        <f>IF('[3]CHILD DOLLARS'!Q52&gt;'[3]SMA Limits - Children'!Q41,'[3]SMA Limits - Children'!Q41,'[3]CHILD DOLLARS'!Q52)</f>
        <v>479987.04</v>
      </c>
      <c r="R41" s="53">
        <f>IF('[3]CHILD DOLLARS'!R52&gt;'[3]SMA Limits - Children'!R41,'[3]SMA Limits - Children'!R41,'[3]CHILD DOLLARS'!R52)</f>
        <v>1550919.14</v>
      </c>
      <c r="S41" s="53">
        <f t="shared" si="0"/>
        <v>14014124.811897811</v>
      </c>
    </row>
    <row r="42" spans="1:19" ht="15.75">
      <c r="A42" s="17">
        <v>41</v>
      </c>
      <c r="B42" s="40" t="s">
        <v>43</v>
      </c>
      <c r="C42" s="53">
        <f>IF('[3]CHILD DOLLARS'!C53&gt;'[3]SMA Limits - Children'!C42,'[3]SMA Limits - Children'!C42,'[3]CHILD DOLLARS'!C53)</f>
        <v>0</v>
      </c>
      <c r="D42" s="53">
        <f>IF('[3]CHILD DOLLARS'!D53&gt;'[3]SMA Limits - Children'!D42,'[3]SMA Limits - Children'!D42,'[3]CHILD DOLLARS'!D53)</f>
        <v>115615.5</v>
      </c>
      <c r="E42" s="53">
        <f>IF('[3]CHILD DOLLARS'!E53&gt;'[3]SMA Limits - Children'!E42,'[3]SMA Limits - Children'!E42,'[3]CHILD DOLLARS'!E53)</f>
        <v>43724.52</v>
      </c>
      <c r="F42" s="53">
        <f>IF('[3]CHILD DOLLARS'!F53&gt;'[3]SMA Limits - Children'!F42,'[3]SMA Limits - Children'!F42,'[3]CHILD DOLLARS'!F53)</f>
        <v>356925.79</v>
      </c>
      <c r="G42" s="53">
        <f>IF('[3]CHILD DOLLARS'!G53&gt;'[3]SMA Limits - Children'!G42,'[3]SMA Limits - Children'!G42,'[3]CHILD DOLLARS'!G53)</f>
        <v>0</v>
      </c>
      <c r="H42" s="53">
        <f>IF('[3]CHILD DOLLARS'!H53&gt;'[3]SMA Limits - Children'!H42,'[3]SMA Limits - Children'!H42,'[3]CHILD DOLLARS'!H53)</f>
        <v>514164</v>
      </c>
      <c r="I42" s="53">
        <f>IF('[3]CHILD DOLLARS'!I53&gt;'[3]SMA Limits - Children'!I42,'[3]SMA Limits - Children'!I42,'[3]CHILD DOLLARS'!I53)</f>
        <v>0</v>
      </c>
      <c r="J42" s="53">
        <f>IF('[3]CHILD DOLLARS'!J53&gt;'[3]SMA Limits - Children'!J42,'[3]SMA Limits - Children'!J42,'[3]CHILD DOLLARS'!J53)</f>
        <v>13174.589999999998</v>
      </c>
      <c r="K42" s="53">
        <f>IF('[3]CHILD DOLLARS'!K53&gt;'[3]SMA Limits - Children'!K42,'[3]SMA Limits - Children'!K42,'[3]CHILD DOLLARS'!K53)</f>
        <v>779597.08</v>
      </c>
      <c r="L42" s="53">
        <f>IF('[3]CHILD DOLLARS'!L53&gt;'[3]SMA Limits - Children'!L42,'[3]SMA Limits - Children'!L42,'[3]CHILD DOLLARS'!L53)</f>
        <v>6448681.5200000005</v>
      </c>
      <c r="M42" s="53">
        <f>IF('[3]CHILD DOLLARS'!M53&gt;'[3]SMA Limits - Children'!M42,'[3]SMA Limits - Children'!M42,'[3]CHILD DOLLARS'!M53)</f>
        <v>1276982.8999999999</v>
      </c>
      <c r="N42" s="53">
        <f>IF('[3]CHILD DOLLARS'!N53&gt;'[3]SMA Limits - Children'!N42,'[3]SMA Limits - Children'!N42,'[3]CHILD DOLLARS'!N53)</f>
        <v>1206658.42</v>
      </c>
      <c r="O42" s="53">
        <f>IF('[3]CHILD DOLLARS'!O53&gt;'[3]SMA Limits - Children'!O42,'[3]SMA Limits - Children'!O42,'[3]CHILD DOLLARS'!O53)</f>
        <v>68464.62000000001</v>
      </c>
      <c r="P42" s="53">
        <f>IF('[3]CHILD DOLLARS'!P53&gt;'[3]SMA Limits - Children'!P42,'[3]SMA Limits - Children'!P42,'[3]CHILD DOLLARS'!P53)</f>
        <v>416575.05</v>
      </c>
      <c r="Q42" s="53">
        <f>IF('[3]CHILD DOLLARS'!Q53&gt;'[3]SMA Limits - Children'!Q42,'[3]SMA Limits - Children'!Q42,'[3]CHILD DOLLARS'!Q53)</f>
        <v>161423.07999999999</v>
      </c>
      <c r="R42" s="53">
        <f>IF('[3]CHILD DOLLARS'!R53&gt;'[3]SMA Limits - Children'!R42,'[3]SMA Limits - Children'!R42,'[3]CHILD DOLLARS'!R53)</f>
        <v>225892.56</v>
      </c>
      <c r="S42" s="53">
        <f t="shared" si="0"/>
        <v>11627879.630000001</v>
      </c>
    </row>
    <row r="43" spans="1:19" ht="15.75">
      <c r="A43" s="17">
        <v>42</v>
      </c>
      <c r="B43" s="40" t="s">
        <v>44</v>
      </c>
      <c r="C43" s="53">
        <f>IF('[3]CHILD DOLLARS'!C54&gt;'[3]SMA Limits - Children'!C43,'[3]SMA Limits - Children'!C43,'[3]CHILD DOLLARS'!C54)</f>
        <v>0</v>
      </c>
      <c r="D43" s="53">
        <f>IF('[3]CHILD DOLLARS'!D54&gt;'[3]SMA Limits - Children'!D43,'[3]SMA Limits - Children'!D43,'[3]CHILD DOLLARS'!D54)</f>
        <v>16082.32</v>
      </c>
      <c r="E43" s="53">
        <f>IF('[3]CHILD DOLLARS'!E54&gt;'[3]SMA Limits - Children'!E43,'[3]SMA Limits - Children'!E43,'[3]CHILD DOLLARS'!E54)</f>
        <v>0</v>
      </c>
      <c r="F43" s="53">
        <f>IF('[3]CHILD DOLLARS'!F54&gt;'[3]SMA Limits - Children'!F43,'[3]SMA Limits - Children'!F43,'[3]CHILD DOLLARS'!F54)</f>
        <v>0</v>
      </c>
      <c r="G43" s="53">
        <f>IF('[3]CHILD DOLLARS'!G54&gt;'[3]SMA Limits - Children'!G43,'[3]SMA Limits - Children'!G43,'[3]CHILD DOLLARS'!G54)</f>
        <v>0</v>
      </c>
      <c r="H43" s="53">
        <f>IF('[3]CHILD DOLLARS'!H54&gt;'[3]SMA Limits - Children'!H43,'[3]SMA Limits - Children'!H43,'[3]CHILD DOLLARS'!H54)</f>
        <v>0</v>
      </c>
      <c r="I43" s="53">
        <f>IF('[3]CHILD DOLLARS'!I54&gt;'[3]SMA Limits - Children'!I43,'[3]SMA Limits - Children'!I43,'[3]CHILD DOLLARS'!I54)</f>
        <v>0</v>
      </c>
      <c r="J43" s="53">
        <f>IF('[3]CHILD DOLLARS'!J54&gt;'[3]SMA Limits - Children'!J43,'[3]SMA Limits - Children'!J43,'[3]CHILD DOLLARS'!J54)</f>
        <v>1706.12</v>
      </c>
      <c r="K43" s="53">
        <f>IF('[3]CHILD DOLLARS'!K54&gt;'[3]SMA Limits - Children'!K43,'[3]SMA Limits - Children'!K43,'[3]CHILD DOLLARS'!K54)</f>
        <v>787960.94</v>
      </c>
      <c r="L43" s="53">
        <f>IF('[3]CHILD DOLLARS'!L54&gt;'[3]SMA Limits - Children'!L43,'[3]SMA Limits - Children'!L43,'[3]CHILD DOLLARS'!L54)</f>
        <v>6566119.9100000001</v>
      </c>
      <c r="M43" s="53">
        <f>IF('[3]CHILD DOLLARS'!M54&gt;'[3]SMA Limits - Children'!M43,'[3]SMA Limits - Children'!M43,'[3]CHILD DOLLARS'!M54)</f>
        <v>2063302.8</v>
      </c>
      <c r="N43" s="53">
        <f>IF('[3]CHILD DOLLARS'!N54&gt;'[3]SMA Limits - Children'!N43,'[3]SMA Limits - Children'!N43,'[3]CHILD DOLLARS'!N54)</f>
        <v>1206949.6399999999</v>
      </c>
      <c r="O43" s="53">
        <f>IF('[3]CHILD DOLLARS'!O54&gt;'[3]SMA Limits - Children'!O43,'[3]SMA Limits - Children'!O43,'[3]CHILD DOLLARS'!O54)</f>
        <v>445178.69</v>
      </c>
      <c r="P43" s="53">
        <f>IF('[3]CHILD DOLLARS'!P54&gt;'[3]SMA Limits - Children'!P43,'[3]SMA Limits - Children'!P43,'[3]CHILD DOLLARS'!P54)</f>
        <v>254197.86</v>
      </c>
      <c r="Q43" s="53">
        <f>IF('[3]CHILD DOLLARS'!Q54&gt;'[3]SMA Limits - Children'!Q43,'[3]SMA Limits - Children'!Q43,'[3]CHILD DOLLARS'!Q54)</f>
        <v>351321.61</v>
      </c>
      <c r="R43" s="53">
        <f>IF('[3]CHILD DOLLARS'!R54&gt;'[3]SMA Limits - Children'!R43,'[3]SMA Limits - Children'!R43,'[3]CHILD DOLLARS'!R54)</f>
        <v>142561.5</v>
      </c>
      <c r="S43" s="53">
        <f t="shared" si="0"/>
        <v>11835381.389999999</v>
      </c>
    </row>
    <row r="44" spans="1:19" ht="15.75">
      <c r="A44" s="17">
        <v>43</v>
      </c>
      <c r="B44" s="40" t="s">
        <v>45</v>
      </c>
      <c r="C44" s="53">
        <f>IF('[3]CHILD DOLLARS'!C55&gt;'[3]SMA Limits - Children'!C44,'[3]SMA Limits - Children'!C44,'[3]CHILD DOLLARS'!C55)</f>
        <v>41151.72518248175</v>
      </c>
      <c r="D44" s="53">
        <f>IF('[3]CHILD DOLLARS'!D55&gt;'[3]SMA Limits - Children'!D44,'[3]SMA Limits - Children'!D44,'[3]CHILD DOLLARS'!D55)</f>
        <v>82786.8</v>
      </c>
      <c r="E44" s="53">
        <f>IF('[3]CHILD DOLLARS'!E55&gt;'[3]SMA Limits - Children'!E44,'[3]SMA Limits - Children'!E44,'[3]CHILD DOLLARS'!E55)</f>
        <v>36160.85</v>
      </c>
      <c r="F44" s="53">
        <f>IF('[3]CHILD DOLLARS'!F55&gt;'[3]SMA Limits - Children'!F44,'[3]SMA Limits - Children'!F44,'[3]CHILD DOLLARS'!F55)</f>
        <v>1874996.95</v>
      </c>
      <c r="G44" s="53">
        <f>IF('[3]CHILD DOLLARS'!G55&gt;'[3]SMA Limits - Children'!G44,'[3]SMA Limits - Children'!G44,'[3]CHILD DOLLARS'!G55)</f>
        <v>153575.91999999998</v>
      </c>
      <c r="H44" s="53">
        <f>IF('[3]CHILD DOLLARS'!H55&gt;'[3]SMA Limits - Children'!H44,'[3]SMA Limits - Children'!H44,'[3]CHILD DOLLARS'!H55)</f>
        <v>0</v>
      </c>
      <c r="I44" s="53">
        <f>IF('[3]CHILD DOLLARS'!I55&gt;'[3]SMA Limits - Children'!I44,'[3]SMA Limits - Children'!I44,'[3]CHILD DOLLARS'!I55)</f>
        <v>32032.35</v>
      </c>
      <c r="J44" s="53">
        <f>IF('[3]CHILD DOLLARS'!J55&gt;'[3]SMA Limits - Children'!J44,'[3]SMA Limits - Children'!J44,'[3]CHILD DOLLARS'!J55)</f>
        <v>0</v>
      </c>
      <c r="K44" s="53">
        <f>IF('[3]CHILD DOLLARS'!K55&gt;'[3]SMA Limits - Children'!K44,'[3]SMA Limits - Children'!K44,'[3]CHILD DOLLARS'!K55)</f>
        <v>13327880.24</v>
      </c>
      <c r="L44" s="53">
        <f>IF('[3]CHILD DOLLARS'!L55&gt;'[3]SMA Limits - Children'!L44,'[3]SMA Limits - Children'!L44,'[3]CHILD DOLLARS'!L55)</f>
        <v>70863003.159999996</v>
      </c>
      <c r="M44" s="53">
        <f>IF('[3]CHILD DOLLARS'!M55&gt;'[3]SMA Limits - Children'!M44,'[3]SMA Limits - Children'!M44,'[3]CHILD DOLLARS'!M55)</f>
        <v>6136202.2400000002</v>
      </c>
      <c r="N44" s="53">
        <f>IF('[3]CHILD DOLLARS'!N55&gt;'[3]SMA Limits - Children'!N44,'[3]SMA Limits - Children'!N44,'[3]CHILD DOLLARS'!N55)</f>
        <v>5112058.82</v>
      </c>
      <c r="O44" s="53">
        <f>IF('[3]CHILD DOLLARS'!O55&gt;'[3]SMA Limits - Children'!O44,'[3]SMA Limits - Children'!O44,'[3]CHILD DOLLARS'!O55)</f>
        <v>621804.89</v>
      </c>
      <c r="P44" s="53">
        <f>IF('[3]CHILD DOLLARS'!P55&gt;'[3]SMA Limits - Children'!P44,'[3]SMA Limits - Children'!P44,'[3]CHILD DOLLARS'!P55)</f>
        <v>271844.82</v>
      </c>
      <c r="Q44" s="53">
        <f>IF('[3]CHILD DOLLARS'!Q55&gt;'[3]SMA Limits - Children'!Q44,'[3]SMA Limits - Children'!Q44,'[3]CHILD DOLLARS'!Q55)</f>
        <v>1108118</v>
      </c>
      <c r="R44" s="53">
        <f>IF('[3]CHILD DOLLARS'!R55&gt;'[3]SMA Limits - Children'!R44,'[3]SMA Limits - Children'!R44,'[3]CHILD DOLLARS'!R55)</f>
        <v>1952259.25</v>
      </c>
      <c r="S44" s="53">
        <f t="shared" si="0"/>
        <v>101613876.01518248</v>
      </c>
    </row>
    <row r="45" spans="1:19" ht="15.75">
      <c r="A45" s="17">
        <v>44</v>
      </c>
      <c r="B45" s="40" t="s">
        <v>46</v>
      </c>
      <c r="C45" s="53">
        <f>IF('[3]CHILD DOLLARS'!C56&gt;'[3]SMA Limits - Children'!C45,'[3]SMA Limits - Children'!C45,'[3]CHILD DOLLARS'!C56)</f>
        <v>0</v>
      </c>
      <c r="D45" s="53">
        <f>IF('[3]CHILD DOLLARS'!D56&gt;'[3]SMA Limits - Children'!D45,'[3]SMA Limits - Children'!D45,'[3]CHILD DOLLARS'!D56)</f>
        <v>46778</v>
      </c>
      <c r="E45" s="53">
        <f>IF('[3]CHILD DOLLARS'!E56&gt;'[3]SMA Limits - Children'!E45,'[3]SMA Limits - Children'!E45,'[3]CHILD DOLLARS'!E56)</f>
        <v>26010.720000000001</v>
      </c>
      <c r="F45" s="53">
        <f>IF('[3]CHILD DOLLARS'!F56&gt;'[3]SMA Limits - Children'!F45,'[3]SMA Limits - Children'!F45,'[3]CHILD DOLLARS'!F56)</f>
        <v>50771.399999999994</v>
      </c>
      <c r="G45" s="53">
        <f>IF('[3]CHILD DOLLARS'!G56&gt;'[3]SMA Limits - Children'!G45,'[3]SMA Limits - Children'!G45,'[3]CHILD DOLLARS'!G56)</f>
        <v>0</v>
      </c>
      <c r="H45" s="53">
        <f>IF('[3]CHILD DOLLARS'!H56&gt;'[3]SMA Limits - Children'!H45,'[3]SMA Limits - Children'!H45,'[3]CHILD DOLLARS'!H56)</f>
        <v>47370.96</v>
      </c>
      <c r="I45" s="53">
        <f>IF('[3]CHILD DOLLARS'!I56&gt;'[3]SMA Limits - Children'!I45,'[3]SMA Limits - Children'!I45,'[3]CHILD DOLLARS'!I56)</f>
        <v>0</v>
      </c>
      <c r="J45" s="53">
        <f>IF('[3]CHILD DOLLARS'!J56&gt;'[3]SMA Limits - Children'!J45,'[3]SMA Limits - Children'!J45,'[3]CHILD DOLLARS'!J56)</f>
        <v>0</v>
      </c>
      <c r="K45" s="53">
        <f>IF('[3]CHILD DOLLARS'!K56&gt;'[3]SMA Limits - Children'!K45,'[3]SMA Limits - Children'!K45,'[3]CHILD DOLLARS'!K56)</f>
        <v>613115.18000000005</v>
      </c>
      <c r="L45" s="53">
        <f>IF('[3]CHILD DOLLARS'!L56&gt;'[3]SMA Limits - Children'!L45,'[3]SMA Limits - Children'!L45,'[3]CHILD DOLLARS'!L56)</f>
        <v>10545615.09</v>
      </c>
      <c r="M45" s="53">
        <f>IF('[3]CHILD DOLLARS'!M56&gt;'[3]SMA Limits - Children'!M45,'[3]SMA Limits - Children'!M45,'[3]CHILD DOLLARS'!M56)</f>
        <v>441651.15</v>
      </c>
      <c r="N45" s="53">
        <f>IF('[3]CHILD DOLLARS'!N56&gt;'[3]SMA Limits - Children'!N45,'[3]SMA Limits - Children'!N45,'[3]CHILD DOLLARS'!N56)</f>
        <v>48268</v>
      </c>
      <c r="O45" s="53">
        <f>IF('[3]CHILD DOLLARS'!O56&gt;'[3]SMA Limits - Children'!O45,'[3]SMA Limits - Children'!O45,'[3]CHILD DOLLARS'!O56)</f>
        <v>99648.08</v>
      </c>
      <c r="P45" s="53">
        <f>IF('[3]CHILD DOLLARS'!P56&gt;'[3]SMA Limits - Children'!P45,'[3]SMA Limits - Children'!P45,'[3]CHILD DOLLARS'!P56)</f>
        <v>0</v>
      </c>
      <c r="Q45" s="53">
        <f>IF('[3]CHILD DOLLARS'!Q56&gt;'[3]SMA Limits - Children'!Q45,'[3]SMA Limits - Children'!Q45,'[3]CHILD DOLLARS'!Q56)</f>
        <v>220380.79999999999</v>
      </c>
      <c r="R45" s="53">
        <f>IF('[3]CHILD DOLLARS'!R56&gt;'[3]SMA Limits - Children'!R45,'[3]SMA Limits - Children'!R45,'[3]CHILD DOLLARS'!R56)</f>
        <v>727172.23</v>
      </c>
      <c r="S45" s="53">
        <f t="shared" si="0"/>
        <v>12866781.610000001</v>
      </c>
    </row>
    <row r="46" spans="1:19" ht="15.75">
      <c r="A46" s="17">
        <v>45</v>
      </c>
      <c r="B46" s="40" t="s">
        <v>47</v>
      </c>
      <c r="C46" s="53">
        <f>IF('[3]CHILD DOLLARS'!C57&gt;'[3]SMA Limits - Children'!C46,'[3]SMA Limits - Children'!C46,'[3]CHILD DOLLARS'!C57)</f>
        <v>97980.298053527964</v>
      </c>
      <c r="D46" s="53">
        <f>IF('[3]CHILD DOLLARS'!D57&gt;'[3]SMA Limits - Children'!D46,'[3]SMA Limits - Children'!D46,'[3]CHILD DOLLARS'!D57)</f>
        <v>44430.33</v>
      </c>
      <c r="E46" s="53">
        <f>IF('[3]CHILD DOLLARS'!E57&gt;'[3]SMA Limits - Children'!E46,'[3]SMA Limits - Children'!E46,'[3]CHILD DOLLARS'!E57)</f>
        <v>22098.18</v>
      </c>
      <c r="F46" s="53">
        <f>IF('[3]CHILD DOLLARS'!F57&gt;'[3]SMA Limits - Children'!F46,'[3]SMA Limits - Children'!F46,'[3]CHILD DOLLARS'!F57)</f>
        <v>0</v>
      </c>
      <c r="G46" s="53">
        <f>IF('[3]CHILD DOLLARS'!G57&gt;'[3]SMA Limits - Children'!G46,'[3]SMA Limits - Children'!G46,'[3]CHILD DOLLARS'!G57)</f>
        <v>0</v>
      </c>
      <c r="H46" s="53">
        <f>IF('[3]CHILD DOLLARS'!H57&gt;'[3]SMA Limits - Children'!H46,'[3]SMA Limits - Children'!H46,'[3]CHILD DOLLARS'!H57)</f>
        <v>55263.39</v>
      </c>
      <c r="I46" s="53">
        <f>IF('[3]CHILD DOLLARS'!I57&gt;'[3]SMA Limits - Children'!I46,'[3]SMA Limits - Children'!I46,'[3]CHILD DOLLARS'!I57)</f>
        <v>0</v>
      </c>
      <c r="J46" s="53">
        <f>IF('[3]CHILD DOLLARS'!J57&gt;'[3]SMA Limits - Children'!J46,'[3]SMA Limits - Children'!J46,'[3]CHILD DOLLARS'!J57)</f>
        <v>26989.95</v>
      </c>
      <c r="K46" s="53">
        <f>IF('[3]CHILD DOLLARS'!K57&gt;'[3]SMA Limits - Children'!K46,'[3]SMA Limits - Children'!K46,'[3]CHILD DOLLARS'!K57)</f>
        <v>656335.6</v>
      </c>
      <c r="L46" s="53">
        <f>IF('[3]CHILD DOLLARS'!L57&gt;'[3]SMA Limits - Children'!L46,'[3]SMA Limits - Children'!L46,'[3]CHILD DOLLARS'!L57)</f>
        <v>4806773.6900000004</v>
      </c>
      <c r="M46" s="53">
        <f>IF('[3]CHILD DOLLARS'!M57&gt;'[3]SMA Limits - Children'!M46,'[3]SMA Limits - Children'!M46,'[3]CHILD DOLLARS'!M57)</f>
        <v>257599.68</v>
      </c>
      <c r="N46" s="53">
        <f>IF('[3]CHILD DOLLARS'!N57&gt;'[3]SMA Limits - Children'!N46,'[3]SMA Limits - Children'!N46,'[3]CHILD DOLLARS'!N57)</f>
        <v>760426.41</v>
      </c>
      <c r="O46" s="53">
        <f>IF('[3]CHILD DOLLARS'!O57&gt;'[3]SMA Limits - Children'!O46,'[3]SMA Limits - Children'!O46,'[3]CHILD DOLLARS'!O57)</f>
        <v>186363.94</v>
      </c>
      <c r="P46" s="53">
        <f>IF('[3]CHILD DOLLARS'!P57&gt;'[3]SMA Limits - Children'!P46,'[3]SMA Limits - Children'!P46,'[3]CHILD DOLLARS'!P57)</f>
        <v>0</v>
      </c>
      <c r="Q46" s="53">
        <f>IF('[3]CHILD DOLLARS'!Q57&gt;'[3]SMA Limits - Children'!Q46,'[3]SMA Limits - Children'!Q46,'[3]CHILD DOLLARS'!Q57)</f>
        <v>207451.24</v>
      </c>
      <c r="R46" s="53">
        <f>IF('[3]CHILD DOLLARS'!R57&gt;'[3]SMA Limits - Children'!R46,'[3]SMA Limits - Children'!R46,'[3]CHILD DOLLARS'!R57)</f>
        <v>47534.95</v>
      </c>
      <c r="S46" s="53">
        <f t="shared" si="0"/>
        <v>7169247.6580535285</v>
      </c>
    </row>
    <row r="47" spans="1:19" ht="15.75">
      <c r="A47" s="17">
        <v>47</v>
      </c>
      <c r="B47" s="40" t="s">
        <v>49</v>
      </c>
      <c r="C47" s="53">
        <f>IF('[3]CHILD DOLLARS'!C58&gt;'[3]SMA Limits - Children'!C47,'[3]SMA Limits - Children'!C47,'[3]CHILD DOLLARS'!C58)</f>
        <v>18942.857623682074</v>
      </c>
      <c r="D47" s="53">
        <f>IF('[3]CHILD DOLLARS'!D58&gt;'[3]SMA Limits - Children'!D47,'[3]SMA Limits - Children'!D47,'[3]CHILD DOLLARS'!D58)</f>
        <v>0</v>
      </c>
      <c r="E47" s="53">
        <f>IF('[3]CHILD DOLLARS'!E58&gt;'[3]SMA Limits - Children'!E47,'[3]SMA Limits - Children'!E47,'[3]CHILD DOLLARS'!E58)</f>
        <v>0</v>
      </c>
      <c r="F47" s="53">
        <f>IF('[3]CHILD DOLLARS'!F58&gt;'[3]SMA Limits - Children'!F47,'[3]SMA Limits - Children'!F47,'[3]CHILD DOLLARS'!F58)</f>
        <v>0</v>
      </c>
      <c r="G47" s="53">
        <f>IF('[3]CHILD DOLLARS'!G58&gt;'[3]SMA Limits - Children'!G47,'[3]SMA Limits - Children'!G47,'[3]CHILD DOLLARS'!G58)</f>
        <v>0</v>
      </c>
      <c r="H47" s="53">
        <f>IF('[3]CHILD DOLLARS'!H58&gt;'[3]SMA Limits - Children'!H47,'[3]SMA Limits - Children'!H47,'[3]CHILD DOLLARS'!H58)</f>
        <v>0</v>
      </c>
      <c r="I47" s="53">
        <f>IF('[3]CHILD DOLLARS'!I58&gt;'[3]SMA Limits - Children'!I47,'[3]SMA Limits - Children'!I47,'[3]CHILD DOLLARS'!I58)</f>
        <v>0</v>
      </c>
      <c r="J47" s="53">
        <f>IF('[3]CHILD DOLLARS'!J58&gt;'[3]SMA Limits - Children'!J47,'[3]SMA Limits - Children'!J47,'[3]CHILD DOLLARS'!J58)</f>
        <v>26641.72</v>
      </c>
      <c r="K47" s="53">
        <f>IF('[3]CHILD DOLLARS'!K58&gt;'[3]SMA Limits - Children'!K47,'[3]SMA Limits - Children'!K47,'[3]CHILD DOLLARS'!K58)</f>
        <v>91046.16</v>
      </c>
      <c r="L47" s="53">
        <f>IF('[3]CHILD DOLLARS'!L58&gt;'[3]SMA Limits - Children'!L47,'[3]SMA Limits - Children'!L47,'[3]CHILD DOLLARS'!L58)</f>
        <v>1038723.6000000001</v>
      </c>
      <c r="M47" s="53">
        <f>IF('[3]CHILD DOLLARS'!M58&gt;'[3]SMA Limits - Children'!M47,'[3]SMA Limits - Children'!M47,'[3]CHILD DOLLARS'!M58)</f>
        <v>44504.34</v>
      </c>
      <c r="N47" s="53">
        <f>IF('[3]CHILD DOLLARS'!N58&gt;'[3]SMA Limits - Children'!N47,'[3]SMA Limits - Children'!N47,'[3]CHILD DOLLARS'!N58)</f>
        <v>148956.44</v>
      </c>
      <c r="O47" s="53">
        <f>IF('[3]CHILD DOLLARS'!O58&gt;'[3]SMA Limits - Children'!O47,'[3]SMA Limits - Children'!O47,'[3]CHILD DOLLARS'!O58)</f>
        <v>52968.860000000008</v>
      </c>
      <c r="P47" s="53">
        <f>IF('[3]CHILD DOLLARS'!P58&gt;'[3]SMA Limits - Children'!P47,'[3]SMA Limits - Children'!P47,'[3]CHILD DOLLARS'!P58)</f>
        <v>0</v>
      </c>
      <c r="Q47" s="53">
        <f>IF('[3]CHILD DOLLARS'!Q58&gt;'[3]SMA Limits - Children'!Q47,'[3]SMA Limits - Children'!Q47,'[3]CHILD DOLLARS'!Q58)</f>
        <v>45515.76</v>
      </c>
      <c r="R47" s="53">
        <f>IF('[3]CHILD DOLLARS'!R58&gt;'[3]SMA Limits - Children'!R47,'[3]SMA Limits - Children'!R47,'[3]CHILD DOLLARS'!R58)</f>
        <v>60125.32</v>
      </c>
      <c r="S47" s="53">
        <f t="shared" si="0"/>
        <v>1527425.0576236823</v>
      </c>
    </row>
    <row r="48" spans="1:19" ht="15.75">
      <c r="A48" s="17">
        <v>48</v>
      </c>
      <c r="B48" s="40" t="s">
        <v>50</v>
      </c>
      <c r="C48" s="53">
        <f>IF('[3]CHILD DOLLARS'!C59&gt;'[3]SMA Limits - Children'!C48,'[3]SMA Limits - Children'!C48,'[3]CHILD DOLLARS'!C59)</f>
        <v>58134.976845093261</v>
      </c>
      <c r="D48" s="53">
        <f>IF('[3]CHILD DOLLARS'!D59&gt;'[3]SMA Limits - Children'!D48,'[3]SMA Limits - Children'!D48,'[3]CHILD DOLLARS'!D59)</f>
        <v>33027.839999999997</v>
      </c>
      <c r="E48" s="53">
        <f>IF('[3]CHILD DOLLARS'!E59&gt;'[3]SMA Limits - Children'!E48,'[3]SMA Limits - Children'!E48,'[3]CHILD DOLLARS'!E59)</f>
        <v>0</v>
      </c>
      <c r="F48" s="53">
        <f>IF('[3]CHILD DOLLARS'!F59&gt;'[3]SMA Limits - Children'!F48,'[3]SMA Limits - Children'!F48,'[3]CHILD DOLLARS'!F59)</f>
        <v>361335.5</v>
      </c>
      <c r="G48" s="53">
        <f>IF('[3]CHILD DOLLARS'!G59&gt;'[3]SMA Limits - Children'!G48,'[3]SMA Limits - Children'!G48,'[3]CHILD DOLLARS'!G59)</f>
        <v>0</v>
      </c>
      <c r="H48" s="53">
        <f>IF('[3]CHILD DOLLARS'!H59&gt;'[3]SMA Limits - Children'!H48,'[3]SMA Limits - Children'!H48,'[3]CHILD DOLLARS'!H59)</f>
        <v>105668.46</v>
      </c>
      <c r="I48" s="53">
        <f>IF('[3]CHILD DOLLARS'!I59&gt;'[3]SMA Limits - Children'!I48,'[3]SMA Limits - Children'!I48,'[3]CHILD DOLLARS'!I59)</f>
        <v>0</v>
      </c>
      <c r="J48" s="53">
        <f>IF('[3]CHILD DOLLARS'!J59&gt;'[3]SMA Limits - Children'!J48,'[3]SMA Limits - Children'!J48,'[3]CHILD DOLLARS'!J59)</f>
        <v>288420.56</v>
      </c>
      <c r="K48" s="53">
        <f>IF('[3]CHILD DOLLARS'!K59&gt;'[3]SMA Limits - Children'!K48,'[3]SMA Limits - Children'!K48,'[3]CHILD DOLLARS'!K59)</f>
        <v>472718.27999999997</v>
      </c>
      <c r="L48" s="53">
        <f>IF('[3]CHILD DOLLARS'!L59&gt;'[3]SMA Limits - Children'!L48,'[3]SMA Limits - Children'!L48,'[3]CHILD DOLLARS'!L59)</f>
        <v>8993894.040000001</v>
      </c>
      <c r="M48" s="53">
        <f>IF('[3]CHILD DOLLARS'!M59&gt;'[3]SMA Limits - Children'!M48,'[3]SMA Limits - Children'!M48,'[3]CHILD DOLLARS'!M59)</f>
        <v>398984.97</v>
      </c>
      <c r="N48" s="53">
        <f>IF('[3]CHILD DOLLARS'!N59&gt;'[3]SMA Limits - Children'!N48,'[3]SMA Limits - Children'!N48,'[3]CHILD DOLLARS'!N59)</f>
        <v>724948.84</v>
      </c>
      <c r="O48" s="53">
        <f>IF('[3]CHILD DOLLARS'!O59&gt;'[3]SMA Limits - Children'!O48,'[3]SMA Limits - Children'!O48,'[3]CHILD DOLLARS'!O59)</f>
        <v>7288.26</v>
      </c>
      <c r="P48" s="53">
        <f>IF('[3]CHILD DOLLARS'!P59&gt;'[3]SMA Limits - Children'!P48,'[3]SMA Limits - Children'!P48,'[3]CHILD DOLLARS'!P59)</f>
        <v>0</v>
      </c>
      <c r="Q48" s="53">
        <f>IF('[3]CHILD DOLLARS'!Q59&gt;'[3]SMA Limits - Children'!Q48,'[3]SMA Limits - Children'!Q48,'[3]CHILD DOLLARS'!Q59)</f>
        <v>229469.8</v>
      </c>
      <c r="R48" s="53">
        <f>IF('[3]CHILD DOLLARS'!R59&gt;'[3]SMA Limits - Children'!R48,'[3]SMA Limits - Children'!R48,'[3]CHILD DOLLARS'!R59)</f>
        <v>394252.87</v>
      </c>
      <c r="S48" s="53">
        <f t="shared" si="0"/>
        <v>12068144.396845095</v>
      </c>
    </row>
    <row r="49" spans="1:19" ht="15.75">
      <c r="A49" s="17">
        <v>49</v>
      </c>
      <c r="B49" s="40" t="s">
        <v>51</v>
      </c>
      <c r="C49" s="53">
        <f>IF('[3]CHILD DOLLARS'!C60&gt;'[3]SMA Limits - Children'!C49,'[3]SMA Limits - Children'!C49,'[3]CHILD DOLLARS'!C60)</f>
        <v>0</v>
      </c>
      <c r="D49" s="53">
        <f>IF('[3]CHILD DOLLARS'!D60&gt;'[3]SMA Limits - Children'!D49,'[3]SMA Limits - Children'!D49,'[3]CHILD DOLLARS'!D60)</f>
        <v>35520</v>
      </c>
      <c r="E49" s="53">
        <f>IF('[3]CHILD DOLLARS'!E60&gt;'[3]SMA Limits - Children'!E49,'[3]SMA Limits - Children'!E49,'[3]CHILD DOLLARS'!E60)</f>
        <v>31081.18</v>
      </c>
      <c r="F49" s="53">
        <f>IF('[3]CHILD DOLLARS'!F60&gt;'[3]SMA Limits - Children'!F49,'[3]SMA Limits - Children'!F49,'[3]CHILD DOLLARS'!F60)</f>
        <v>60620</v>
      </c>
      <c r="G49" s="53">
        <f>IF('[3]CHILD DOLLARS'!G60&gt;'[3]SMA Limits - Children'!G49,'[3]SMA Limits - Children'!G49,'[3]CHILD DOLLARS'!G60)</f>
        <v>0</v>
      </c>
      <c r="H49" s="53">
        <f>IF('[3]CHILD DOLLARS'!H60&gt;'[3]SMA Limits - Children'!H49,'[3]SMA Limits - Children'!H49,'[3]CHILD DOLLARS'!H60)</f>
        <v>0</v>
      </c>
      <c r="I49" s="53">
        <f>IF('[3]CHILD DOLLARS'!I60&gt;'[3]SMA Limits - Children'!I49,'[3]SMA Limits - Children'!I49,'[3]CHILD DOLLARS'!I60)</f>
        <v>0</v>
      </c>
      <c r="J49" s="53">
        <f>IF('[3]CHILD DOLLARS'!J60&gt;'[3]SMA Limits - Children'!J49,'[3]SMA Limits - Children'!J49,'[3]CHILD DOLLARS'!J60)</f>
        <v>152387.78</v>
      </c>
      <c r="K49" s="53">
        <f>IF('[3]CHILD DOLLARS'!K60&gt;'[3]SMA Limits - Children'!K49,'[3]SMA Limits - Children'!K49,'[3]CHILD DOLLARS'!K60)</f>
        <v>153905.4</v>
      </c>
      <c r="L49" s="53">
        <f>IF('[3]CHILD DOLLARS'!L60&gt;'[3]SMA Limits - Children'!L49,'[3]SMA Limits - Children'!L49,'[3]CHILD DOLLARS'!L60)</f>
        <v>7713634.0800000001</v>
      </c>
      <c r="M49" s="53">
        <f>IF('[3]CHILD DOLLARS'!M60&gt;'[3]SMA Limits - Children'!M49,'[3]SMA Limits - Children'!M49,'[3]CHILD DOLLARS'!M60)</f>
        <v>1527814.84</v>
      </c>
      <c r="N49" s="53">
        <f>IF('[3]CHILD DOLLARS'!N60&gt;'[3]SMA Limits - Children'!N49,'[3]SMA Limits - Children'!N49,'[3]CHILD DOLLARS'!N60)</f>
        <v>1107981.08</v>
      </c>
      <c r="O49" s="53">
        <f>IF('[3]CHILD DOLLARS'!O60&gt;'[3]SMA Limits - Children'!O49,'[3]SMA Limits - Children'!O49,'[3]CHILD DOLLARS'!O60)</f>
        <v>310650.21999999997</v>
      </c>
      <c r="P49" s="53">
        <f>IF('[3]CHILD DOLLARS'!P60&gt;'[3]SMA Limits - Children'!P49,'[3]SMA Limits - Children'!P49,'[3]CHILD DOLLARS'!P60)</f>
        <v>0</v>
      </c>
      <c r="Q49" s="53">
        <f>IF('[3]CHILD DOLLARS'!Q60&gt;'[3]SMA Limits - Children'!Q49,'[3]SMA Limits - Children'!Q49,'[3]CHILD DOLLARS'!Q60)</f>
        <v>0</v>
      </c>
      <c r="R49" s="53">
        <f>IF('[3]CHILD DOLLARS'!R60&gt;'[3]SMA Limits - Children'!R49,'[3]SMA Limits - Children'!R49,'[3]CHILD DOLLARS'!R60)</f>
        <v>0</v>
      </c>
      <c r="S49" s="53">
        <f t="shared" si="0"/>
        <v>11093594.580000002</v>
      </c>
    </row>
    <row r="50" spans="1:19" ht="15.75">
      <c r="A50" s="17">
        <v>50</v>
      </c>
      <c r="B50" s="40" t="s">
        <v>52</v>
      </c>
      <c r="C50" s="53">
        <f>IF('[3]CHILD DOLLARS'!C61&gt;'[3]SMA Limits - Children'!C50,'[3]SMA Limits - Children'!C50,'[3]CHILD DOLLARS'!C61)</f>
        <v>131293.59939172748</v>
      </c>
      <c r="D50" s="53">
        <f>IF('[3]CHILD DOLLARS'!D61&gt;'[3]SMA Limits - Children'!D50,'[3]SMA Limits - Children'!D50,'[3]CHILD DOLLARS'!D61)</f>
        <v>0</v>
      </c>
      <c r="E50" s="53">
        <f>IF('[3]CHILD DOLLARS'!E61&gt;'[3]SMA Limits - Children'!E50,'[3]SMA Limits - Children'!E50,'[3]CHILD DOLLARS'!E61)</f>
        <v>0</v>
      </c>
      <c r="F50" s="53">
        <f>IF('[3]CHILD DOLLARS'!F61&gt;'[3]SMA Limits - Children'!F50,'[3]SMA Limits - Children'!F50,'[3]CHILD DOLLARS'!F61)</f>
        <v>0</v>
      </c>
      <c r="G50" s="53">
        <f>IF('[3]CHILD DOLLARS'!G61&gt;'[3]SMA Limits - Children'!G50,'[3]SMA Limits - Children'!G50,'[3]CHILD DOLLARS'!G61)</f>
        <v>0</v>
      </c>
      <c r="H50" s="53">
        <f>IF('[3]CHILD DOLLARS'!H61&gt;'[3]SMA Limits - Children'!H50,'[3]SMA Limits - Children'!H50,'[3]CHILD DOLLARS'!H61)</f>
        <v>224971.25</v>
      </c>
      <c r="I50" s="53">
        <f>IF('[3]CHILD DOLLARS'!I61&gt;'[3]SMA Limits - Children'!I50,'[3]SMA Limits - Children'!I50,'[3]CHILD DOLLARS'!I61)</f>
        <v>0</v>
      </c>
      <c r="J50" s="53">
        <f>IF('[3]CHILD DOLLARS'!J61&gt;'[3]SMA Limits - Children'!J50,'[3]SMA Limits - Children'!J50,'[3]CHILD DOLLARS'!J61)</f>
        <v>0</v>
      </c>
      <c r="K50" s="53">
        <f>IF('[3]CHILD DOLLARS'!K61&gt;'[3]SMA Limits - Children'!K50,'[3]SMA Limits - Children'!K50,'[3]CHILD DOLLARS'!K61)</f>
        <v>739429.79999999993</v>
      </c>
      <c r="L50" s="53">
        <f>IF('[3]CHILD DOLLARS'!L61&gt;'[3]SMA Limits - Children'!L50,'[3]SMA Limits - Children'!L50,'[3]CHILD DOLLARS'!L61)</f>
        <v>12524526.33</v>
      </c>
      <c r="M50" s="53">
        <f>IF('[3]CHILD DOLLARS'!M61&gt;'[3]SMA Limits - Children'!M50,'[3]SMA Limits - Children'!M50,'[3]CHILD DOLLARS'!M61)</f>
        <v>576371.57999999996</v>
      </c>
      <c r="N50" s="53">
        <f>IF('[3]CHILD DOLLARS'!N61&gt;'[3]SMA Limits - Children'!N50,'[3]SMA Limits - Children'!N50,'[3]CHILD DOLLARS'!N61)</f>
        <v>1117294.97</v>
      </c>
      <c r="O50" s="53">
        <f>IF('[3]CHILD DOLLARS'!O61&gt;'[3]SMA Limits - Children'!O50,'[3]SMA Limits - Children'!O50,'[3]CHILD DOLLARS'!O61)</f>
        <v>761062.64</v>
      </c>
      <c r="P50" s="53">
        <f>IF('[3]CHILD DOLLARS'!P61&gt;'[3]SMA Limits - Children'!P50,'[3]SMA Limits - Children'!P50,'[3]CHILD DOLLARS'!P61)</f>
        <v>0</v>
      </c>
      <c r="Q50" s="53">
        <f>IF('[3]CHILD DOLLARS'!Q61&gt;'[3]SMA Limits - Children'!Q50,'[3]SMA Limits - Children'!Q50,'[3]CHILD DOLLARS'!Q61)</f>
        <v>9146.25</v>
      </c>
      <c r="R50" s="53">
        <f>IF('[3]CHILD DOLLARS'!R61&gt;'[3]SMA Limits - Children'!R50,'[3]SMA Limits - Children'!R50,'[3]CHILD DOLLARS'!R61)</f>
        <v>5388.67</v>
      </c>
      <c r="S50" s="53">
        <f t="shared" si="0"/>
        <v>16089485.089391729</v>
      </c>
    </row>
    <row r="51" spans="1:19" ht="15.75">
      <c r="A51" s="17">
        <v>51</v>
      </c>
      <c r="B51" s="40" t="s">
        <v>53</v>
      </c>
      <c r="C51" s="53">
        <f>IF('[3]CHILD DOLLARS'!C62&gt;'[3]SMA Limits - Children'!C51,'[3]SMA Limits - Children'!C51,'[3]CHILD DOLLARS'!C62)</f>
        <v>43764.533130575823</v>
      </c>
      <c r="D51" s="53">
        <f>IF('[3]CHILD DOLLARS'!D62&gt;'[3]SMA Limits - Children'!D51,'[3]SMA Limits - Children'!D51,'[3]CHILD DOLLARS'!D62)</f>
        <v>0</v>
      </c>
      <c r="E51" s="53">
        <f>IF('[3]CHILD DOLLARS'!E62&gt;'[3]SMA Limits - Children'!E51,'[3]SMA Limits - Children'!E51,'[3]CHILD DOLLARS'!E62)</f>
        <v>0</v>
      </c>
      <c r="F51" s="53">
        <f>IF('[3]CHILD DOLLARS'!F62&gt;'[3]SMA Limits - Children'!F51,'[3]SMA Limits - Children'!F51,'[3]CHILD DOLLARS'!F62)</f>
        <v>0</v>
      </c>
      <c r="G51" s="53">
        <f>IF('[3]CHILD DOLLARS'!G62&gt;'[3]SMA Limits - Children'!G51,'[3]SMA Limits - Children'!G51,'[3]CHILD DOLLARS'!G62)</f>
        <v>0</v>
      </c>
      <c r="H51" s="53">
        <f>IF('[3]CHILD DOLLARS'!H62&gt;'[3]SMA Limits - Children'!H51,'[3]SMA Limits - Children'!H51,'[3]CHILD DOLLARS'!H62)</f>
        <v>99595.56</v>
      </c>
      <c r="I51" s="53">
        <f>IF('[3]CHILD DOLLARS'!I62&gt;'[3]SMA Limits - Children'!I51,'[3]SMA Limits - Children'!I51,'[3]CHILD DOLLARS'!I62)</f>
        <v>0</v>
      </c>
      <c r="J51" s="53">
        <f>IF('[3]CHILD DOLLARS'!J62&gt;'[3]SMA Limits - Children'!J51,'[3]SMA Limits - Children'!J51,'[3]CHILD DOLLARS'!J62)</f>
        <v>14698.88</v>
      </c>
      <c r="K51" s="53">
        <f>IF('[3]CHILD DOLLARS'!K62&gt;'[3]SMA Limits - Children'!K51,'[3]SMA Limits - Children'!K51,'[3]CHILD DOLLARS'!K62)</f>
        <v>692482.23</v>
      </c>
      <c r="L51" s="53">
        <f>IF('[3]CHILD DOLLARS'!L62&gt;'[3]SMA Limits - Children'!L51,'[3]SMA Limits - Children'!L51,'[3]CHILD DOLLARS'!L62)</f>
        <v>4878339.42</v>
      </c>
      <c r="M51" s="53">
        <f>IF('[3]CHILD DOLLARS'!M62&gt;'[3]SMA Limits - Children'!M51,'[3]SMA Limits - Children'!M51,'[3]CHILD DOLLARS'!M62)</f>
        <v>29679.29</v>
      </c>
      <c r="N51" s="53">
        <f>IF('[3]CHILD DOLLARS'!N62&gt;'[3]SMA Limits - Children'!N51,'[3]SMA Limits - Children'!N51,'[3]CHILD DOLLARS'!N62)</f>
        <v>873654.65</v>
      </c>
      <c r="O51" s="53">
        <f>IF('[3]CHILD DOLLARS'!O62&gt;'[3]SMA Limits - Children'!O51,'[3]SMA Limits - Children'!O51,'[3]CHILD DOLLARS'!O62)</f>
        <v>70589.19</v>
      </c>
      <c r="P51" s="53">
        <f>IF('[3]CHILD DOLLARS'!P62&gt;'[3]SMA Limits - Children'!P51,'[3]SMA Limits - Children'!P51,'[3]CHILD DOLLARS'!P62)</f>
        <v>0</v>
      </c>
      <c r="Q51" s="53">
        <f>IF('[3]CHILD DOLLARS'!Q62&gt;'[3]SMA Limits - Children'!Q51,'[3]SMA Limits - Children'!Q51,'[3]CHILD DOLLARS'!Q62)</f>
        <v>41331.159999999996</v>
      </c>
      <c r="R51" s="53">
        <f>IF('[3]CHILD DOLLARS'!R62&gt;'[3]SMA Limits - Children'!R51,'[3]SMA Limits - Children'!R51,'[3]CHILD DOLLARS'!R62)</f>
        <v>638.32000000000005</v>
      </c>
      <c r="S51" s="53">
        <f t="shared" si="0"/>
        <v>6744773.233130577</v>
      </c>
    </row>
    <row r="52" spans="1:19" ht="15.75">
      <c r="A52" s="17">
        <v>52</v>
      </c>
      <c r="B52" s="40" t="s">
        <v>54</v>
      </c>
      <c r="C52" s="53">
        <f>IF('[3]CHILD DOLLARS'!C63&gt;'[3]SMA Limits - Children'!C52,'[3]SMA Limits - Children'!C52,'[3]CHILD DOLLARS'!C63)</f>
        <v>0</v>
      </c>
      <c r="D52" s="53">
        <f>IF('[3]CHILD DOLLARS'!D63&gt;'[3]SMA Limits - Children'!D52,'[3]SMA Limits - Children'!D52,'[3]CHILD DOLLARS'!D63)</f>
        <v>0</v>
      </c>
      <c r="E52" s="53">
        <f>IF('[3]CHILD DOLLARS'!E63&gt;'[3]SMA Limits - Children'!E52,'[3]SMA Limits - Children'!E52,'[3]CHILD DOLLARS'!E63)</f>
        <v>0</v>
      </c>
      <c r="F52" s="53">
        <f>IF('[3]CHILD DOLLARS'!F63&gt;'[3]SMA Limits - Children'!F52,'[3]SMA Limits - Children'!F52,'[3]CHILD DOLLARS'!F63)</f>
        <v>114965.29</v>
      </c>
      <c r="G52" s="53">
        <f>IF('[3]CHILD DOLLARS'!G63&gt;'[3]SMA Limits - Children'!G52,'[3]SMA Limits - Children'!G52,'[3]CHILD DOLLARS'!G63)</f>
        <v>0</v>
      </c>
      <c r="H52" s="53">
        <f>IF('[3]CHILD DOLLARS'!H63&gt;'[3]SMA Limits - Children'!H52,'[3]SMA Limits - Children'!H52,'[3]CHILD DOLLARS'!H63)</f>
        <v>0</v>
      </c>
      <c r="I52" s="53">
        <f>IF('[3]CHILD DOLLARS'!I63&gt;'[3]SMA Limits - Children'!I52,'[3]SMA Limits - Children'!I52,'[3]CHILD DOLLARS'!I63)</f>
        <v>0</v>
      </c>
      <c r="J52" s="53">
        <f>IF('[3]CHILD DOLLARS'!J63&gt;'[3]SMA Limits - Children'!J52,'[3]SMA Limits - Children'!J52,'[3]CHILD DOLLARS'!J63)</f>
        <v>0</v>
      </c>
      <c r="K52" s="53">
        <f>IF('[3]CHILD DOLLARS'!K63&gt;'[3]SMA Limits - Children'!K52,'[3]SMA Limits - Children'!K52,'[3]CHILD DOLLARS'!K63)</f>
        <v>20586.18</v>
      </c>
      <c r="L52" s="53">
        <f>IF('[3]CHILD DOLLARS'!L63&gt;'[3]SMA Limits - Children'!L52,'[3]SMA Limits - Children'!L52,'[3]CHILD DOLLARS'!L63)</f>
        <v>754976.1</v>
      </c>
      <c r="M52" s="53">
        <f>IF('[3]CHILD DOLLARS'!M63&gt;'[3]SMA Limits - Children'!M52,'[3]SMA Limits - Children'!M52,'[3]CHILD DOLLARS'!M63)</f>
        <v>211208.97</v>
      </c>
      <c r="N52" s="53">
        <f>IF('[3]CHILD DOLLARS'!N63&gt;'[3]SMA Limits - Children'!N52,'[3]SMA Limits - Children'!N52,'[3]CHILD DOLLARS'!N63)</f>
        <v>228010.63</v>
      </c>
      <c r="O52" s="53">
        <f>IF('[3]CHILD DOLLARS'!O63&gt;'[3]SMA Limits - Children'!O52,'[3]SMA Limits - Children'!O52,'[3]CHILD DOLLARS'!O63)</f>
        <v>1385.28</v>
      </c>
      <c r="P52" s="53">
        <f>IF('[3]CHILD DOLLARS'!P63&gt;'[3]SMA Limits - Children'!P52,'[3]SMA Limits - Children'!P52,'[3]CHILD DOLLARS'!P63)</f>
        <v>0</v>
      </c>
      <c r="Q52" s="53">
        <f>IF('[3]CHILD DOLLARS'!Q63&gt;'[3]SMA Limits - Children'!Q52,'[3]SMA Limits - Children'!Q52,'[3]CHILD DOLLARS'!Q63)</f>
        <v>6173.2</v>
      </c>
      <c r="R52" s="53">
        <f>IF('[3]CHILD DOLLARS'!R63&gt;'[3]SMA Limits - Children'!R52,'[3]SMA Limits - Children'!R52,'[3]CHILD DOLLARS'!R63)</f>
        <v>0</v>
      </c>
      <c r="S52" s="53">
        <f t="shared" si="0"/>
        <v>1337305.6499999999</v>
      </c>
    </row>
    <row r="53" spans="1:19" ht="15.75">
      <c r="A53" s="17">
        <v>53</v>
      </c>
      <c r="B53" s="40" t="s">
        <v>55</v>
      </c>
      <c r="C53" s="53">
        <f>IF('[3]CHILD DOLLARS'!C64&gt;'[3]SMA Limits - Children'!C53,'[3]SMA Limits - Children'!C53,'[3]CHILD DOLLARS'!C64)</f>
        <v>0</v>
      </c>
      <c r="D53" s="53">
        <f>IF('[3]CHILD DOLLARS'!D64&gt;'[3]SMA Limits - Children'!D53,'[3]SMA Limits - Children'!D53,'[3]CHILD DOLLARS'!D64)</f>
        <v>0</v>
      </c>
      <c r="E53" s="53">
        <f>IF('[3]CHILD DOLLARS'!E64&gt;'[3]SMA Limits - Children'!E53,'[3]SMA Limits - Children'!E53,'[3]CHILD DOLLARS'!E64)</f>
        <v>0</v>
      </c>
      <c r="F53" s="53">
        <f>IF('[3]CHILD DOLLARS'!F64&gt;'[3]SMA Limits - Children'!F53,'[3]SMA Limits - Children'!F53,'[3]CHILD DOLLARS'!F64)</f>
        <v>0</v>
      </c>
      <c r="G53" s="53">
        <f>IF('[3]CHILD DOLLARS'!G64&gt;'[3]SMA Limits - Children'!G53,'[3]SMA Limits - Children'!G53,'[3]CHILD DOLLARS'!G64)</f>
        <v>0</v>
      </c>
      <c r="H53" s="53">
        <f>IF('[3]CHILD DOLLARS'!H64&gt;'[3]SMA Limits - Children'!H53,'[3]SMA Limits - Children'!H53,'[3]CHILD DOLLARS'!H64)</f>
        <v>0</v>
      </c>
      <c r="I53" s="53">
        <f>IF('[3]CHILD DOLLARS'!I64&gt;'[3]SMA Limits - Children'!I53,'[3]SMA Limits - Children'!I53,'[3]CHILD DOLLARS'!I64)</f>
        <v>0</v>
      </c>
      <c r="J53" s="53">
        <f>IF('[3]CHILD DOLLARS'!J64&gt;'[3]SMA Limits - Children'!J53,'[3]SMA Limits - Children'!J53,'[3]CHILD DOLLARS'!J64)</f>
        <v>0</v>
      </c>
      <c r="K53" s="53">
        <f>IF('[3]CHILD DOLLARS'!K64&gt;'[3]SMA Limits - Children'!K53,'[3]SMA Limits - Children'!K53,'[3]CHILD DOLLARS'!K64)</f>
        <v>5304.91</v>
      </c>
      <c r="L53" s="53">
        <f>IF('[3]CHILD DOLLARS'!L64&gt;'[3]SMA Limits - Children'!L53,'[3]SMA Limits - Children'!L53,'[3]CHILD DOLLARS'!L64)</f>
        <v>402135.47</v>
      </c>
      <c r="M53" s="53">
        <f>IF('[3]CHILD DOLLARS'!M64&gt;'[3]SMA Limits - Children'!M53,'[3]SMA Limits - Children'!M53,'[3]CHILD DOLLARS'!M64)</f>
        <v>8369.19</v>
      </c>
      <c r="N53" s="53">
        <f>IF('[3]CHILD DOLLARS'!N64&gt;'[3]SMA Limits - Children'!N53,'[3]SMA Limits - Children'!N53,'[3]CHILD DOLLARS'!N64)</f>
        <v>128761.02</v>
      </c>
      <c r="O53" s="53">
        <f>IF('[3]CHILD DOLLARS'!O64&gt;'[3]SMA Limits - Children'!O53,'[3]SMA Limits - Children'!O53,'[3]CHILD DOLLARS'!O64)</f>
        <v>6723.24</v>
      </c>
      <c r="P53" s="53">
        <f>IF('[3]CHILD DOLLARS'!P64&gt;'[3]SMA Limits - Children'!P53,'[3]SMA Limits - Children'!P53,'[3]CHILD DOLLARS'!P64)</f>
        <v>0</v>
      </c>
      <c r="Q53" s="53">
        <f>IF('[3]CHILD DOLLARS'!Q64&gt;'[3]SMA Limits - Children'!Q53,'[3]SMA Limits - Children'!Q53,'[3]CHILD DOLLARS'!Q64)</f>
        <v>0</v>
      </c>
      <c r="R53" s="53">
        <f>IF('[3]CHILD DOLLARS'!R64&gt;'[3]SMA Limits - Children'!R53,'[3]SMA Limits - Children'!R53,'[3]CHILD DOLLARS'!R64)</f>
        <v>0</v>
      </c>
      <c r="S53" s="53">
        <f t="shared" si="0"/>
        <v>551293.82999999996</v>
      </c>
    </row>
    <row r="54" spans="1:19" ht="15.75">
      <c r="A54" s="17">
        <v>54</v>
      </c>
      <c r="B54" s="40" t="s">
        <v>56</v>
      </c>
      <c r="C54" s="53">
        <f>IF('[3]CHILD DOLLARS'!C65&gt;'[3]SMA Limits - Children'!C54,'[3]SMA Limits - Children'!C54,'[3]CHILD DOLLARS'!C65)</f>
        <v>113514.48</v>
      </c>
      <c r="D54" s="53">
        <f>IF('[3]CHILD DOLLARS'!D65&gt;'[3]SMA Limits - Children'!D54,'[3]SMA Limits - Children'!D54,'[3]CHILD DOLLARS'!D65)</f>
        <v>0</v>
      </c>
      <c r="E54" s="53">
        <f>IF('[3]CHILD DOLLARS'!E65&gt;'[3]SMA Limits - Children'!E54,'[3]SMA Limits - Children'!E54,'[3]CHILD DOLLARS'!E65)</f>
        <v>0</v>
      </c>
      <c r="F54" s="53">
        <f>IF('[3]CHILD DOLLARS'!F65&gt;'[3]SMA Limits - Children'!F54,'[3]SMA Limits - Children'!F54,'[3]CHILD DOLLARS'!F65)</f>
        <v>0</v>
      </c>
      <c r="G54" s="53">
        <f>IF('[3]CHILD DOLLARS'!G65&gt;'[3]SMA Limits - Children'!G54,'[3]SMA Limits - Children'!G54,'[3]CHILD DOLLARS'!G65)</f>
        <v>0</v>
      </c>
      <c r="H54" s="53">
        <f>IF('[3]CHILD DOLLARS'!H65&gt;'[3]SMA Limits - Children'!H54,'[3]SMA Limits - Children'!H54,'[3]CHILD DOLLARS'!H65)</f>
        <v>57894.98</v>
      </c>
      <c r="I54" s="53">
        <f>IF('[3]CHILD DOLLARS'!I65&gt;'[3]SMA Limits - Children'!I54,'[3]SMA Limits - Children'!I54,'[3]CHILD DOLLARS'!I65)</f>
        <v>0</v>
      </c>
      <c r="J54" s="53">
        <f>IF('[3]CHILD DOLLARS'!J65&gt;'[3]SMA Limits - Children'!J54,'[3]SMA Limits - Children'!J54,'[3]CHILD DOLLARS'!J65)</f>
        <v>0</v>
      </c>
      <c r="K54" s="53">
        <f>IF('[3]CHILD DOLLARS'!K65&gt;'[3]SMA Limits - Children'!K54,'[3]SMA Limits - Children'!K54,'[3]CHILD DOLLARS'!K65)</f>
        <v>2672912.19</v>
      </c>
      <c r="L54" s="53">
        <f>IF('[3]CHILD DOLLARS'!L65&gt;'[3]SMA Limits - Children'!L54,'[3]SMA Limits - Children'!L54,'[3]CHILD DOLLARS'!L65)</f>
        <v>20609764.710000001</v>
      </c>
      <c r="M54" s="53">
        <f>IF('[3]CHILD DOLLARS'!M65&gt;'[3]SMA Limits - Children'!M54,'[3]SMA Limits - Children'!M54,'[3]CHILD DOLLARS'!M65)</f>
        <v>1144141.43</v>
      </c>
      <c r="N54" s="53">
        <f>IF('[3]CHILD DOLLARS'!N65&gt;'[3]SMA Limits - Children'!N54,'[3]SMA Limits - Children'!N54,'[3]CHILD DOLLARS'!N65)</f>
        <v>4222753.79</v>
      </c>
      <c r="O54" s="53">
        <f>IF('[3]CHILD DOLLARS'!O65&gt;'[3]SMA Limits - Children'!O54,'[3]SMA Limits - Children'!O54,'[3]CHILD DOLLARS'!O65)</f>
        <v>448266.39</v>
      </c>
      <c r="P54" s="53">
        <f>IF('[3]CHILD DOLLARS'!P65&gt;'[3]SMA Limits - Children'!P54,'[3]SMA Limits - Children'!P54,'[3]CHILD DOLLARS'!P65)</f>
        <v>0</v>
      </c>
      <c r="Q54" s="53">
        <f>IF('[3]CHILD DOLLARS'!Q65&gt;'[3]SMA Limits - Children'!Q54,'[3]SMA Limits - Children'!Q54,'[3]CHILD DOLLARS'!Q65)</f>
        <v>157491.29999999999</v>
      </c>
      <c r="R54" s="53">
        <f>IF('[3]CHILD DOLLARS'!R65&gt;'[3]SMA Limits - Children'!R54,'[3]SMA Limits - Children'!R54,'[3]CHILD DOLLARS'!R65)</f>
        <v>514490.8</v>
      </c>
      <c r="S54" s="53">
        <f t="shared" si="0"/>
        <v>29941230.07</v>
      </c>
    </row>
    <row r="55" spans="1:19" ht="15.75">
      <c r="A55" s="17">
        <v>55</v>
      </c>
      <c r="B55" s="40" t="s">
        <v>57</v>
      </c>
      <c r="C55" s="53">
        <f>IF('[3]CHILD DOLLARS'!C66&gt;'[3]SMA Limits - Children'!C55,'[3]SMA Limits - Children'!C55,'[3]CHILD DOLLARS'!C66)</f>
        <v>0</v>
      </c>
      <c r="D55" s="53">
        <f>IF('[3]CHILD DOLLARS'!D66&gt;'[3]SMA Limits - Children'!D55,'[3]SMA Limits - Children'!D55,'[3]CHILD DOLLARS'!D66)</f>
        <v>0</v>
      </c>
      <c r="E55" s="53">
        <f>IF('[3]CHILD DOLLARS'!E66&gt;'[3]SMA Limits - Children'!E55,'[3]SMA Limits - Children'!E55,'[3]CHILD DOLLARS'!E66)</f>
        <v>0</v>
      </c>
      <c r="F55" s="53">
        <f>IF('[3]CHILD DOLLARS'!F66&gt;'[3]SMA Limits - Children'!F55,'[3]SMA Limits - Children'!F55,'[3]CHILD DOLLARS'!F66)</f>
        <v>0</v>
      </c>
      <c r="G55" s="53">
        <f>IF('[3]CHILD DOLLARS'!G66&gt;'[3]SMA Limits - Children'!G55,'[3]SMA Limits - Children'!G55,'[3]CHILD DOLLARS'!G66)</f>
        <v>0</v>
      </c>
      <c r="H55" s="53">
        <f>IF('[3]CHILD DOLLARS'!H66&gt;'[3]SMA Limits - Children'!H55,'[3]SMA Limits - Children'!H55,'[3]CHILD DOLLARS'!H66)</f>
        <v>0</v>
      </c>
      <c r="I55" s="53">
        <f>IF('[3]CHILD DOLLARS'!I66&gt;'[3]SMA Limits - Children'!I55,'[3]SMA Limits - Children'!I55,'[3]CHILD DOLLARS'!I66)</f>
        <v>0</v>
      </c>
      <c r="J55" s="53">
        <f>IF('[3]CHILD DOLLARS'!J66&gt;'[3]SMA Limits - Children'!J55,'[3]SMA Limits - Children'!J55,'[3]CHILD DOLLARS'!J66)</f>
        <v>0</v>
      </c>
      <c r="K55" s="53">
        <f>IF('[3]CHILD DOLLARS'!K66&gt;'[3]SMA Limits - Children'!K55,'[3]SMA Limits - Children'!K55,'[3]CHILD DOLLARS'!K66)</f>
        <v>12346.64</v>
      </c>
      <c r="L55" s="53">
        <f>IF('[3]CHILD DOLLARS'!L66&gt;'[3]SMA Limits - Children'!L55,'[3]SMA Limits - Children'!L55,'[3]CHILD DOLLARS'!L66)</f>
        <v>308220.48</v>
      </c>
      <c r="M55" s="53">
        <f>IF('[3]CHILD DOLLARS'!M66&gt;'[3]SMA Limits - Children'!M55,'[3]SMA Limits - Children'!M55,'[3]CHILD DOLLARS'!M66)</f>
        <v>46746.67</v>
      </c>
      <c r="N55" s="53">
        <f>IF('[3]CHILD DOLLARS'!N66&gt;'[3]SMA Limits - Children'!N55,'[3]SMA Limits - Children'!N55,'[3]CHILD DOLLARS'!N66)</f>
        <v>58340.55</v>
      </c>
      <c r="O55" s="53">
        <f>IF('[3]CHILD DOLLARS'!O66&gt;'[3]SMA Limits - Children'!O55,'[3]SMA Limits - Children'!O55,'[3]CHILD DOLLARS'!O66)</f>
        <v>51961.26</v>
      </c>
      <c r="P55" s="53">
        <f>IF('[3]CHILD DOLLARS'!P66&gt;'[3]SMA Limits - Children'!P55,'[3]SMA Limits - Children'!P55,'[3]CHILD DOLLARS'!P66)</f>
        <v>0</v>
      </c>
      <c r="Q55" s="53">
        <f>IF('[3]CHILD DOLLARS'!Q66&gt;'[3]SMA Limits - Children'!Q55,'[3]SMA Limits - Children'!Q55,'[3]CHILD DOLLARS'!Q66)</f>
        <v>4598.9399999999996</v>
      </c>
      <c r="R55" s="53">
        <f>IF('[3]CHILD DOLLARS'!R66&gt;'[3]SMA Limits - Children'!R55,'[3]SMA Limits - Children'!R55,'[3]CHILD DOLLARS'!R66)</f>
        <v>37924.6</v>
      </c>
      <c r="S55" s="53">
        <f t="shared" si="0"/>
        <v>520139.13999999996</v>
      </c>
    </row>
    <row r="56" spans="1:19" ht="15.75">
      <c r="A56" s="17">
        <v>56</v>
      </c>
      <c r="B56" s="40" t="s">
        <v>58</v>
      </c>
      <c r="C56" s="53">
        <f>IF('[3]CHILD DOLLARS'!C67&gt;'[3]SMA Limits - Children'!C56,'[3]SMA Limits - Children'!C56,'[3]CHILD DOLLARS'!C67)</f>
        <v>0</v>
      </c>
      <c r="D56" s="53">
        <f>IF('[3]CHILD DOLLARS'!D67&gt;'[3]SMA Limits - Children'!D56,'[3]SMA Limits - Children'!D56,'[3]CHILD DOLLARS'!D67)</f>
        <v>37939.978994322788</v>
      </c>
      <c r="E56" s="53">
        <f>IF('[3]CHILD DOLLARS'!E67&gt;'[3]SMA Limits - Children'!E56,'[3]SMA Limits - Children'!E56,'[3]CHILD DOLLARS'!E67)</f>
        <v>99773.759999999995</v>
      </c>
      <c r="F56" s="53">
        <f>IF('[3]CHILD DOLLARS'!F67&gt;'[3]SMA Limits - Children'!F56,'[3]SMA Limits - Children'!F56,'[3]CHILD DOLLARS'!F67)</f>
        <v>0</v>
      </c>
      <c r="G56" s="53">
        <f>IF('[3]CHILD DOLLARS'!G67&gt;'[3]SMA Limits - Children'!G56,'[3]SMA Limits - Children'!G56,'[3]CHILD DOLLARS'!G67)</f>
        <v>0</v>
      </c>
      <c r="H56" s="53">
        <f>IF('[3]CHILD DOLLARS'!H67&gt;'[3]SMA Limits - Children'!H56,'[3]SMA Limits - Children'!H56,'[3]CHILD DOLLARS'!H67)</f>
        <v>0</v>
      </c>
      <c r="I56" s="53">
        <f>IF('[3]CHILD DOLLARS'!I67&gt;'[3]SMA Limits - Children'!I56,'[3]SMA Limits - Children'!I56,'[3]CHILD DOLLARS'!I67)</f>
        <v>0</v>
      </c>
      <c r="J56" s="53">
        <f>IF('[3]CHILD DOLLARS'!J67&gt;'[3]SMA Limits - Children'!J56,'[3]SMA Limits - Children'!J56,'[3]CHILD DOLLARS'!J67)</f>
        <v>0</v>
      </c>
      <c r="K56" s="53">
        <f>IF('[3]CHILD DOLLARS'!K67&gt;'[3]SMA Limits - Children'!K56,'[3]SMA Limits - Children'!K56,'[3]CHILD DOLLARS'!K67)</f>
        <v>1040153.22</v>
      </c>
      <c r="L56" s="53">
        <f>IF('[3]CHILD DOLLARS'!L67&gt;'[3]SMA Limits - Children'!L56,'[3]SMA Limits - Children'!L56,'[3]CHILD DOLLARS'!L67)</f>
        <v>16914179.510000002</v>
      </c>
      <c r="M56" s="53">
        <f>IF('[3]CHILD DOLLARS'!M67&gt;'[3]SMA Limits - Children'!M56,'[3]SMA Limits - Children'!M56,'[3]CHILD DOLLARS'!M67)</f>
        <v>1869847.25</v>
      </c>
      <c r="N56" s="53">
        <f>IF('[3]CHILD DOLLARS'!N67&gt;'[3]SMA Limits - Children'!N56,'[3]SMA Limits - Children'!N56,'[3]CHILD DOLLARS'!N67)</f>
        <v>858325.61</v>
      </c>
      <c r="O56" s="53">
        <f>IF('[3]CHILD DOLLARS'!O67&gt;'[3]SMA Limits - Children'!O56,'[3]SMA Limits - Children'!O56,'[3]CHILD DOLLARS'!O67)</f>
        <v>391929.41</v>
      </c>
      <c r="P56" s="53">
        <f>IF('[3]CHILD DOLLARS'!P67&gt;'[3]SMA Limits - Children'!P56,'[3]SMA Limits - Children'!P56,'[3]CHILD DOLLARS'!P67)</f>
        <v>70916.039999999994</v>
      </c>
      <c r="Q56" s="53">
        <f>IF('[3]CHILD DOLLARS'!Q67&gt;'[3]SMA Limits - Children'!Q56,'[3]SMA Limits - Children'!Q56,'[3]CHILD DOLLARS'!Q67)</f>
        <v>164328.89000000001</v>
      </c>
      <c r="R56" s="53">
        <f>IF('[3]CHILD DOLLARS'!R67&gt;'[3]SMA Limits - Children'!R56,'[3]SMA Limits - Children'!R56,'[3]CHILD DOLLARS'!R67)</f>
        <v>635413.49</v>
      </c>
      <c r="S56" s="53">
        <f t="shared" si="0"/>
        <v>22082807.158994321</v>
      </c>
    </row>
    <row r="57" spans="1:19" ht="15.75">
      <c r="A57" s="17">
        <v>57</v>
      </c>
      <c r="B57" s="40" t="s">
        <v>59</v>
      </c>
      <c r="C57" s="53">
        <f>IF('[3]CHILD DOLLARS'!C68&gt;'[3]SMA Limits - Children'!C57,'[3]SMA Limits - Children'!C57,'[3]CHILD DOLLARS'!C68)</f>
        <v>0</v>
      </c>
      <c r="D57" s="53">
        <f>IF('[3]CHILD DOLLARS'!D68&gt;'[3]SMA Limits - Children'!D57,'[3]SMA Limits - Children'!D57,'[3]CHILD DOLLARS'!D68)</f>
        <v>4500</v>
      </c>
      <c r="E57" s="53">
        <f>IF('[3]CHILD DOLLARS'!E68&gt;'[3]SMA Limits - Children'!E57,'[3]SMA Limits - Children'!E57,'[3]CHILD DOLLARS'!E68)</f>
        <v>9936</v>
      </c>
      <c r="F57" s="53">
        <f>IF('[3]CHILD DOLLARS'!F68&gt;'[3]SMA Limits - Children'!F57,'[3]SMA Limits - Children'!F57,'[3]CHILD DOLLARS'!F68)</f>
        <v>0</v>
      </c>
      <c r="G57" s="53">
        <f>IF('[3]CHILD DOLLARS'!G68&gt;'[3]SMA Limits - Children'!G57,'[3]SMA Limits - Children'!G57,'[3]CHILD DOLLARS'!G68)</f>
        <v>0</v>
      </c>
      <c r="H57" s="53">
        <f>IF('[3]CHILD DOLLARS'!H68&gt;'[3]SMA Limits - Children'!H57,'[3]SMA Limits - Children'!H57,'[3]CHILD DOLLARS'!H68)</f>
        <v>56680.4</v>
      </c>
      <c r="I57" s="53">
        <f>IF('[3]CHILD DOLLARS'!I68&gt;'[3]SMA Limits - Children'!I57,'[3]SMA Limits - Children'!I57,'[3]CHILD DOLLARS'!I68)</f>
        <v>0</v>
      </c>
      <c r="J57" s="53">
        <f>IF('[3]CHILD DOLLARS'!J68&gt;'[3]SMA Limits - Children'!J57,'[3]SMA Limits - Children'!J57,'[3]CHILD DOLLARS'!J68)</f>
        <v>0</v>
      </c>
      <c r="K57" s="53">
        <f>IF('[3]CHILD DOLLARS'!K68&gt;'[3]SMA Limits - Children'!K57,'[3]SMA Limits - Children'!K57,'[3]CHILD DOLLARS'!K68)</f>
        <v>37305.94</v>
      </c>
      <c r="L57" s="53">
        <f>IF('[3]CHILD DOLLARS'!L68&gt;'[3]SMA Limits - Children'!L57,'[3]SMA Limits - Children'!L57,'[3]CHILD DOLLARS'!L68)</f>
        <v>815871.65</v>
      </c>
      <c r="M57" s="53">
        <f>IF('[3]CHILD DOLLARS'!M68&gt;'[3]SMA Limits - Children'!M57,'[3]SMA Limits - Children'!M57,'[3]CHILD DOLLARS'!M68)</f>
        <v>70195.520000000004</v>
      </c>
      <c r="N57" s="53">
        <f>IF('[3]CHILD DOLLARS'!N68&gt;'[3]SMA Limits - Children'!N57,'[3]SMA Limits - Children'!N57,'[3]CHILD DOLLARS'!N68)</f>
        <v>273026.96000000002</v>
      </c>
      <c r="O57" s="53">
        <f>IF('[3]CHILD DOLLARS'!O68&gt;'[3]SMA Limits - Children'!O57,'[3]SMA Limits - Children'!O57,'[3]CHILD DOLLARS'!O68)</f>
        <v>4328.84</v>
      </c>
      <c r="P57" s="53">
        <f>IF('[3]CHILD DOLLARS'!P68&gt;'[3]SMA Limits - Children'!P57,'[3]SMA Limits - Children'!P57,'[3]CHILD DOLLARS'!P68)</f>
        <v>0</v>
      </c>
      <c r="Q57" s="53">
        <f>IF('[3]CHILD DOLLARS'!Q68&gt;'[3]SMA Limits - Children'!Q57,'[3]SMA Limits - Children'!Q57,'[3]CHILD DOLLARS'!Q68)</f>
        <v>10008.870000000001</v>
      </c>
      <c r="R57" s="53">
        <f>IF('[3]CHILD DOLLARS'!R68&gt;'[3]SMA Limits - Children'!R57,'[3]SMA Limits - Children'!R57,'[3]CHILD DOLLARS'!R68)</f>
        <v>17602.75</v>
      </c>
      <c r="S57" s="53">
        <f t="shared" si="0"/>
        <v>1299456.9300000002</v>
      </c>
    </row>
    <row r="58" spans="1:19" ht="15.75">
      <c r="B58" s="47" t="s">
        <v>124</v>
      </c>
      <c r="C58" s="48">
        <f>SUM(C2:C57)</f>
        <v>6358623.0247445265</v>
      </c>
      <c r="D58" s="48">
        <f t="shared" ref="D58:S58" si="1">SUM(D2:D57)</f>
        <v>1824229.4677615573</v>
      </c>
      <c r="E58" s="48">
        <f t="shared" si="1"/>
        <v>1076001.83</v>
      </c>
      <c r="F58" s="48">
        <f t="shared" si="1"/>
        <v>15050345.239999996</v>
      </c>
      <c r="G58" s="48">
        <f t="shared" si="1"/>
        <v>153575.91999999998</v>
      </c>
      <c r="H58" s="48">
        <f t="shared" si="1"/>
        <v>11767659.840000005</v>
      </c>
      <c r="I58" s="48">
        <f t="shared" si="1"/>
        <v>521579.32999999996</v>
      </c>
      <c r="J58" s="48">
        <f t="shared" si="1"/>
        <v>14721973.17</v>
      </c>
      <c r="K58" s="48">
        <f t="shared" si="1"/>
        <v>74508293.5</v>
      </c>
      <c r="L58" s="48">
        <f t="shared" si="1"/>
        <v>1074190606.3700001</v>
      </c>
      <c r="M58" s="48">
        <f t="shared" si="1"/>
        <v>94680848.800000012</v>
      </c>
      <c r="N58" s="48">
        <f t="shared" si="1"/>
        <v>117587833.18000001</v>
      </c>
      <c r="O58" s="48">
        <f t="shared" si="1"/>
        <v>25305263.360000007</v>
      </c>
      <c r="P58" s="48">
        <f t="shared" si="1"/>
        <v>15690210.52</v>
      </c>
      <c r="Q58" s="48">
        <f t="shared" si="1"/>
        <v>32702691.939999994</v>
      </c>
      <c r="R58" s="48">
        <f t="shared" si="1"/>
        <v>44914363.890000008</v>
      </c>
      <c r="S58" s="48">
        <f t="shared" si="1"/>
        <v>1531054099.3825064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7"/>
  <sheetViews>
    <sheetView workbookViewId="0">
      <selection activeCell="R1" sqref="A1:IV1"/>
    </sheetView>
  </sheetViews>
  <sheetFormatPr defaultRowHeight="11.25"/>
  <cols>
    <col min="2" max="2" width="13.1640625" bestFit="1" customWidth="1"/>
    <col min="3" max="4" width="13.83203125" customWidth="1"/>
    <col min="5" max="5" width="15.6640625" customWidth="1"/>
    <col min="6" max="6" width="14.6640625" customWidth="1"/>
    <col min="7" max="7" width="14.33203125" customWidth="1"/>
    <col min="8" max="8" width="16.6640625" customWidth="1"/>
    <col min="9" max="9" width="17.1640625" customWidth="1"/>
    <col min="10" max="10" width="16.6640625" customWidth="1"/>
    <col min="11" max="12" width="10.83203125" bestFit="1" customWidth="1"/>
    <col min="13" max="13" width="14.33203125" bestFit="1" customWidth="1"/>
    <col min="14" max="14" width="15.5" customWidth="1"/>
    <col min="15" max="16" width="13.83203125" customWidth="1"/>
    <col min="17" max="17" width="11" customWidth="1"/>
  </cols>
  <sheetData>
    <row r="1" spans="1:17">
      <c r="A1" s="182" t="s">
        <v>232</v>
      </c>
      <c r="B1" s="179" t="s">
        <v>209</v>
      </c>
      <c r="C1" s="179" t="s">
        <v>210</v>
      </c>
      <c r="D1" s="179" t="s">
        <v>211</v>
      </c>
      <c r="E1" s="179" t="s">
        <v>212</v>
      </c>
      <c r="F1" s="179" t="s">
        <v>213</v>
      </c>
      <c r="G1" s="179" t="s">
        <v>214</v>
      </c>
      <c r="H1" s="179" t="s">
        <v>215</v>
      </c>
      <c r="I1" s="179" t="s">
        <v>216</v>
      </c>
      <c r="J1" s="179" t="s">
        <v>217</v>
      </c>
      <c r="K1" s="179" t="s">
        <v>218</v>
      </c>
      <c r="L1" s="179" t="s">
        <v>219</v>
      </c>
      <c r="M1" s="179" t="s">
        <v>220</v>
      </c>
      <c r="N1" s="179" t="s">
        <v>221</v>
      </c>
      <c r="O1" s="180" t="s">
        <v>222</v>
      </c>
      <c r="P1" s="177" t="s">
        <v>223</v>
      </c>
      <c r="Q1" s="177" t="s">
        <v>224</v>
      </c>
    </row>
    <row r="2" spans="1:17">
      <c r="A2" s="182"/>
      <c r="B2" s="179"/>
      <c r="C2" s="179"/>
      <c r="D2" s="179"/>
      <c r="E2" s="179"/>
      <c r="F2" s="179"/>
      <c r="G2" s="179"/>
      <c r="H2" s="179"/>
      <c r="I2" s="179"/>
      <c r="J2" s="179"/>
      <c r="K2" s="179"/>
      <c r="L2" s="179"/>
      <c r="M2" s="179"/>
      <c r="N2" s="179"/>
      <c r="O2" s="181"/>
      <c r="P2" s="178"/>
      <c r="Q2" s="178"/>
    </row>
    <row r="3" spans="1:17" ht="18.75" customHeight="1">
      <c r="A3" s="182"/>
      <c r="B3" s="179"/>
      <c r="C3" s="179"/>
      <c r="D3" s="179"/>
      <c r="E3" s="179"/>
      <c r="F3" s="179"/>
      <c r="G3" s="179"/>
      <c r="H3" s="179"/>
      <c r="I3" s="179"/>
      <c r="J3" s="179"/>
      <c r="K3" s="179"/>
      <c r="L3" s="179"/>
      <c r="M3" s="179"/>
      <c r="N3" s="179"/>
      <c r="O3" s="181"/>
      <c r="P3" s="178"/>
      <c r="Q3" s="178"/>
    </row>
    <row r="4" spans="1:17">
      <c r="A4" s="49" t="s">
        <v>233</v>
      </c>
      <c r="B4" s="50">
        <v>612.47</v>
      </c>
      <c r="C4" s="50">
        <v>345.38</v>
      </c>
      <c r="D4" s="50">
        <v>168.46</v>
      </c>
      <c r="E4" s="50">
        <v>107.22</v>
      </c>
      <c r="F4" s="50">
        <v>163.44999999999999</v>
      </c>
      <c r="G4" s="50">
        <v>229.57</v>
      </c>
      <c r="H4" s="50">
        <v>95.35</v>
      </c>
      <c r="I4" s="50">
        <v>148.83000000000001</v>
      </c>
      <c r="J4" s="50">
        <v>2.29</v>
      </c>
      <c r="K4" s="50">
        <v>2.96</v>
      </c>
      <c r="L4" s="50">
        <v>2.96</v>
      </c>
      <c r="M4" s="50">
        <v>5.47</v>
      </c>
      <c r="N4" s="50">
        <v>4.4000000000000004</v>
      </c>
      <c r="O4" s="41">
        <v>1213.75</v>
      </c>
      <c r="P4" s="49"/>
      <c r="Q4" s="49"/>
    </row>
    <row r="5" spans="1:17">
      <c r="A5" s="49" t="s">
        <v>234</v>
      </c>
      <c r="B5" s="41">
        <f>B4*1.0296</f>
        <v>630.5991120000001</v>
      </c>
      <c r="C5" s="41">
        <f>C4*1.0296</f>
        <v>355.60324800000001</v>
      </c>
      <c r="D5" s="41">
        <f>D4*1.0296</f>
        <v>173.44641600000003</v>
      </c>
      <c r="E5" s="41">
        <f>E4</f>
        <v>107.22</v>
      </c>
      <c r="F5" s="41">
        <f t="shared" ref="F5:N6" si="0">F4</f>
        <v>163.44999999999999</v>
      </c>
      <c r="G5" s="41">
        <f t="shared" si="0"/>
        <v>229.57</v>
      </c>
      <c r="H5" s="41">
        <f t="shared" si="0"/>
        <v>95.35</v>
      </c>
      <c r="I5" s="41">
        <f t="shared" si="0"/>
        <v>148.83000000000001</v>
      </c>
      <c r="J5" s="41">
        <f t="shared" si="0"/>
        <v>2.29</v>
      </c>
      <c r="K5" s="41">
        <f t="shared" si="0"/>
        <v>2.96</v>
      </c>
      <c r="L5" s="41">
        <f t="shared" si="0"/>
        <v>2.96</v>
      </c>
      <c r="M5" s="41">
        <f t="shared" si="0"/>
        <v>5.47</v>
      </c>
      <c r="N5" s="41">
        <f t="shared" si="0"/>
        <v>4.4000000000000004</v>
      </c>
      <c r="O5" s="41">
        <v>1253.8</v>
      </c>
      <c r="P5" s="41">
        <v>2.29</v>
      </c>
      <c r="Q5" s="41">
        <v>2.96</v>
      </c>
    </row>
    <row r="6" spans="1:17">
      <c r="A6" s="49" t="s">
        <v>235</v>
      </c>
      <c r="B6" s="41">
        <f>B5*(1+$D$24)</f>
        <v>630.5991120000001</v>
      </c>
      <c r="C6" s="41">
        <f>C5*(1+$D$24)</f>
        <v>355.60324800000001</v>
      </c>
      <c r="D6" s="41">
        <f>D5*(1+$D$24)</f>
        <v>173.44641600000003</v>
      </c>
      <c r="E6" s="41">
        <f>E5</f>
        <v>107.22</v>
      </c>
      <c r="F6" s="41">
        <f t="shared" si="0"/>
        <v>163.44999999999999</v>
      </c>
      <c r="G6" s="41">
        <f t="shared" si="0"/>
        <v>229.57</v>
      </c>
      <c r="H6" s="41">
        <f t="shared" si="0"/>
        <v>95.35</v>
      </c>
      <c r="I6" s="41">
        <f t="shared" si="0"/>
        <v>148.83000000000001</v>
      </c>
      <c r="J6" s="41">
        <f t="shared" si="0"/>
        <v>2.29</v>
      </c>
      <c r="K6" s="41">
        <f t="shared" si="0"/>
        <v>2.96</v>
      </c>
      <c r="L6" s="41">
        <f t="shared" si="0"/>
        <v>2.96</v>
      </c>
      <c r="M6" s="41">
        <f t="shared" si="0"/>
        <v>5.47</v>
      </c>
      <c r="N6" s="41">
        <f t="shared" si="0"/>
        <v>4.4000000000000004</v>
      </c>
      <c r="O6" s="41">
        <f>O5*(1+I24)</f>
        <v>1253.8</v>
      </c>
      <c r="P6" s="41">
        <f>P5</f>
        <v>2.29</v>
      </c>
      <c r="Q6" s="41">
        <f>Q5</f>
        <v>2.96</v>
      </c>
    </row>
    <row r="7" spans="1:17" ht="15">
      <c r="A7" s="51" t="s">
        <v>236</v>
      </c>
      <c r="B7" s="52">
        <v>653.20198702351979</v>
      </c>
      <c r="C7" s="52">
        <v>368.34931062449306</v>
      </c>
      <c r="D7" s="52">
        <v>179.66334144363339</v>
      </c>
      <c r="E7" s="52">
        <v>114.35060827250607</v>
      </c>
      <c r="F7" s="52">
        <v>174.3201540957015</v>
      </c>
      <c r="G7" s="52">
        <v>244.83742903487425</v>
      </c>
      <c r="H7" s="52">
        <v>101.69120032441198</v>
      </c>
      <c r="I7" s="52">
        <v>158.72785888077857</v>
      </c>
      <c r="J7" s="52">
        <v>2.442295214922952</v>
      </c>
      <c r="K7" s="52">
        <v>3.1568532035685317</v>
      </c>
      <c r="L7" s="52">
        <v>3.1568532035685317</v>
      </c>
      <c r="M7" s="52">
        <v>5.8337793998377929</v>
      </c>
      <c r="N7" s="52">
        <v>4.6926196269261959</v>
      </c>
      <c r="O7" s="52">
        <v>1313.2572410407463</v>
      </c>
      <c r="P7" s="41">
        <v>2.44</v>
      </c>
      <c r="Q7" s="41">
        <v>3.16</v>
      </c>
    </row>
  </sheetData>
  <mergeCells count="17">
    <mergeCell ref="G1:G3"/>
    <mergeCell ref="H1:H3"/>
    <mergeCell ref="A1:A3"/>
    <mergeCell ref="B1:B3"/>
    <mergeCell ref="C1:C3"/>
    <mergeCell ref="D1:D3"/>
    <mergeCell ref="E1:E3"/>
    <mergeCell ref="F1:F3"/>
    <mergeCell ref="Q1:Q3"/>
    <mergeCell ref="L1:L3"/>
    <mergeCell ref="J1:J3"/>
    <mergeCell ref="K1:K3"/>
    <mergeCell ref="I1:I3"/>
    <mergeCell ref="M1:M3"/>
    <mergeCell ref="N1:N3"/>
    <mergeCell ref="O1:O3"/>
    <mergeCell ref="P1: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F1892"/>
  <sheetViews>
    <sheetView zoomScaleNormal="100" zoomScaleSheetLayoutView="100" workbookViewId="0">
      <selection activeCell="C15" sqref="C15"/>
    </sheetView>
  </sheetViews>
  <sheetFormatPr defaultColWidth="16.83203125" defaultRowHeight="10.5"/>
  <cols>
    <col min="1" max="1" width="10.33203125" style="56" customWidth="1"/>
    <col min="2" max="2" width="22.6640625" style="56" customWidth="1"/>
    <col min="3" max="3" width="22.83203125" style="56" bestFit="1" customWidth="1"/>
    <col min="4" max="4" width="19.33203125" style="56" bestFit="1" customWidth="1"/>
    <col min="5" max="5" width="21.83203125" style="56" bestFit="1" customWidth="1"/>
    <col min="6" max="6" width="19.1640625" style="56" customWidth="1"/>
    <col min="7" max="8" width="20.83203125" style="56" bestFit="1" customWidth="1"/>
    <col min="9" max="9" width="18.5" style="56" customWidth="1"/>
    <col min="10" max="10" width="20.83203125" style="56" customWidth="1"/>
    <col min="11" max="11" width="16.83203125" style="56" hidden="1" customWidth="1"/>
    <col min="12" max="12" width="15.1640625" style="56" hidden="1" customWidth="1"/>
    <col min="13" max="13" width="13.33203125" style="56" hidden="1" customWidth="1"/>
    <col min="14" max="16384" width="16.83203125" style="56"/>
  </cols>
  <sheetData>
    <row r="1" spans="1:136" ht="16.5">
      <c r="A1" s="186" t="s">
        <v>201</v>
      </c>
      <c r="B1" s="187"/>
      <c r="C1" s="187"/>
      <c r="D1" s="187"/>
      <c r="E1" s="187"/>
      <c r="F1" s="187"/>
      <c r="G1" s="187"/>
      <c r="H1" s="187"/>
      <c r="I1" s="187"/>
      <c r="J1" s="188"/>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row>
    <row r="2" spans="1:136" ht="16.5">
      <c r="A2" s="183" t="s">
        <v>0</v>
      </c>
      <c r="B2" s="184"/>
      <c r="C2" s="184"/>
      <c r="D2" s="184"/>
      <c r="E2" s="184"/>
      <c r="F2" s="184"/>
      <c r="G2" s="184"/>
      <c r="H2" s="184"/>
      <c r="I2" s="184"/>
      <c r="J2" s="185"/>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row>
    <row r="3" spans="1:136" s="78" customFormat="1" ht="66">
      <c r="A3" s="189" t="s">
        <v>62</v>
      </c>
      <c r="B3" s="192" t="s">
        <v>123</v>
      </c>
      <c r="C3" s="79" t="s">
        <v>1</v>
      </c>
      <c r="D3" s="80" t="s">
        <v>134</v>
      </c>
      <c r="E3" s="79" t="s">
        <v>256</v>
      </c>
      <c r="F3" s="79" t="s">
        <v>60</v>
      </c>
      <c r="G3" s="79" t="s">
        <v>257</v>
      </c>
      <c r="H3" s="79" t="s">
        <v>258</v>
      </c>
      <c r="I3" s="80" t="s">
        <v>2</v>
      </c>
      <c r="J3" s="79" t="s">
        <v>106</v>
      </c>
      <c r="K3" s="81" t="s">
        <v>107</v>
      </c>
      <c r="L3" s="81" t="s">
        <v>121</v>
      </c>
      <c r="M3" s="82" t="s">
        <v>122</v>
      </c>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row>
    <row r="4" spans="1:136" ht="17.25">
      <c r="A4" s="190"/>
      <c r="B4" s="193"/>
      <c r="C4" s="105" t="s">
        <v>237</v>
      </c>
      <c r="D4" s="106" t="s">
        <v>238</v>
      </c>
      <c r="E4" s="105" t="s">
        <v>244</v>
      </c>
      <c r="F4" s="105" t="s">
        <v>239</v>
      </c>
      <c r="G4" s="107" t="s">
        <v>243</v>
      </c>
      <c r="H4" s="108" t="s">
        <v>240</v>
      </c>
      <c r="I4" s="108" t="s">
        <v>241</v>
      </c>
      <c r="J4" s="105" t="s">
        <v>242</v>
      </c>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row>
    <row r="5" spans="1:136" ht="17.25">
      <c r="A5" s="191"/>
      <c r="B5" s="104" t="s">
        <v>3</v>
      </c>
      <c r="C5" s="60">
        <f>SUM(C6:C62)</f>
        <v>1531054099.3825064</v>
      </c>
      <c r="D5" s="61">
        <f>68840000*2</f>
        <v>137680000</v>
      </c>
      <c r="E5" s="61">
        <f t="shared" ref="E5:J5" si="0">SUM(E6:E64)</f>
        <v>1393374099.3825057</v>
      </c>
      <c r="F5" s="61">
        <f t="shared" si="0"/>
        <v>696687053</v>
      </c>
      <c r="G5" s="61">
        <f t="shared" si="0"/>
        <v>255396241</v>
      </c>
      <c r="H5" s="61">
        <f t="shared" si="0"/>
        <v>443601119</v>
      </c>
      <c r="I5" s="61">
        <f t="shared" si="0"/>
        <v>44360111.900000006</v>
      </c>
      <c r="J5" s="61">
        <f t="shared" si="0"/>
        <v>652326941.0999999</v>
      </c>
      <c r="K5" s="57">
        <f>SUM(K6:K62)</f>
        <v>71475088.01000002</v>
      </c>
      <c r="L5" s="62">
        <f>SUM(J5:K5)</f>
        <v>723802029.1099999</v>
      </c>
      <c r="M5" s="62"/>
      <c r="N5" s="62"/>
      <c r="O5" s="62"/>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row>
    <row r="6" spans="1:136" ht="17.25">
      <c r="A6" s="63" t="s">
        <v>63</v>
      </c>
      <c r="B6" s="59" t="s">
        <v>4</v>
      </c>
      <c r="C6" s="64">
        <f>'Adjusted Dollars'!S2</f>
        <v>96934361.136885673</v>
      </c>
      <c r="D6" s="64">
        <f>(C6/$C$5)*$D$5</f>
        <v>8716819.8999036029</v>
      </c>
      <c r="E6" s="64">
        <f t="shared" ref="E6:E51" si="1">C6-D6</f>
        <v>88217541.236982077</v>
      </c>
      <c r="F6" s="64">
        <f>ROUND(E6*0.5,0)</f>
        <v>44108771</v>
      </c>
      <c r="G6" s="65">
        <v>11163571</v>
      </c>
      <c r="H6" s="64">
        <f>IF(F6-G6&gt;0,F6-G6,0)</f>
        <v>32945200</v>
      </c>
      <c r="I6" s="64">
        <f>IF(H6&gt;0,10%*H6,0)</f>
        <v>3294520</v>
      </c>
      <c r="J6" s="64">
        <f>F6-I6</f>
        <v>40814251</v>
      </c>
      <c r="K6" s="57">
        <v>3701809.09</v>
      </c>
      <c r="L6" s="62">
        <f t="shared" ref="L6:L61" si="2">SUM(J6:K6)</f>
        <v>44516060.090000004</v>
      </c>
      <c r="M6" s="62"/>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row>
    <row r="7" spans="1:136" ht="17.25">
      <c r="A7" s="63" t="s">
        <v>108</v>
      </c>
      <c r="B7" s="59" t="s">
        <v>61</v>
      </c>
      <c r="C7" s="64">
        <f>'Adjusted Dollars'!S3</f>
        <v>47461.140000000007</v>
      </c>
      <c r="D7" s="64">
        <f t="shared" ref="D7:D51" si="3">(C7/$C$5)*$D$5</f>
        <v>4267.9417780439162</v>
      </c>
      <c r="E7" s="64">
        <f t="shared" si="1"/>
        <v>43193.198221956089</v>
      </c>
      <c r="F7" s="64">
        <f t="shared" ref="F7:F51" si="4">ROUND(E7*0.5,0)</f>
        <v>21597</v>
      </c>
      <c r="G7" s="65">
        <v>0</v>
      </c>
      <c r="H7" s="64">
        <f t="shared" ref="H7:H62" si="5">IF(F7-G7&gt;0,F7-G7,0)</f>
        <v>21597</v>
      </c>
      <c r="I7" s="64">
        <f t="shared" ref="I7:I51" si="6">IF(H7&gt;0,10%*H7,0)</f>
        <v>2159.7000000000003</v>
      </c>
      <c r="J7" s="64">
        <f t="shared" ref="J7:J51" si="7">F7-I7</f>
        <v>19437.3</v>
      </c>
      <c r="K7" s="57"/>
      <c r="L7" s="62">
        <f t="shared" si="2"/>
        <v>19437.3</v>
      </c>
      <c r="M7" s="62"/>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row>
    <row r="8" spans="1:136" ht="17.25">
      <c r="A8" s="63" t="s">
        <v>109</v>
      </c>
      <c r="B8" s="59" t="s">
        <v>5</v>
      </c>
      <c r="C8" s="64">
        <f>'Adjusted Dollars'!S4</f>
        <v>666459.19781832921</v>
      </c>
      <c r="D8" s="64">
        <f t="shared" si="3"/>
        <v>59931.326001239788</v>
      </c>
      <c r="E8" s="64">
        <f t="shared" si="1"/>
        <v>606527.87181708938</v>
      </c>
      <c r="F8" s="64">
        <f t="shared" si="4"/>
        <v>303264</v>
      </c>
      <c r="G8" s="65">
        <v>87204</v>
      </c>
      <c r="H8" s="64">
        <f t="shared" si="5"/>
        <v>216060</v>
      </c>
      <c r="I8" s="64">
        <f t="shared" si="6"/>
        <v>21606</v>
      </c>
      <c r="J8" s="64">
        <f t="shared" si="7"/>
        <v>281658</v>
      </c>
      <c r="K8" s="57"/>
      <c r="L8" s="62">
        <f t="shared" si="2"/>
        <v>281658</v>
      </c>
      <c r="M8" s="62"/>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row>
    <row r="9" spans="1:136" ht="17.25">
      <c r="A9" s="63" t="s">
        <v>64</v>
      </c>
      <c r="B9" s="59" t="s">
        <v>6</v>
      </c>
      <c r="C9" s="64">
        <f>'Adjusted Dollars'!S5</f>
        <v>14097746.999999998</v>
      </c>
      <c r="D9" s="64">
        <f t="shared" si="3"/>
        <v>1267739.5317009508</v>
      </c>
      <c r="E9" s="64">
        <f t="shared" si="1"/>
        <v>12830007.468299048</v>
      </c>
      <c r="F9" s="64">
        <f t="shared" si="4"/>
        <v>6415004</v>
      </c>
      <c r="G9" s="65">
        <v>4335248</v>
      </c>
      <c r="H9" s="64">
        <f t="shared" si="5"/>
        <v>2079756</v>
      </c>
      <c r="I9" s="64">
        <f t="shared" si="6"/>
        <v>207975.6</v>
      </c>
      <c r="J9" s="64">
        <f t="shared" si="7"/>
        <v>6207028.4000000004</v>
      </c>
      <c r="K9" s="57">
        <v>729138.72</v>
      </c>
      <c r="L9" s="62">
        <f t="shared" si="2"/>
        <v>6936167.1200000001</v>
      </c>
      <c r="M9" s="62"/>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row>
    <row r="10" spans="1:136" ht="17.25">
      <c r="A10" s="63" t="s">
        <v>110</v>
      </c>
      <c r="B10" s="59" t="s">
        <v>7</v>
      </c>
      <c r="C10" s="64">
        <f>'Adjusted Dollars'!S6</f>
        <v>975590.68000000017</v>
      </c>
      <c r="D10" s="64">
        <f t="shared" si="3"/>
        <v>87729.966482943171</v>
      </c>
      <c r="E10" s="64">
        <f t="shared" si="1"/>
        <v>887860.71351705701</v>
      </c>
      <c r="F10" s="64">
        <f t="shared" si="4"/>
        <v>443930</v>
      </c>
      <c r="G10" s="65">
        <v>106728</v>
      </c>
      <c r="H10" s="64">
        <f t="shared" si="5"/>
        <v>337202</v>
      </c>
      <c r="I10" s="64">
        <f t="shared" si="6"/>
        <v>33720.200000000004</v>
      </c>
      <c r="J10" s="64">
        <f t="shared" si="7"/>
        <v>410209.8</v>
      </c>
      <c r="K10" s="57"/>
      <c r="L10" s="62">
        <f t="shared" si="2"/>
        <v>410209.8</v>
      </c>
      <c r="M10" s="62"/>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row>
    <row r="11" spans="1:136" ht="17.25">
      <c r="A11" s="63" t="s">
        <v>111</v>
      </c>
      <c r="B11" s="59" t="s">
        <v>8</v>
      </c>
      <c r="C11" s="64">
        <f>'Adjusted Dollars'!S7</f>
        <v>1226344.8839091647</v>
      </c>
      <c r="D11" s="64">
        <f t="shared" si="3"/>
        <v>110279.03173683437</v>
      </c>
      <c r="E11" s="64">
        <f t="shared" si="1"/>
        <v>1116065.8521723303</v>
      </c>
      <c r="F11" s="64">
        <f t="shared" si="4"/>
        <v>558033</v>
      </c>
      <c r="G11" s="65">
        <v>10535</v>
      </c>
      <c r="H11" s="64">
        <f t="shared" si="5"/>
        <v>547498</v>
      </c>
      <c r="I11" s="64">
        <f t="shared" si="6"/>
        <v>54749.8</v>
      </c>
      <c r="J11" s="64">
        <f t="shared" si="7"/>
        <v>503283.20000000001</v>
      </c>
      <c r="K11" s="57"/>
      <c r="L11" s="62">
        <f t="shared" si="2"/>
        <v>503283.20000000001</v>
      </c>
      <c r="M11" s="62"/>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row>
    <row r="12" spans="1:136" ht="17.25">
      <c r="A12" s="63" t="s">
        <v>65</v>
      </c>
      <c r="B12" s="59" t="s">
        <v>9</v>
      </c>
      <c r="C12" s="64">
        <f>'Adjusted Dollars'!S8</f>
        <v>58831696.999683693</v>
      </c>
      <c r="D12" s="64">
        <f t="shared" si="3"/>
        <v>5290438.8200150887</v>
      </c>
      <c r="E12" s="64">
        <f t="shared" si="1"/>
        <v>53541258.179668605</v>
      </c>
      <c r="F12" s="64">
        <f t="shared" si="4"/>
        <v>26770629</v>
      </c>
      <c r="G12" s="65">
        <v>6905120</v>
      </c>
      <c r="H12" s="64">
        <f t="shared" si="5"/>
        <v>19865509</v>
      </c>
      <c r="I12" s="64">
        <f t="shared" si="6"/>
        <v>1986550.9000000001</v>
      </c>
      <c r="J12" s="64">
        <f t="shared" si="7"/>
        <v>24784078.100000001</v>
      </c>
      <c r="K12" s="57">
        <v>1721117.3199999998</v>
      </c>
      <c r="L12" s="62">
        <f t="shared" si="2"/>
        <v>26505195.420000002</v>
      </c>
      <c r="M12" s="62"/>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row>
    <row r="13" spans="1:136" ht="17.25">
      <c r="A13" s="63" t="s">
        <v>112</v>
      </c>
      <c r="B13" s="59" t="s">
        <v>10</v>
      </c>
      <c r="C13" s="64">
        <f>'Adjusted Dollars'!S9</f>
        <v>1727327.0539091646</v>
      </c>
      <c r="D13" s="64">
        <f t="shared" si="3"/>
        <v>155329.84032251308</v>
      </c>
      <c r="E13" s="64">
        <f t="shared" si="1"/>
        <v>1571997.2135866515</v>
      </c>
      <c r="F13" s="64">
        <f t="shared" si="4"/>
        <v>785999</v>
      </c>
      <c r="G13" s="65">
        <v>484214</v>
      </c>
      <c r="H13" s="64">
        <f t="shared" si="5"/>
        <v>301785</v>
      </c>
      <c r="I13" s="64">
        <f t="shared" si="6"/>
        <v>30178.5</v>
      </c>
      <c r="J13" s="64">
        <f t="shared" si="7"/>
        <v>755820.5</v>
      </c>
      <c r="K13" s="57"/>
      <c r="L13" s="62">
        <f t="shared" si="2"/>
        <v>755820.5</v>
      </c>
      <c r="M13" s="62"/>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row>
    <row r="14" spans="1:136" ht="17.25">
      <c r="A14" s="63" t="s">
        <v>66</v>
      </c>
      <c r="B14" s="59" t="s">
        <v>11</v>
      </c>
      <c r="C14" s="64">
        <f>'Adjusted Dollars'!S10</f>
        <v>2948220.6125466339</v>
      </c>
      <c r="D14" s="64">
        <f t="shared" si="3"/>
        <v>265118.66177630803</v>
      </c>
      <c r="E14" s="64">
        <f t="shared" si="1"/>
        <v>2683101.950770326</v>
      </c>
      <c r="F14" s="64">
        <f t="shared" si="4"/>
        <v>1341551</v>
      </c>
      <c r="G14" s="65">
        <v>602651</v>
      </c>
      <c r="H14" s="64">
        <f t="shared" si="5"/>
        <v>738900</v>
      </c>
      <c r="I14" s="64">
        <f t="shared" si="6"/>
        <v>73890</v>
      </c>
      <c r="J14" s="64">
        <f t="shared" si="7"/>
        <v>1267661</v>
      </c>
      <c r="K14" s="57">
        <v>22565.98</v>
      </c>
      <c r="L14" s="62">
        <f t="shared" si="2"/>
        <v>1290226.98</v>
      </c>
      <c r="M14" s="62"/>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row>
    <row r="15" spans="1:136" ht="17.25">
      <c r="A15" s="63" t="s">
        <v>67</v>
      </c>
      <c r="B15" s="59" t="s">
        <v>12</v>
      </c>
      <c r="C15" s="64">
        <f>'Adjusted Dollars'!S11</f>
        <v>28820732.079999998</v>
      </c>
      <c r="D15" s="64">
        <f t="shared" si="3"/>
        <v>2591703.5814572196</v>
      </c>
      <c r="E15" s="64">
        <f t="shared" si="1"/>
        <v>26229028.498542778</v>
      </c>
      <c r="F15" s="64">
        <f t="shared" si="4"/>
        <v>13114514</v>
      </c>
      <c r="G15" s="65">
        <v>6054243</v>
      </c>
      <c r="H15" s="64">
        <f t="shared" si="5"/>
        <v>7060271</v>
      </c>
      <c r="I15" s="64">
        <f t="shared" si="6"/>
        <v>706027.10000000009</v>
      </c>
      <c r="J15" s="64">
        <f t="shared" si="7"/>
        <v>12408486.9</v>
      </c>
      <c r="K15" s="57">
        <v>5466451.1399999997</v>
      </c>
      <c r="L15" s="62">
        <f t="shared" si="2"/>
        <v>17874938.039999999</v>
      </c>
      <c r="M15" s="62"/>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row>
    <row r="16" spans="1:136" ht="17.25">
      <c r="A16" s="63" t="s">
        <v>68</v>
      </c>
      <c r="B16" s="59" t="s">
        <v>13</v>
      </c>
      <c r="C16" s="64">
        <f>'Adjusted Dollars'!S12</f>
        <v>1271356.8700000001</v>
      </c>
      <c r="D16" s="64">
        <f t="shared" si="3"/>
        <v>114326.73341340195</v>
      </c>
      <c r="E16" s="64">
        <f t="shared" si="1"/>
        <v>1157030.1365865981</v>
      </c>
      <c r="F16" s="64">
        <f t="shared" si="4"/>
        <v>578515</v>
      </c>
      <c r="G16" s="65">
        <v>391326</v>
      </c>
      <c r="H16" s="64">
        <f t="shared" si="5"/>
        <v>187189</v>
      </c>
      <c r="I16" s="64">
        <f t="shared" si="6"/>
        <v>18718.900000000001</v>
      </c>
      <c r="J16" s="64">
        <f t="shared" si="7"/>
        <v>559796.1</v>
      </c>
      <c r="K16" s="57">
        <v>9724.11</v>
      </c>
      <c r="L16" s="62">
        <f t="shared" si="2"/>
        <v>569520.21</v>
      </c>
      <c r="M16" s="62"/>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row>
    <row r="17" spans="1:65" ht="17.25">
      <c r="A17" s="63" t="s">
        <v>69</v>
      </c>
      <c r="B17" s="59" t="s">
        <v>14</v>
      </c>
      <c r="C17" s="64">
        <f>'Adjusted Dollars'!S13</f>
        <v>5824269.3228710461</v>
      </c>
      <c r="D17" s="64">
        <f t="shared" si="3"/>
        <v>523747.26712550275</v>
      </c>
      <c r="E17" s="64">
        <f t="shared" si="1"/>
        <v>5300522.055745543</v>
      </c>
      <c r="F17" s="64">
        <f t="shared" si="4"/>
        <v>2650261</v>
      </c>
      <c r="G17" s="65">
        <v>2345767</v>
      </c>
      <c r="H17" s="64">
        <f t="shared" si="5"/>
        <v>304494</v>
      </c>
      <c r="I17" s="64">
        <f t="shared" si="6"/>
        <v>30449.4</v>
      </c>
      <c r="J17" s="64">
        <f t="shared" si="7"/>
        <v>2619811.6</v>
      </c>
      <c r="K17" s="57">
        <v>41708.449999999997</v>
      </c>
      <c r="L17" s="62">
        <f t="shared" si="2"/>
        <v>2661520.0500000003</v>
      </c>
      <c r="M17" s="62"/>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row>
    <row r="18" spans="1:65" ht="17.25">
      <c r="A18" s="63" t="s">
        <v>70</v>
      </c>
      <c r="B18" s="59" t="s">
        <v>15</v>
      </c>
      <c r="C18" s="64">
        <f>'Adjusted Dollars'!S14</f>
        <v>12677124.450000001</v>
      </c>
      <c r="D18" s="64">
        <f t="shared" si="3"/>
        <v>1139990.0859022138</v>
      </c>
      <c r="E18" s="64">
        <f t="shared" si="1"/>
        <v>11537134.364097787</v>
      </c>
      <c r="F18" s="64">
        <f t="shared" si="4"/>
        <v>5768567</v>
      </c>
      <c r="G18" s="65">
        <v>755948</v>
      </c>
      <c r="H18" s="64">
        <f t="shared" si="5"/>
        <v>5012619</v>
      </c>
      <c r="I18" s="64">
        <f t="shared" si="6"/>
        <v>501261.9</v>
      </c>
      <c r="J18" s="64">
        <f t="shared" si="7"/>
        <v>5267305.0999999996</v>
      </c>
      <c r="K18" s="57">
        <v>609054.26</v>
      </c>
      <c r="L18" s="62">
        <f t="shared" si="2"/>
        <v>5876359.3599999994</v>
      </c>
      <c r="M18" s="62"/>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row>
    <row r="19" spans="1:65" ht="17.25">
      <c r="A19" s="63" t="s">
        <v>71</v>
      </c>
      <c r="B19" s="59" t="s">
        <v>16</v>
      </c>
      <c r="C19" s="64">
        <f>'Adjusted Dollars'!S15</f>
        <v>618761.47000000009</v>
      </c>
      <c r="D19" s="64">
        <f t="shared" si="3"/>
        <v>55642.109069796206</v>
      </c>
      <c r="E19" s="64">
        <f t="shared" si="1"/>
        <v>563119.36093020393</v>
      </c>
      <c r="F19" s="64">
        <f t="shared" si="4"/>
        <v>281560</v>
      </c>
      <c r="G19" s="65">
        <v>188029</v>
      </c>
      <c r="H19" s="64">
        <f t="shared" si="5"/>
        <v>93531</v>
      </c>
      <c r="I19" s="64">
        <f t="shared" si="6"/>
        <v>9353.1</v>
      </c>
      <c r="J19" s="64">
        <f t="shared" si="7"/>
        <v>272206.90000000002</v>
      </c>
      <c r="K19" s="57">
        <v>4943.0800000000008</v>
      </c>
      <c r="L19" s="62">
        <f t="shared" si="2"/>
        <v>277149.98000000004</v>
      </c>
      <c r="M19" s="62"/>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row>
    <row r="20" spans="1:65" ht="17.25">
      <c r="A20" s="63" t="s">
        <v>72</v>
      </c>
      <c r="B20" s="59" t="s">
        <v>17</v>
      </c>
      <c r="C20" s="64">
        <f>'Adjusted Dollars'!S16</f>
        <v>28515176.327631794</v>
      </c>
      <c r="D20" s="64">
        <f t="shared" si="3"/>
        <v>2564226.4883858375</v>
      </c>
      <c r="E20" s="64">
        <f t="shared" si="1"/>
        <v>25950949.839245956</v>
      </c>
      <c r="F20" s="64">
        <f t="shared" si="4"/>
        <v>12975475</v>
      </c>
      <c r="G20" s="65">
        <v>7272821</v>
      </c>
      <c r="H20" s="64">
        <f t="shared" si="5"/>
        <v>5702654</v>
      </c>
      <c r="I20" s="64">
        <f t="shared" si="6"/>
        <v>570265.4</v>
      </c>
      <c r="J20" s="64">
        <f t="shared" si="7"/>
        <v>12405209.6</v>
      </c>
      <c r="K20" s="57">
        <v>2395616.67</v>
      </c>
      <c r="L20" s="62">
        <f t="shared" si="2"/>
        <v>14800826.27</v>
      </c>
      <c r="M20" s="62"/>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row>
    <row r="21" spans="1:65" ht="17.25">
      <c r="A21" s="63" t="s">
        <v>73</v>
      </c>
      <c r="B21" s="59" t="s">
        <v>18</v>
      </c>
      <c r="C21" s="64">
        <f>'Adjusted Dollars'!S17</f>
        <v>2105261.83</v>
      </c>
      <c r="D21" s="64">
        <f t="shared" si="3"/>
        <v>189315.61521653688</v>
      </c>
      <c r="E21" s="64">
        <f t="shared" si="1"/>
        <v>1915946.2147834632</v>
      </c>
      <c r="F21" s="64">
        <f t="shared" si="4"/>
        <v>957973</v>
      </c>
      <c r="G21" s="65">
        <v>691227</v>
      </c>
      <c r="H21" s="64">
        <f t="shared" si="5"/>
        <v>266746</v>
      </c>
      <c r="I21" s="64">
        <f t="shared" si="6"/>
        <v>26674.600000000002</v>
      </c>
      <c r="J21" s="64">
        <f t="shared" si="7"/>
        <v>931298.4</v>
      </c>
      <c r="K21" s="57">
        <v>64598.55</v>
      </c>
      <c r="L21" s="62">
        <f t="shared" si="2"/>
        <v>995896.95000000007</v>
      </c>
      <c r="M21" s="62"/>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row>
    <row r="22" spans="1:65" ht="17.25">
      <c r="A22" s="63" t="s">
        <v>74</v>
      </c>
      <c r="B22" s="59" t="s">
        <v>19</v>
      </c>
      <c r="C22" s="64">
        <f>'Adjusted Dollars'!S18</f>
        <v>2084570.5358313059</v>
      </c>
      <c r="D22" s="64">
        <f t="shared" si="3"/>
        <v>187454.95112746599</v>
      </c>
      <c r="E22" s="64">
        <f t="shared" si="1"/>
        <v>1897115.5847038398</v>
      </c>
      <c r="F22" s="64">
        <f t="shared" si="4"/>
        <v>948558</v>
      </c>
      <c r="G22" s="65">
        <v>1417248</v>
      </c>
      <c r="H22" s="64">
        <f t="shared" si="5"/>
        <v>0</v>
      </c>
      <c r="I22" s="64">
        <f t="shared" si="6"/>
        <v>0</v>
      </c>
      <c r="J22" s="64">
        <f t="shared" si="7"/>
        <v>948558</v>
      </c>
      <c r="K22" s="57">
        <v>57489.760000000002</v>
      </c>
      <c r="L22" s="62">
        <f t="shared" si="2"/>
        <v>1006047.76</v>
      </c>
      <c r="M22" s="62"/>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row>
    <row r="23" spans="1:65" ht="17.25">
      <c r="A23" s="63" t="s">
        <v>75</v>
      </c>
      <c r="B23" s="59" t="s">
        <v>20</v>
      </c>
      <c r="C23" s="64">
        <f>'Adjusted Dollars'!S19</f>
        <v>663773.38</v>
      </c>
      <c r="D23" s="64">
        <f t="shared" si="3"/>
        <v>59689.803903897373</v>
      </c>
      <c r="E23" s="64">
        <f t="shared" si="1"/>
        <v>604083.5760961026</v>
      </c>
      <c r="F23" s="64">
        <f t="shared" si="4"/>
        <v>302042</v>
      </c>
      <c r="G23" s="65">
        <v>344512</v>
      </c>
      <c r="H23" s="64">
        <f t="shared" si="5"/>
        <v>0</v>
      </c>
      <c r="I23" s="64">
        <f t="shared" si="6"/>
        <v>0</v>
      </c>
      <c r="J23" s="64">
        <f t="shared" si="7"/>
        <v>302042</v>
      </c>
      <c r="K23" s="57">
        <v>16085.6</v>
      </c>
      <c r="L23" s="62">
        <f t="shared" si="2"/>
        <v>318127.59999999998</v>
      </c>
      <c r="M23" s="62"/>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row>
    <row r="24" spans="1:65" ht="17.25">
      <c r="A24" s="63" t="s">
        <v>76</v>
      </c>
      <c r="B24" s="59" t="s">
        <v>21</v>
      </c>
      <c r="C24" s="64">
        <f>'Adjusted Dollars'!S20</f>
        <v>630211856.45999992</v>
      </c>
      <c r="D24" s="64">
        <f t="shared" si="3"/>
        <v>56671784.773906589</v>
      </c>
      <c r="E24" s="64">
        <f t="shared" si="1"/>
        <v>573540071.68609333</v>
      </c>
      <c r="F24" s="64">
        <f t="shared" si="4"/>
        <v>286770036</v>
      </c>
      <c r="G24" s="65">
        <v>101586109</v>
      </c>
      <c r="H24" s="64">
        <f t="shared" si="5"/>
        <v>185183927</v>
      </c>
      <c r="I24" s="64">
        <f t="shared" si="6"/>
        <v>18518392.699999999</v>
      </c>
      <c r="J24" s="64">
        <f t="shared" si="7"/>
        <v>268251643.30000001</v>
      </c>
      <c r="K24" s="57">
        <v>20352326.75</v>
      </c>
      <c r="L24" s="62">
        <f t="shared" si="2"/>
        <v>288603970.05000001</v>
      </c>
      <c r="M24" s="62"/>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row>
    <row r="25" spans="1:65" ht="17.25">
      <c r="A25" s="63" t="s">
        <v>77</v>
      </c>
      <c r="B25" s="59" t="s">
        <v>22</v>
      </c>
      <c r="C25" s="64">
        <f>'Adjusted Dollars'!S21</f>
        <v>2665897.4500000002</v>
      </c>
      <c r="D25" s="64">
        <f t="shared" si="3"/>
        <v>239730.75873937586</v>
      </c>
      <c r="E25" s="64">
        <f t="shared" si="1"/>
        <v>2426166.6912606242</v>
      </c>
      <c r="F25" s="64">
        <f t="shared" si="4"/>
        <v>1213083</v>
      </c>
      <c r="G25" s="65">
        <v>904101</v>
      </c>
      <c r="H25" s="64">
        <f t="shared" si="5"/>
        <v>308982</v>
      </c>
      <c r="I25" s="64">
        <f t="shared" si="6"/>
        <v>30898.2</v>
      </c>
      <c r="J25" s="64">
        <f t="shared" si="7"/>
        <v>1182184.8</v>
      </c>
      <c r="K25" s="57">
        <v>6833</v>
      </c>
      <c r="L25" s="62">
        <f t="shared" si="2"/>
        <v>1189017.8</v>
      </c>
      <c r="M25" s="62"/>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row>
    <row r="26" spans="1:65" ht="17.25">
      <c r="A26" s="63" t="s">
        <v>78</v>
      </c>
      <c r="B26" s="59" t="s">
        <v>23</v>
      </c>
      <c r="C26" s="64">
        <f>'Adjusted Dollars'!S22</f>
        <v>3318101.4096593675</v>
      </c>
      <c r="D26" s="64">
        <f t="shared" si="3"/>
        <v>298380.18282054801</v>
      </c>
      <c r="E26" s="64">
        <f t="shared" si="1"/>
        <v>3019721.2268388197</v>
      </c>
      <c r="F26" s="64">
        <f t="shared" si="4"/>
        <v>1509861</v>
      </c>
      <c r="G26" s="65">
        <v>726116</v>
      </c>
      <c r="H26" s="64">
        <f t="shared" si="5"/>
        <v>783745</v>
      </c>
      <c r="I26" s="64">
        <f t="shared" si="6"/>
        <v>78374.5</v>
      </c>
      <c r="J26" s="64">
        <f t="shared" si="7"/>
        <v>1431486.5</v>
      </c>
      <c r="K26" s="57">
        <v>199067.87</v>
      </c>
      <c r="L26" s="62">
        <f t="shared" si="2"/>
        <v>1630554.37</v>
      </c>
      <c r="M26" s="62"/>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row>
    <row r="27" spans="1:65" ht="17.25">
      <c r="A27" s="63" t="s">
        <v>79</v>
      </c>
      <c r="B27" s="59" t="s">
        <v>24</v>
      </c>
      <c r="C27" s="64">
        <f>'Adjusted Dollars'!S23</f>
        <v>698116.2200000002</v>
      </c>
      <c r="D27" s="64">
        <f t="shared" si="3"/>
        <v>62778.08289619883</v>
      </c>
      <c r="E27" s="64">
        <f t="shared" si="1"/>
        <v>635338.13710380136</v>
      </c>
      <c r="F27" s="64">
        <f t="shared" si="4"/>
        <v>317669</v>
      </c>
      <c r="G27" s="65">
        <v>102053</v>
      </c>
      <c r="H27" s="64">
        <f t="shared" si="5"/>
        <v>215616</v>
      </c>
      <c r="I27" s="64">
        <f t="shared" si="6"/>
        <v>21561.600000000002</v>
      </c>
      <c r="J27" s="64">
        <f t="shared" si="7"/>
        <v>296107.40000000002</v>
      </c>
      <c r="K27" s="57">
        <v>7744.17</v>
      </c>
      <c r="L27" s="62">
        <f t="shared" si="2"/>
        <v>303851.57</v>
      </c>
      <c r="M27" s="62"/>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row>
    <row r="28" spans="1:65" ht="17.25">
      <c r="A28" s="63" t="s">
        <v>80</v>
      </c>
      <c r="B28" s="59" t="s">
        <v>25</v>
      </c>
      <c r="C28" s="64">
        <f>'Adjusted Dollars'!S24</f>
        <v>7549142.8599999994</v>
      </c>
      <c r="D28" s="64">
        <f t="shared" si="3"/>
        <v>678856.47501547425</v>
      </c>
      <c r="E28" s="64">
        <f t="shared" si="1"/>
        <v>6870286.3849845249</v>
      </c>
      <c r="F28" s="64">
        <f t="shared" si="4"/>
        <v>3435143</v>
      </c>
      <c r="G28" s="65">
        <v>1384356</v>
      </c>
      <c r="H28" s="64">
        <f t="shared" si="5"/>
        <v>2050787</v>
      </c>
      <c r="I28" s="64">
        <f t="shared" si="6"/>
        <v>205078.7</v>
      </c>
      <c r="J28" s="64">
        <f t="shared" si="7"/>
        <v>3230064.3</v>
      </c>
      <c r="K28" s="57">
        <v>30111.07</v>
      </c>
      <c r="L28" s="62">
        <f t="shared" si="2"/>
        <v>3260175.3699999996</v>
      </c>
      <c r="M28" s="62"/>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row>
    <row r="29" spans="1:65" ht="17.25">
      <c r="A29" s="63" t="s">
        <v>81</v>
      </c>
      <c r="B29" s="59" t="s">
        <v>26</v>
      </c>
      <c r="C29" s="64">
        <f>'Adjusted Dollars'!S25</f>
        <v>7560708.6624817522</v>
      </c>
      <c r="D29" s="64">
        <f t="shared" si="3"/>
        <v>679896.52950233396</v>
      </c>
      <c r="E29" s="64">
        <f t="shared" si="1"/>
        <v>6880812.1329794182</v>
      </c>
      <c r="F29" s="64">
        <f t="shared" si="4"/>
        <v>3440406</v>
      </c>
      <c r="G29" s="65">
        <v>69727</v>
      </c>
      <c r="H29" s="64">
        <f t="shared" si="5"/>
        <v>3370679</v>
      </c>
      <c r="I29" s="64">
        <f t="shared" si="6"/>
        <v>337067.9</v>
      </c>
      <c r="J29" s="64">
        <f t="shared" si="7"/>
        <v>3103338.1</v>
      </c>
      <c r="K29" s="57">
        <v>652187.92000000004</v>
      </c>
      <c r="L29" s="62">
        <f t="shared" si="2"/>
        <v>3755526.02</v>
      </c>
      <c r="M29" s="62"/>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row>
    <row r="30" spans="1:65" ht="17.25">
      <c r="A30" s="63" t="s">
        <v>113</v>
      </c>
      <c r="B30" s="59" t="s">
        <v>27</v>
      </c>
      <c r="C30" s="64">
        <f>'Adjusted Dollars'!S26</f>
        <v>263837.33209245745</v>
      </c>
      <c r="D30" s="64">
        <f t="shared" si="3"/>
        <v>23725.565214932594</v>
      </c>
      <c r="E30" s="64">
        <f t="shared" si="1"/>
        <v>240111.76687752485</v>
      </c>
      <c r="F30" s="64">
        <f t="shared" si="4"/>
        <v>120056</v>
      </c>
      <c r="G30" s="65">
        <v>96868</v>
      </c>
      <c r="H30" s="64">
        <f t="shared" si="5"/>
        <v>23188</v>
      </c>
      <c r="I30" s="64">
        <f t="shared" si="6"/>
        <v>2318.8000000000002</v>
      </c>
      <c r="J30" s="64">
        <f t="shared" si="7"/>
        <v>117737.2</v>
      </c>
      <c r="K30" s="57"/>
      <c r="L30" s="62">
        <f t="shared" si="2"/>
        <v>117737.2</v>
      </c>
      <c r="M30" s="62"/>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row>
    <row r="31" spans="1:65" ht="17.25">
      <c r="A31" s="63" t="s">
        <v>114</v>
      </c>
      <c r="B31" s="59" t="s">
        <v>28</v>
      </c>
      <c r="C31" s="64">
        <f>'Adjusted Dollars'!S27</f>
        <v>125709.28000000001</v>
      </c>
      <c r="D31" s="64">
        <f t="shared" si="3"/>
        <v>11304.403729025902</v>
      </c>
      <c r="E31" s="64">
        <f t="shared" si="1"/>
        <v>114404.87627097411</v>
      </c>
      <c r="F31" s="64">
        <f t="shared" si="4"/>
        <v>57202</v>
      </c>
      <c r="G31" s="65">
        <v>142329</v>
      </c>
      <c r="H31" s="64">
        <f t="shared" si="5"/>
        <v>0</v>
      </c>
      <c r="I31" s="64">
        <f t="shared" si="6"/>
        <v>0</v>
      </c>
      <c r="J31" s="64">
        <f t="shared" si="7"/>
        <v>57202</v>
      </c>
      <c r="K31" s="57"/>
      <c r="L31" s="62">
        <f t="shared" si="2"/>
        <v>57202</v>
      </c>
      <c r="M31" s="62"/>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row>
    <row r="32" spans="1:65" ht="17.25">
      <c r="A32" s="63" t="s">
        <v>82</v>
      </c>
      <c r="B32" s="59" t="s">
        <v>29</v>
      </c>
      <c r="C32" s="64">
        <f>'Adjusted Dollars'!S28</f>
        <v>21678685.859999999</v>
      </c>
      <c r="D32" s="64">
        <f t="shared" si="3"/>
        <v>1949455.2611880768</v>
      </c>
      <c r="E32" s="64">
        <f t="shared" si="1"/>
        <v>19729230.598811924</v>
      </c>
      <c r="F32" s="64">
        <f t="shared" si="4"/>
        <v>9864615</v>
      </c>
      <c r="G32" s="65">
        <v>1672605</v>
      </c>
      <c r="H32" s="64">
        <f t="shared" si="5"/>
        <v>8192010</v>
      </c>
      <c r="I32" s="64">
        <f t="shared" si="6"/>
        <v>819201</v>
      </c>
      <c r="J32" s="64">
        <f t="shared" si="7"/>
        <v>9045414</v>
      </c>
      <c r="K32" s="57">
        <v>506825.67</v>
      </c>
      <c r="L32" s="62">
        <f t="shared" si="2"/>
        <v>9552239.6699999999</v>
      </c>
      <c r="M32" s="62"/>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row>
    <row r="33" spans="1:65" ht="17.25">
      <c r="A33" s="63" t="s">
        <v>83</v>
      </c>
      <c r="B33" s="59" t="s">
        <v>30</v>
      </c>
      <c r="C33" s="64">
        <f>'Adjusted Dollars'!S29</f>
        <v>4360022.1101054335</v>
      </c>
      <c r="D33" s="64">
        <f t="shared" si="3"/>
        <v>392074.87466407608</v>
      </c>
      <c r="E33" s="64">
        <f t="shared" si="1"/>
        <v>3967947.2354413574</v>
      </c>
      <c r="F33" s="64">
        <f t="shared" si="4"/>
        <v>1983974</v>
      </c>
      <c r="G33" s="65">
        <v>360951</v>
      </c>
      <c r="H33" s="64">
        <f t="shared" si="5"/>
        <v>1623023</v>
      </c>
      <c r="I33" s="64">
        <f t="shared" si="6"/>
        <v>162302.30000000002</v>
      </c>
      <c r="J33" s="64">
        <f t="shared" si="7"/>
        <v>1821671.7</v>
      </c>
      <c r="K33" s="57">
        <v>22327.95</v>
      </c>
      <c r="L33" s="62">
        <f t="shared" si="2"/>
        <v>1843999.65</v>
      </c>
      <c r="M33" s="62"/>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row>
    <row r="34" spans="1:65" ht="17.25">
      <c r="A34" s="63" t="s">
        <v>84</v>
      </c>
      <c r="B34" s="59" t="s">
        <v>31</v>
      </c>
      <c r="C34" s="64">
        <f>'Adjusted Dollars'!S30</f>
        <v>5535824.427948094</v>
      </c>
      <c r="D34" s="64">
        <f t="shared" si="3"/>
        <v>497808.86746411334</v>
      </c>
      <c r="E34" s="64">
        <f t="shared" si="1"/>
        <v>5038015.5604839809</v>
      </c>
      <c r="F34" s="64">
        <f t="shared" si="4"/>
        <v>2519008</v>
      </c>
      <c r="G34" s="65">
        <v>341526</v>
      </c>
      <c r="H34" s="64">
        <f t="shared" si="5"/>
        <v>2177482</v>
      </c>
      <c r="I34" s="64">
        <f t="shared" si="6"/>
        <v>217748.2</v>
      </c>
      <c r="J34" s="64">
        <f t="shared" si="7"/>
        <v>2301259.7999999998</v>
      </c>
      <c r="K34" s="57">
        <v>108101.25</v>
      </c>
      <c r="L34" s="62">
        <f t="shared" si="2"/>
        <v>2409361.0499999998</v>
      </c>
      <c r="M34" s="62"/>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row>
    <row r="35" spans="1:65" ht="17.25">
      <c r="A35" s="63" t="s">
        <v>85</v>
      </c>
      <c r="B35" s="59" t="s">
        <v>32</v>
      </c>
      <c r="C35" s="64">
        <f>'Adjusted Dollars'!S31</f>
        <v>45559329.660000011</v>
      </c>
      <c r="D35" s="64">
        <f t="shared" si="3"/>
        <v>4096921.5327653177</v>
      </c>
      <c r="E35" s="64">
        <f t="shared" si="1"/>
        <v>41462408.127234697</v>
      </c>
      <c r="F35" s="64">
        <f t="shared" si="4"/>
        <v>20731204</v>
      </c>
      <c r="G35" s="65">
        <v>14696250</v>
      </c>
      <c r="H35" s="64">
        <f t="shared" si="5"/>
        <v>6034954</v>
      </c>
      <c r="I35" s="64">
        <f t="shared" si="6"/>
        <v>603495.4</v>
      </c>
      <c r="J35" s="64">
        <f t="shared" si="7"/>
        <v>20127708.600000001</v>
      </c>
      <c r="K35" s="57">
        <v>1484944.9100000001</v>
      </c>
      <c r="L35" s="62">
        <f t="shared" si="2"/>
        <v>21612653.510000002</v>
      </c>
      <c r="M35" s="62"/>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row>
    <row r="36" spans="1:65" ht="17.25">
      <c r="A36" s="63" t="s">
        <v>86</v>
      </c>
      <c r="B36" s="59" t="s">
        <v>33</v>
      </c>
      <c r="C36" s="64">
        <f>'Adjusted Dollars'!S32</f>
        <v>3401505.5822627731</v>
      </c>
      <c r="D36" s="64">
        <f t="shared" si="3"/>
        <v>305880.30086906644</v>
      </c>
      <c r="E36" s="64">
        <f t="shared" si="1"/>
        <v>3095625.2813937068</v>
      </c>
      <c r="F36" s="64">
        <f t="shared" si="4"/>
        <v>1547813</v>
      </c>
      <c r="G36" s="65">
        <v>884706</v>
      </c>
      <c r="H36" s="64">
        <f t="shared" si="5"/>
        <v>663107</v>
      </c>
      <c r="I36" s="64">
        <f t="shared" si="6"/>
        <v>66310.7</v>
      </c>
      <c r="J36" s="64">
        <f t="shared" si="7"/>
        <v>1481502.3</v>
      </c>
      <c r="K36" s="57">
        <v>930125.24000000011</v>
      </c>
      <c r="L36" s="62">
        <f t="shared" si="2"/>
        <v>2411627.54</v>
      </c>
      <c r="M36" s="62"/>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row>
    <row r="37" spans="1:65" ht="17.25">
      <c r="A37" s="63" t="s">
        <v>115</v>
      </c>
      <c r="B37" s="59" t="s">
        <v>34</v>
      </c>
      <c r="C37" s="64">
        <f>'Adjusted Dollars'!S33</f>
        <v>407243.39</v>
      </c>
      <c r="D37" s="64">
        <f t="shared" si="3"/>
        <v>36621.351236258379</v>
      </c>
      <c r="E37" s="64">
        <f t="shared" si="1"/>
        <v>370622.03876374161</v>
      </c>
      <c r="F37" s="64">
        <f t="shared" si="4"/>
        <v>185311</v>
      </c>
      <c r="G37" s="65">
        <v>153491</v>
      </c>
      <c r="H37" s="64">
        <f t="shared" si="5"/>
        <v>31820</v>
      </c>
      <c r="I37" s="64">
        <f t="shared" si="6"/>
        <v>3182</v>
      </c>
      <c r="J37" s="64">
        <f t="shared" si="7"/>
        <v>182129</v>
      </c>
      <c r="K37" s="57"/>
      <c r="L37" s="62">
        <f t="shared" si="2"/>
        <v>182129</v>
      </c>
      <c r="M37" s="62"/>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row>
    <row r="38" spans="1:65" ht="17.25">
      <c r="A38" s="63" t="s">
        <v>87</v>
      </c>
      <c r="B38" s="59" t="s">
        <v>35</v>
      </c>
      <c r="C38" s="64">
        <f>'Adjusted Dollars'!S34</f>
        <v>41006750.58922141</v>
      </c>
      <c r="D38" s="64">
        <f t="shared" si="3"/>
        <v>3687530.978429195</v>
      </c>
      <c r="E38" s="64">
        <f t="shared" si="1"/>
        <v>37319219.610792212</v>
      </c>
      <c r="F38" s="64">
        <f t="shared" si="4"/>
        <v>18659610</v>
      </c>
      <c r="G38" s="65">
        <v>2663180</v>
      </c>
      <c r="H38" s="64">
        <f t="shared" si="5"/>
        <v>15996430</v>
      </c>
      <c r="I38" s="64">
        <f t="shared" si="6"/>
        <v>1599643</v>
      </c>
      <c r="J38" s="64">
        <f t="shared" si="7"/>
        <v>17059967</v>
      </c>
      <c r="K38" s="57">
        <v>1817324.82</v>
      </c>
      <c r="L38" s="62">
        <f t="shared" si="2"/>
        <v>18877291.82</v>
      </c>
      <c r="M38" s="62"/>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row>
    <row r="39" spans="1:65" ht="17.25">
      <c r="A39" s="63" t="s">
        <v>88</v>
      </c>
      <c r="B39" s="59" t="s">
        <v>36</v>
      </c>
      <c r="C39" s="64">
        <f>'Adjusted Dollars'!S35</f>
        <v>52163092.649318732</v>
      </c>
      <c r="D39" s="64">
        <f t="shared" si="3"/>
        <v>4690764.7475387845</v>
      </c>
      <c r="E39" s="64">
        <f t="shared" si="1"/>
        <v>47472327.90177995</v>
      </c>
      <c r="F39" s="64">
        <f t="shared" si="4"/>
        <v>23736164</v>
      </c>
      <c r="G39" s="65">
        <v>23825165</v>
      </c>
      <c r="H39" s="64">
        <f t="shared" si="5"/>
        <v>0</v>
      </c>
      <c r="I39" s="64">
        <f t="shared" si="6"/>
        <v>0</v>
      </c>
      <c r="J39" s="64">
        <f t="shared" si="7"/>
        <v>23736164</v>
      </c>
      <c r="K39" s="57">
        <v>5526620.9799999995</v>
      </c>
      <c r="L39" s="62">
        <f t="shared" si="2"/>
        <v>29262784.98</v>
      </c>
      <c r="M39" s="62"/>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row>
    <row r="40" spans="1:65" ht="17.25">
      <c r="A40" s="63" t="s">
        <v>89</v>
      </c>
      <c r="B40" s="59" t="s">
        <v>37</v>
      </c>
      <c r="C40" s="64">
        <f>'Adjusted Dollars'!S36</f>
        <v>742279.27</v>
      </c>
      <c r="D40" s="64">
        <f t="shared" si="3"/>
        <v>66749.444016914465</v>
      </c>
      <c r="E40" s="64">
        <f t="shared" si="1"/>
        <v>675529.82598308555</v>
      </c>
      <c r="F40" s="64">
        <f t="shared" si="4"/>
        <v>337765</v>
      </c>
      <c r="G40" s="65">
        <v>149635</v>
      </c>
      <c r="H40" s="64">
        <f t="shared" si="5"/>
        <v>188130</v>
      </c>
      <c r="I40" s="64">
        <f t="shared" si="6"/>
        <v>18813</v>
      </c>
      <c r="J40" s="64">
        <f t="shared" si="7"/>
        <v>318952</v>
      </c>
      <c r="K40" s="57">
        <v>9659.8200000000015</v>
      </c>
      <c r="L40" s="62">
        <f t="shared" si="2"/>
        <v>328611.82</v>
      </c>
      <c r="M40" s="62"/>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row>
    <row r="41" spans="1:65" ht="17.25">
      <c r="A41" s="63" t="s">
        <v>90</v>
      </c>
      <c r="B41" s="59" t="s">
        <v>38</v>
      </c>
      <c r="C41" s="64">
        <f>'Adjusted Dollars'!S37</f>
        <v>53934066.669999987</v>
      </c>
      <c r="D41" s="64">
        <f t="shared" si="3"/>
        <v>4850019.5402111877</v>
      </c>
      <c r="E41" s="64">
        <f t="shared" si="1"/>
        <v>49084047.129788801</v>
      </c>
      <c r="F41" s="64">
        <f t="shared" si="4"/>
        <v>24542024</v>
      </c>
      <c r="G41" s="65">
        <v>3671730</v>
      </c>
      <c r="H41" s="64">
        <f t="shared" si="5"/>
        <v>20870294</v>
      </c>
      <c r="I41" s="64">
        <f t="shared" si="6"/>
        <v>2087029.4000000001</v>
      </c>
      <c r="J41" s="64">
        <f t="shared" si="7"/>
        <v>22454994.600000001</v>
      </c>
      <c r="K41" s="57">
        <v>2086285.2000000002</v>
      </c>
      <c r="L41" s="62">
        <f t="shared" si="2"/>
        <v>24541279.800000001</v>
      </c>
      <c r="M41" s="62"/>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row>
    <row r="42" spans="1:65" ht="17.25">
      <c r="A42" s="63" t="s">
        <v>91</v>
      </c>
      <c r="B42" s="59" t="s">
        <v>39</v>
      </c>
      <c r="C42" s="64">
        <f>'Adjusted Dollars'!S38</f>
        <v>74786374.769999996</v>
      </c>
      <c r="D42" s="64">
        <f t="shared" si="3"/>
        <v>6725162.8028600318</v>
      </c>
      <c r="E42" s="64">
        <f t="shared" si="1"/>
        <v>68061211.967139959</v>
      </c>
      <c r="F42" s="64">
        <f t="shared" si="4"/>
        <v>34030606</v>
      </c>
      <c r="G42" s="65">
        <v>16115849</v>
      </c>
      <c r="H42" s="64">
        <f t="shared" si="5"/>
        <v>17914757</v>
      </c>
      <c r="I42" s="64">
        <f t="shared" si="6"/>
        <v>1791475.7000000002</v>
      </c>
      <c r="J42" s="64">
        <f t="shared" si="7"/>
        <v>32239130.300000001</v>
      </c>
      <c r="K42" s="57">
        <v>3687331.27</v>
      </c>
      <c r="L42" s="62">
        <f t="shared" si="2"/>
        <v>35926461.57</v>
      </c>
      <c r="M42" s="62"/>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row>
    <row r="43" spans="1:65" ht="17.25">
      <c r="A43" s="63" t="s">
        <v>92</v>
      </c>
      <c r="B43" s="59" t="s">
        <v>40</v>
      </c>
      <c r="C43" s="64">
        <f>'Adjusted Dollars'!S39</f>
        <v>36842875.917648017</v>
      </c>
      <c r="D43" s="64">
        <f t="shared" si="3"/>
        <v>3313094.6570650861</v>
      </c>
      <c r="E43" s="64">
        <f t="shared" si="1"/>
        <v>33529781.260582931</v>
      </c>
      <c r="F43" s="64">
        <f t="shared" si="4"/>
        <v>16764891</v>
      </c>
      <c r="G43" s="65">
        <v>3604330</v>
      </c>
      <c r="H43" s="64">
        <f t="shared" si="5"/>
        <v>13160561</v>
      </c>
      <c r="I43" s="64">
        <f t="shared" si="6"/>
        <v>1316056.1000000001</v>
      </c>
      <c r="J43" s="64">
        <f t="shared" si="7"/>
        <v>15448834.9</v>
      </c>
      <c r="K43" s="57">
        <v>4290043.5199999996</v>
      </c>
      <c r="L43" s="62">
        <f t="shared" si="2"/>
        <v>19738878.420000002</v>
      </c>
      <c r="M43" s="62"/>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row>
    <row r="44" spans="1:65" ht="17.25">
      <c r="A44" s="63" t="s">
        <v>93</v>
      </c>
      <c r="B44" s="59" t="s">
        <v>41</v>
      </c>
      <c r="C44" s="64">
        <f>'Adjusted Dollars'!S40</f>
        <v>15823497.589562044</v>
      </c>
      <c r="D44" s="64">
        <f t="shared" si="3"/>
        <v>1422927.6085081194</v>
      </c>
      <c r="E44" s="64">
        <f t="shared" si="1"/>
        <v>14400569.981053924</v>
      </c>
      <c r="F44" s="64">
        <f t="shared" si="4"/>
        <v>7200285</v>
      </c>
      <c r="G44" s="65">
        <v>2372675</v>
      </c>
      <c r="H44" s="64">
        <f t="shared" si="5"/>
        <v>4827610</v>
      </c>
      <c r="I44" s="64">
        <f t="shared" si="6"/>
        <v>482761</v>
      </c>
      <c r="J44" s="64">
        <f t="shared" si="7"/>
        <v>6717524</v>
      </c>
      <c r="K44" s="57">
        <v>2798259.81</v>
      </c>
      <c r="L44" s="62">
        <f t="shared" si="2"/>
        <v>9515783.8100000005</v>
      </c>
      <c r="M44" s="62"/>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row>
    <row r="45" spans="1:65" ht="17.25">
      <c r="A45" s="63" t="s">
        <v>94</v>
      </c>
      <c r="B45" s="59" t="s">
        <v>42</v>
      </c>
      <c r="C45" s="64">
        <f>'Adjusted Dollars'!S41</f>
        <v>14014124.811897811</v>
      </c>
      <c r="D45" s="64">
        <f t="shared" si="3"/>
        <v>1260219.8086143842</v>
      </c>
      <c r="E45" s="64">
        <f t="shared" si="1"/>
        <v>12753905.003283426</v>
      </c>
      <c r="F45" s="64">
        <f t="shared" si="4"/>
        <v>6376953</v>
      </c>
      <c r="G45" s="65">
        <v>1763472</v>
      </c>
      <c r="H45" s="64">
        <f t="shared" si="5"/>
        <v>4613481</v>
      </c>
      <c r="I45" s="64">
        <f t="shared" si="6"/>
        <v>461348.10000000003</v>
      </c>
      <c r="J45" s="64">
        <f t="shared" si="7"/>
        <v>5915604.9000000004</v>
      </c>
      <c r="K45" s="57">
        <v>552329.19999999995</v>
      </c>
      <c r="L45" s="62">
        <f t="shared" si="2"/>
        <v>6467934.1000000006</v>
      </c>
      <c r="M45" s="62"/>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row>
    <row r="46" spans="1:65" ht="17.25">
      <c r="A46" s="63" t="s">
        <v>95</v>
      </c>
      <c r="B46" s="59" t="s">
        <v>43</v>
      </c>
      <c r="C46" s="64">
        <f>'Adjusted Dollars'!S42</f>
        <v>11627879.630000001</v>
      </c>
      <c r="D46" s="64">
        <f t="shared" si="3"/>
        <v>1045636.7727986061</v>
      </c>
      <c r="E46" s="64">
        <f t="shared" si="1"/>
        <v>10582242.857201396</v>
      </c>
      <c r="F46" s="64">
        <f t="shared" si="4"/>
        <v>5291121</v>
      </c>
      <c r="G46" s="65">
        <v>2297565</v>
      </c>
      <c r="H46" s="64">
        <f t="shared" si="5"/>
        <v>2993556</v>
      </c>
      <c r="I46" s="64">
        <f t="shared" si="6"/>
        <v>299355.60000000003</v>
      </c>
      <c r="J46" s="64">
        <f t="shared" si="7"/>
        <v>4991765.4000000004</v>
      </c>
      <c r="K46" s="57">
        <v>510830.18</v>
      </c>
      <c r="L46" s="62">
        <f t="shared" si="2"/>
        <v>5502595.5800000001</v>
      </c>
      <c r="M46" s="62"/>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row>
    <row r="47" spans="1:65" ht="17.25">
      <c r="A47" s="63" t="s">
        <v>96</v>
      </c>
      <c r="B47" s="59" t="s">
        <v>44</v>
      </c>
      <c r="C47" s="64">
        <f>'Adjusted Dollars'!S43</f>
        <v>11835381.389999999</v>
      </c>
      <c r="D47" s="64">
        <f t="shared" si="3"/>
        <v>1064296.3631607767</v>
      </c>
      <c r="E47" s="64">
        <f t="shared" si="1"/>
        <v>10771085.026839223</v>
      </c>
      <c r="F47" s="64">
        <f t="shared" si="4"/>
        <v>5385543</v>
      </c>
      <c r="G47" s="65">
        <v>3828778</v>
      </c>
      <c r="H47" s="64">
        <f t="shared" si="5"/>
        <v>1556765</v>
      </c>
      <c r="I47" s="64">
        <f t="shared" si="6"/>
        <v>155676.5</v>
      </c>
      <c r="J47" s="64">
        <f t="shared" si="7"/>
        <v>5229866.5</v>
      </c>
      <c r="K47" s="57">
        <v>1954515.55</v>
      </c>
      <c r="L47" s="62">
        <f t="shared" si="2"/>
        <v>7184382.0499999998</v>
      </c>
      <c r="M47" s="62"/>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row>
    <row r="48" spans="1:65" ht="17.25">
      <c r="A48" s="63" t="s">
        <v>97</v>
      </c>
      <c r="B48" s="59" t="s">
        <v>45</v>
      </c>
      <c r="C48" s="64">
        <f>'Adjusted Dollars'!S44</f>
        <v>101613876.01518248</v>
      </c>
      <c r="D48" s="64">
        <f t="shared" si="3"/>
        <v>9137625.1534238718</v>
      </c>
      <c r="E48" s="64">
        <f t="shared" si="1"/>
        <v>92476250.861758605</v>
      </c>
      <c r="F48" s="64">
        <f t="shared" si="4"/>
        <v>46238125</v>
      </c>
      <c r="G48" s="65">
        <v>6608623</v>
      </c>
      <c r="H48" s="64">
        <f t="shared" si="5"/>
        <v>39629502</v>
      </c>
      <c r="I48" s="64">
        <f t="shared" si="6"/>
        <v>3962950.2</v>
      </c>
      <c r="J48" s="64">
        <f t="shared" si="7"/>
        <v>42275174.799999997</v>
      </c>
      <c r="K48" s="57">
        <v>554203.80000000005</v>
      </c>
      <c r="L48" s="62">
        <f t="shared" si="2"/>
        <v>42829378.599999994</v>
      </c>
      <c r="M48" s="62"/>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row>
    <row r="49" spans="1:65" ht="17.25">
      <c r="A49" s="63" t="s">
        <v>98</v>
      </c>
      <c r="B49" s="59" t="s">
        <v>46</v>
      </c>
      <c r="C49" s="64">
        <f>'Adjusted Dollars'!S45</f>
        <v>12866781.610000001</v>
      </c>
      <c r="D49" s="64">
        <f t="shared" si="3"/>
        <v>1157045.0010742717</v>
      </c>
      <c r="E49" s="64">
        <f t="shared" si="1"/>
        <v>11709736.60892573</v>
      </c>
      <c r="F49" s="64">
        <f t="shared" si="4"/>
        <v>5854868</v>
      </c>
      <c r="G49" s="65">
        <v>1655825</v>
      </c>
      <c r="H49" s="64">
        <f t="shared" si="5"/>
        <v>4199043</v>
      </c>
      <c r="I49" s="64">
        <f t="shared" si="6"/>
        <v>419904.30000000005</v>
      </c>
      <c r="J49" s="64">
        <f t="shared" si="7"/>
        <v>5434963.7000000002</v>
      </c>
      <c r="K49" s="57">
        <v>596322.75</v>
      </c>
      <c r="L49" s="62">
        <f t="shared" si="2"/>
        <v>6031286.4500000002</v>
      </c>
      <c r="M49" s="62"/>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row>
    <row r="50" spans="1:65" ht="17.25">
      <c r="A50" s="63" t="s">
        <v>99</v>
      </c>
      <c r="B50" s="59" t="s">
        <v>47</v>
      </c>
      <c r="C50" s="64">
        <f>'Adjusted Dollars'!S46</f>
        <v>7169247.6580535285</v>
      </c>
      <c r="D50" s="64">
        <f t="shared" si="3"/>
        <v>644694.40887745551</v>
      </c>
      <c r="E50" s="64">
        <f t="shared" si="1"/>
        <v>6524553.2491760729</v>
      </c>
      <c r="F50" s="64">
        <f t="shared" si="4"/>
        <v>3262277</v>
      </c>
      <c r="G50" s="65">
        <v>1559991</v>
      </c>
      <c r="H50" s="64">
        <f t="shared" si="5"/>
        <v>1702286</v>
      </c>
      <c r="I50" s="64">
        <f t="shared" si="6"/>
        <v>170228.6</v>
      </c>
      <c r="J50" s="64">
        <f t="shared" si="7"/>
        <v>3092048.4</v>
      </c>
      <c r="K50" s="57">
        <v>149617.18</v>
      </c>
      <c r="L50" s="62">
        <f t="shared" si="2"/>
        <v>3241665.58</v>
      </c>
      <c r="M50" s="62"/>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row>
    <row r="51" spans="1:65" ht="17.25">
      <c r="A51" s="63" t="s">
        <v>116</v>
      </c>
      <c r="B51" s="59" t="s">
        <v>48</v>
      </c>
      <c r="C51" s="66">
        <v>0</v>
      </c>
      <c r="D51" s="67">
        <f t="shared" si="3"/>
        <v>0</v>
      </c>
      <c r="E51" s="67">
        <f t="shared" si="1"/>
        <v>0</v>
      </c>
      <c r="F51" s="67">
        <f t="shared" si="4"/>
        <v>0</v>
      </c>
      <c r="G51" s="66">
        <v>0</v>
      </c>
      <c r="H51" s="67">
        <f t="shared" si="5"/>
        <v>0</v>
      </c>
      <c r="I51" s="67">
        <f t="shared" si="6"/>
        <v>0</v>
      </c>
      <c r="J51" s="67">
        <f t="shared" si="7"/>
        <v>0</v>
      </c>
      <c r="K51" s="57"/>
      <c r="L51" s="62">
        <f t="shared" si="2"/>
        <v>0</v>
      </c>
      <c r="M51" s="62"/>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row>
    <row r="52" spans="1:65" ht="17.25">
      <c r="A52" s="63" t="s">
        <v>117</v>
      </c>
      <c r="B52" s="59" t="s">
        <v>49</v>
      </c>
      <c r="C52" s="64">
        <f>'Adjusted Dollars'!S47</f>
        <v>1527425.0576236823</v>
      </c>
      <c r="D52" s="64">
        <f t="shared" ref="D52:D62" si="8">(C52/$C$5)*$D$5</f>
        <v>137353.65851438142</v>
      </c>
      <c r="E52" s="64">
        <f t="shared" ref="E52:E62" si="9">C52-D52</f>
        <v>1390071.3991093009</v>
      </c>
      <c r="F52" s="64">
        <f t="shared" ref="F52:F62" si="10">ROUND(E52*0.5,0)</f>
        <v>695036</v>
      </c>
      <c r="G52" s="65">
        <v>878950</v>
      </c>
      <c r="H52" s="65">
        <f t="shared" si="5"/>
        <v>0</v>
      </c>
      <c r="I52" s="64">
        <f t="shared" ref="I52:I62" si="11">IF(H52&gt;0,10%*H52,0)</f>
        <v>0</v>
      </c>
      <c r="J52" s="64">
        <f t="shared" ref="J52:J62" si="12">F52-I52</f>
        <v>695036</v>
      </c>
      <c r="K52" s="57"/>
      <c r="L52" s="62">
        <f t="shared" si="2"/>
        <v>695036</v>
      </c>
      <c r="M52" s="62"/>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row>
    <row r="53" spans="1:65" ht="17.25">
      <c r="A53" s="63" t="s">
        <v>100</v>
      </c>
      <c r="B53" s="59" t="s">
        <v>50</v>
      </c>
      <c r="C53" s="64">
        <f>'Adjusted Dollars'!S48</f>
        <v>12068144.396845095</v>
      </c>
      <c r="D53" s="64">
        <f t="shared" si="8"/>
        <v>1085227.5704873877</v>
      </c>
      <c r="E53" s="64">
        <f t="shared" si="9"/>
        <v>10982916.826357707</v>
      </c>
      <c r="F53" s="64">
        <f t="shared" si="10"/>
        <v>5491458</v>
      </c>
      <c r="G53" s="65">
        <v>3215851</v>
      </c>
      <c r="H53" s="65">
        <f t="shared" si="5"/>
        <v>2275607</v>
      </c>
      <c r="I53" s="64">
        <f t="shared" si="11"/>
        <v>227560.7</v>
      </c>
      <c r="J53" s="64">
        <f t="shared" si="12"/>
        <v>5263897.3</v>
      </c>
      <c r="K53" s="57">
        <v>780866.27</v>
      </c>
      <c r="L53" s="62">
        <f t="shared" si="2"/>
        <v>6044763.5700000003</v>
      </c>
      <c r="M53" s="62"/>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row>
    <row r="54" spans="1:65" ht="17.25">
      <c r="A54" s="63" t="s">
        <v>101</v>
      </c>
      <c r="B54" s="59" t="s">
        <v>51</v>
      </c>
      <c r="C54" s="64">
        <f>'Adjusted Dollars'!S49</f>
        <v>11093594.580000002</v>
      </c>
      <c r="D54" s="64">
        <f t="shared" si="8"/>
        <v>997591.20359653293</v>
      </c>
      <c r="E54" s="64">
        <f t="shared" si="9"/>
        <v>10096003.37640347</v>
      </c>
      <c r="F54" s="64">
        <f t="shared" si="10"/>
        <v>5048002</v>
      </c>
      <c r="G54" s="65">
        <v>1792545</v>
      </c>
      <c r="H54" s="65">
        <f t="shared" si="5"/>
        <v>3255457</v>
      </c>
      <c r="I54" s="64">
        <f t="shared" si="11"/>
        <v>325545.7</v>
      </c>
      <c r="J54" s="64">
        <f t="shared" si="12"/>
        <v>4722456.3</v>
      </c>
      <c r="K54" s="57">
        <v>999442.6</v>
      </c>
      <c r="L54" s="62">
        <f t="shared" si="2"/>
        <v>5721898.8999999994</v>
      </c>
      <c r="M54" s="62"/>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row>
    <row r="55" spans="1:65" ht="17.25">
      <c r="A55" s="63" t="s">
        <v>102</v>
      </c>
      <c r="B55" s="59" t="s">
        <v>52</v>
      </c>
      <c r="C55" s="64">
        <f>'Adjusted Dollars'!S50</f>
        <v>16089485.089391729</v>
      </c>
      <c r="D55" s="64">
        <f t="shared" si="8"/>
        <v>1446846.5275008059</v>
      </c>
      <c r="E55" s="64">
        <f t="shared" si="9"/>
        <v>14642638.561890922</v>
      </c>
      <c r="F55" s="64">
        <f t="shared" si="10"/>
        <v>7321319</v>
      </c>
      <c r="G55" s="65">
        <v>3936608</v>
      </c>
      <c r="H55" s="65">
        <f t="shared" si="5"/>
        <v>3384711</v>
      </c>
      <c r="I55" s="64">
        <f t="shared" si="11"/>
        <v>338471.10000000003</v>
      </c>
      <c r="J55" s="64">
        <f t="shared" si="12"/>
        <v>6982847.9000000004</v>
      </c>
      <c r="K55" s="57">
        <v>1691598.94</v>
      </c>
      <c r="L55" s="62">
        <f t="shared" si="2"/>
        <v>8674446.8399999999</v>
      </c>
      <c r="M55" s="62"/>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row>
    <row r="56" spans="1:65" ht="17.25">
      <c r="A56" s="63" t="s">
        <v>135</v>
      </c>
      <c r="B56" s="59" t="s">
        <v>53</v>
      </c>
      <c r="C56" s="64">
        <f>'Adjusted Dollars'!S51</f>
        <v>6744773.233130577</v>
      </c>
      <c r="D56" s="64">
        <f t="shared" si="8"/>
        <v>606523.55727465299</v>
      </c>
      <c r="E56" s="64">
        <f t="shared" si="9"/>
        <v>6138249.6758559244</v>
      </c>
      <c r="F56" s="64">
        <f t="shared" si="10"/>
        <v>3069125</v>
      </c>
      <c r="G56" s="65">
        <v>1348930</v>
      </c>
      <c r="H56" s="65">
        <f t="shared" si="5"/>
        <v>1720195</v>
      </c>
      <c r="I56" s="64">
        <f t="shared" si="11"/>
        <v>172019.5</v>
      </c>
      <c r="J56" s="64">
        <f t="shared" si="12"/>
        <v>2897105.5</v>
      </c>
      <c r="K56" s="57">
        <v>730139.76</v>
      </c>
      <c r="L56" s="62">
        <f t="shared" si="2"/>
        <v>3627245.26</v>
      </c>
      <c r="M56" s="62"/>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row>
    <row r="57" spans="1:65" ht="17.25">
      <c r="A57" s="63" t="s">
        <v>118</v>
      </c>
      <c r="B57" s="59" t="s">
        <v>54</v>
      </c>
      <c r="C57" s="64">
        <f>'Adjusted Dollars'!S52</f>
        <v>1337305.6499999999</v>
      </c>
      <c r="D57" s="64">
        <f t="shared" si="8"/>
        <v>120257.17573680644</v>
      </c>
      <c r="E57" s="64">
        <f t="shared" si="9"/>
        <v>1217048.4742631936</v>
      </c>
      <c r="F57" s="64">
        <f t="shared" si="10"/>
        <v>608524</v>
      </c>
      <c r="G57" s="65">
        <v>492504</v>
      </c>
      <c r="H57" s="65">
        <f t="shared" si="5"/>
        <v>116020</v>
      </c>
      <c r="I57" s="64">
        <f t="shared" si="11"/>
        <v>11602</v>
      </c>
      <c r="J57" s="64">
        <f t="shared" si="12"/>
        <v>596922</v>
      </c>
      <c r="K57" s="57"/>
      <c r="L57" s="62">
        <f t="shared" si="2"/>
        <v>596922</v>
      </c>
      <c r="M57" s="62"/>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row>
    <row r="58" spans="1:65" ht="17.25">
      <c r="A58" s="63" t="s">
        <v>119</v>
      </c>
      <c r="B58" s="59" t="s">
        <v>55</v>
      </c>
      <c r="C58" s="64">
        <f>'Adjusted Dollars'!S53</f>
        <v>551293.82999999996</v>
      </c>
      <c r="D58" s="64">
        <f t="shared" si="8"/>
        <v>49575.083300460967</v>
      </c>
      <c r="E58" s="64">
        <f t="shared" si="9"/>
        <v>501718.74669953901</v>
      </c>
      <c r="F58" s="64">
        <f t="shared" si="10"/>
        <v>250859</v>
      </c>
      <c r="G58" s="65">
        <v>206461</v>
      </c>
      <c r="H58" s="65">
        <f t="shared" si="5"/>
        <v>44398</v>
      </c>
      <c r="I58" s="64">
        <f t="shared" si="11"/>
        <v>4439.8</v>
      </c>
      <c r="J58" s="64">
        <f t="shared" si="12"/>
        <v>246419.20000000001</v>
      </c>
      <c r="K58" s="57">
        <v>1692219</v>
      </c>
      <c r="L58" s="62">
        <f t="shared" si="2"/>
        <v>1938638.2</v>
      </c>
      <c r="M58" s="62"/>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row>
    <row r="59" spans="1:65" ht="17.25">
      <c r="A59" s="63" t="s">
        <v>103</v>
      </c>
      <c r="B59" s="59" t="s">
        <v>56</v>
      </c>
      <c r="C59" s="64">
        <f>'Adjusted Dollars'!S54</f>
        <v>29941230.07</v>
      </c>
      <c r="D59" s="64">
        <f t="shared" si="8"/>
        <v>2692464.3340167925</v>
      </c>
      <c r="E59" s="64">
        <f t="shared" si="9"/>
        <v>27248765.735983208</v>
      </c>
      <c r="F59" s="64">
        <f t="shared" si="10"/>
        <v>13624383</v>
      </c>
      <c r="G59" s="65">
        <v>3370729</v>
      </c>
      <c r="H59" s="65">
        <f t="shared" si="5"/>
        <v>10253654</v>
      </c>
      <c r="I59" s="64">
        <f t="shared" si="11"/>
        <v>1025365.4</v>
      </c>
      <c r="J59" s="64">
        <f t="shared" si="12"/>
        <v>12599017.6</v>
      </c>
      <c r="K59" s="57"/>
      <c r="L59" s="62">
        <f t="shared" si="2"/>
        <v>12599017.6</v>
      </c>
      <c r="M59" s="62"/>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row>
    <row r="60" spans="1:65" ht="17.25">
      <c r="A60" s="63" t="s">
        <v>120</v>
      </c>
      <c r="B60" s="59" t="s">
        <v>57</v>
      </c>
      <c r="C60" s="64">
        <f>'Adjusted Dollars'!S55</f>
        <v>520139.13999999996</v>
      </c>
      <c r="D60" s="64">
        <f t="shared" si="8"/>
        <v>46773.498613851945</v>
      </c>
      <c r="E60" s="64">
        <f t="shared" si="9"/>
        <v>473365.641386148</v>
      </c>
      <c r="F60" s="64">
        <f t="shared" si="10"/>
        <v>236683</v>
      </c>
      <c r="G60" s="65">
        <v>451525</v>
      </c>
      <c r="H60" s="65">
        <f t="shared" si="5"/>
        <v>0</v>
      </c>
      <c r="I60" s="64">
        <f t="shared" si="11"/>
        <v>0</v>
      </c>
      <c r="J60" s="64">
        <f t="shared" si="12"/>
        <v>236683</v>
      </c>
      <c r="K60" s="57"/>
      <c r="L60" s="62">
        <f t="shared" si="2"/>
        <v>236683</v>
      </c>
      <c r="M60" s="62"/>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row>
    <row r="61" spans="1:65" ht="17.25">
      <c r="A61" s="63" t="s">
        <v>104</v>
      </c>
      <c r="B61" s="59" t="s">
        <v>58</v>
      </c>
      <c r="C61" s="64">
        <f>'Adjusted Dollars'!S56</f>
        <v>22082807.158994321</v>
      </c>
      <c r="D61" s="64">
        <f t="shared" si="8"/>
        <v>1985795.8584719864</v>
      </c>
      <c r="E61" s="64">
        <f t="shared" si="9"/>
        <v>20097011.300522335</v>
      </c>
      <c r="F61" s="64">
        <f t="shared" si="10"/>
        <v>10048506</v>
      </c>
      <c r="G61" s="65">
        <v>1490175</v>
      </c>
      <c r="H61" s="65">
        <f t="shared" si="5"/>
        <v>8558331</v>
      </c>
      <c r="I61" s="64">
        <f t="shared" si="11"/>
        <v>855833.10000000009</v>
      </c>
      <c r="J61" s="64">
        <f t="shared" si="12"/>
        <v>9192672.9000000004</v>
      </c>
      <c r="K61" s="57">
        <v>1716553.45</v>
      </c>
      <c r="L61" s="62">
        <f t="shared" si="2"/>
        <v>10909226.35</v>
      </c>
      <c r="M61" s="62"/>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row>
    <row r="62" spans="1:65" ht="17.25">
      <c r="A62" s="63" t="s">
        <v>105</v>
      </c>
      <c r="B62" s="59" t="s">
        <v>59</v>
      </c>
      <c r="C62" s="64">
        <f>'Adjusted Dollars'!S57</f>
        <v>1299456.9300000002</v>
      </c>
      <c r="D62" s="64">
        <f t="shared" si="8"/>
        <v>116853.63057684009</v>
      </c>
      <c r="E62" s="64">
        <f t="shared" si="9"/>
        <v>1182603.29942316</v>
      </c>
      <c r="F62" s="64">
        <f t="shared" si="10"/>
        <v>591302</v>
      </c>
      <c r="G62" s="65">
        <v>1817565</v>
      </c>
      <c r="H62" s="65">
        <f t="shared" si="5"/>
        <v>0</v>
      </c>
      <c r="I62" s="64">
        <f t="shared" si="11"/>
        <v>0</v>
      </c>
      <c r="J62" s="64">
        <f t="shared" si="12"/>
        <v>591302</v>
      </c>
      <c r="K62" s="57">
        <v>190025.38</v>
      </c>
      <c r="L62" s="62">
        <f>SUM(J62:K62)</f>
        <v>781327.38</v>
      </c>
      <c r="M62" s="62"/>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row>
    <row r="63" spans="1:65">
      <c r="C63" s="57"/>
      <c r="D63" s="62"/>
      <c r="E63" s="57"/>
      <c r="F63" s="57"/>
      <c r="G63" s="57"/>
      <c r="H63" s="57"/>
      <c r="I63" s="62"/>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row>
    <row r="64" spans="1:65">
      <c r="C64" s="57"/>
      <c r="D64" s="62"/>
      <c r="E64" s="57"/>
      <c r="F64" s="57"/>
      <c r="G64" s="57"/>
      <c r="H64" s="57"/>
      <c r="I64" s="62"/>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row>
    <row r="65" spans="2:65">
      <c r="B65" s="62"/>
      <c r="C65" s="57"/>
      <c r="D65" s="62"/>
      <c r="E65" s="57"/>
      <c r="F65" s="57"/>
      <c r="G65" s="57"/>
      <c r="H65" s="57"/>
      <c r="I65" s="62"/>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row>
    <row r="66" spans="2:65">
      <c r="C66" s="57"/>
      <c r="D66" s="62"/>
      <c r="E66" s="57"/>
      <c r="F66" s="57"/>
      <c r="G66" s="57"/>
      <c r="H66" s="57"/>
      <c r="I66" s="62"/>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row>
    <row r="67" spans="2:65">
      <c r="C67" s="57"/>
      <c r="D67" s="62"/>
      <c r="E67" s="57"/>
      <c r="F67" s="57"/>
      <c r="G67" s="57"/>
      <c r="H67" s="57"/>
      <c r="I67" s="62"/>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row>
    <row r="68" spans="2:65">
      <c r="C68" s="57"/>
      <c r="D68" s="62"/>
      <c r="E68" s="57"/>
      <c r="F68" s="57"/>
      <c r="G68" s="57"/>
      <c r="H68" s="57"/>
      <c r="I68" s="62"/>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row>
    <row r="69" spans="2:65">
      <c r="C69" s="57"/>
      <c r="D69" s="62"/>
      <c r="E69" s="57"/>
      <c r="F69" s="57"/>
      <c r="G69" s="57"/>
      <c r="H69" s="57"/>
      <c r="I69" s="62"/>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row>
    <row r="70" spans="2:65">
      <c r="C70" s="57"/>
      <c r="D70" s="62"/>
      <c r="E70" s="57"/>
      <c r="F70" s="57"/>
      <c r="G70" s="57"/>
      <c r="H70" s="57"/>
      <c r="I70" s="62"/>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row>
    <row r="71" spans="2:65">
      <c r="C71" s="57"/>
      <c r="D71" s="62"/>
      <c r="E71" s="57"/>
      <c r="F71" s="57"/>
      <c r="G71" s="57"/>
      <c r="H71" s="57"/>
      <c r="I71" s="62"/>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row>
    <row r="72" spans="2:65">
      <c r="C72" s="57"/>
      <c r="D72" s="62"/>
      <c r="E72" s="57"/>
      <c r="F72" s="57"/>
      <c r="G72" s="57"/>
      <c r="H72" s="57"/>
      <c r="I72" s="62"/>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row>
    <row r="73" spans="2:65">
      <c r="C73" s="57"/>
      <c r="D73" s="62"/>
      <c r="E73" s="57"/>
      <c r="F73" s="57"/>
      <c r="G73" s="57"/>
      <c r="H73" s="57"/>
      <c r="I73" s="62"/>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row>
    <row r="74" spans="2:65">
      <c r="C74" s="57"/>
      <c r="D74" s="62"/>
      <c r="E74" s="57"/>
      <c r="F74" s="57"/>
      <c r="G74" s="57"/>
      <c r="H74" s="57"/>
      <c r="I74" s="62"/>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row>
    <row r="75" spans="2:65">
      <c r="C75" s="57"/>
      <c r="D75" s="62"/>
      <c r="E75" s="57"/>
      <c r="F75" s="57"/>
      <c r="G75" s="57"/>
      <c r="H75" s="57"/>
      <c r="I75" s="62"/>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row>
    <row r="76" spans="2:65">
      <c r="C76" s="57"/>
      <c r="D76" s="62"/>
      <c r="E76" s="57"/>
      <c r="F76" s="57"/>
      <c r="G76" s="57"/>
      <c r="H76" s="57"/>
      <c r="I76" s="62"/>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row>
    <row r="77" spans="2:65">
      <c r="C77" s="57"/>
      <c r="D77" s="62"/>
      <c r="E77" s="57"/>
      <c r="F77" s="57"/>
      <c r="G77" s="57"/>
      <c r="H77" s="57"/>
      <c r="I77" s="62"/>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row>
    <row r="78" spans="2:65">
      <c r="C78" s="57"/>
      <c r="D78" s="62"/>
      <c r="E78" s="57"/>
      <c r="F78" s="57"/>
      <c r="G78" s="57"/>
      <c r="H78" s="57"/>
      <c r="I78" s="62"/>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row>
    <row r="79" spans="2:65">
      <c r="C79" s="57"/>
      <c r="D79" s="62"/>
      <c r="E79" s="57"/>
      <c r="F79" s="57"/>
      <c r="G79" s="57"/>
      <c r="H79" s="57"/>
      <c r="I79" s="62"/>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row>
    <row r="80" spans="2:65">
      <c r="C80" s="57"/>
      <c r="D80" s="62"/>
      <c r="E80" s="57"/>
      <c r="F80" s="57"/>
      <c r="G80" s="57"/>
      <c r="H80" s="57"/>
      <c r="I80" s="62"/>
      <c r="J80" s="57"/>
      <c r="K80" s="68"/>
      <c r="L80" s="68"/>
      <c r="M80" s="68"/>
      <c r="N80" s="68"/>
      <c r="O80" s="68"/>
      <c r="P80" s="68"/>
      <c r="Q80" s="68"/>
      <c r="R80" s="68"/>
      <c r="S80" s="68"/>
      <c r="T80" s="68"/>
      <c r="U80" s="68"/>
      <c r="V80" s="68"/>
      <c r="W80" s="68"/>
      <c r="X80" s="68"/>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row>
    <row r="81" spans="2:65">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row>
    <row r="82" spans="2:65">
      <c r="B82" s="69"/>
      <c r="C82" s="57"/>
      <c r="D82" s="62"/>
      <c r="E82" s="57"/>
      <c r="F82" s="57"/>
      <c r="G82" s="57"/>
      <c r="H82" s="57"/>
      <c r="I82" s="62"/>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row>
    <row r="83" spans="2:65">
      <c r="C83" s="57"/>
      <c r="D83" s="62"/>
      <c r="E83" s="57"/>
      <c r="F83" s="57"/>
      <c r="G83" s="57"/>
      <c r="H83" s="57"/>
      <c r="I83" s="62"/>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row>
    <row r="84" spans="2:65">
      <c r="C84" s="57"/>
      <c r="D84" s="62"/>
      <c r="E84" s="57"/>
      <c r="F84" s="57"/>
      <c r="G84" s="57"/>
      <c r="H84" s="57"/>
      <c r="I84" s="62"/>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row>
    <row r="85" spans="2:65">
      <c r="C85" s="57"/>
      <c r="D85" s="62"/>
      <c r="E85" s="57"/>
      <c r="F85" s="57"/>
      <c r="G85" s="57"/>
      <c r="H85" s="57"/>
      <c r="I85" s="62"/>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row>
    <row r="86" spans="2:65">
      <c r="C86" s="57"/>
      <c r="D86" s="62"/>
      <c r="E86" s="57"/>
      <c r="F86" s="57"/>
      <c r="G86" s="57"/>
      <c r="H86" s="57"/>
      <c r="I86" s="62"/>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row>
    <row r="87" spans="2:65">
      <c r="C87" s="57"/>
      <c r="D87" s="62"/>
      <c r="E87" s="57"/>
      <c r="F87" s="57"/>
      <c r="G87" s="57"/>
      <c r="H87" s="57"/>
      <c r="I87" s="62"/>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row>
    <row r="88" spans="2:65">
      <c r="C88" s="57"/>
      <c r="D88" s="62"/>
      <c r="E88" s="57"/>
      <c r="F88" s="57"/>
      <c r="G88" s="57"/>
      <c r="H88" s="57"/>
      <c r="I88" s="62"/>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row>
    <row r="89" spans="2:65">
      <c r="C89" s="57"/>
      <c r="D89" s="62"/>
      <c r="E89" s="57"/>
      <c r="F89" s="57"/>
      <c r="G89" s="57"/>
      <c r="H89" s="57"/>
      <c r="I89" s="62"/>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row>
    <row r="90" spans="2:65">
      <c r="C90" s="57"/>
      <c r="D90" s="62"/>
      <c r="E90" s="57"/>
      <c r="F90" s="57"/>
      <c r="G90" s="57"/>
      <c r="H90" s="57"/>
      <c r="I90" s="62"/>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row>
    <row r="91" spans="2:65">
      <c r="C91" s="57"/>
      <c r="D91" s="62"/>
      <c r="E91" s="57"/>
      <c r="F91" s="57"/>
      <c r="G91" s="57"/>
      <c r="H91" s="57"/>
      <c r="I91" s="62"/>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row>
    <row r="92" spans="2:65">
      <c r="C92" s="57"/>
      <c r="D92" s="62"/>
      <c r="E92" s="57"/>
      <c r="F92" s="57"/>
      <c r="G92" s="57"/>
      <c r="H92" s="57"/>
      <c r="I92" s="62"/>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row>
    <row r="93" spans="2:65">
      <c r="C93" s="57"/>
      <c r="D93" s="62"/>
      <c r="E93" s="57"/>
      <c r="F93" s="57"/>
      <c r="G93" s="57"/>
      <c r="H93" s="57"/>
      <c r="I93" s="62"/>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row>
    <row r="94" spans="2:65">
      <c r="C94" s="57"/>
      <c r="D94" s="62"/>
      <c r="E94" s="57"/>
      <c r="F94" s="57"/>
      <c r="G94" s="57"/>
      <c r="H94" s="57"/>
      <c r="I94" s="62"/>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row>
    <row r="95" spans="2:65">
      <c r="C95" s="57"/>
      <c r="D95" s="62"/>
      <c r="E95" s="57"/>
      <c r="F95" s="57"/>
      <c r="G95" s="57"/>
      <c r="H95" s="57"/>
      <c r="I95" s="62"/>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row>
    <row r="96" spans="2:65">
      <c r="C96" s="57"/>
      <c r="D96" s="62"/>
      <c r="E96" s="57"/>
      <c r="F96" s="57"/>
      <c r="G96" s="57"/>
      <c r="H96" s="57"/>
      <c r="I96" s="62"/>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row>
    <row r="97" spans="3:65">
      <c r="C97" s="57"/>
      <c r="D97" s="62"/>
      <c r="E97" s="57"/>
      <c r="F97" s="57"/>
      <c r="G97" s="57"/>
      <c r="H97" s="57"/>
      <c r="I97" s="62"/>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row>
    <row r="98" spans="3:65">
      <c r="C98" s="57"/>
      <c r="D98" s="62"/>
      <c r="E98" s="57"/>
      <c r="F98" s="57"/>
      <c r="G98" s="57"/>
      <c r="H98" s="57"/>
      <c r="I98" s="62"/>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row>
    <row r="99" spans="3:65">
      <c r="C99" s="57"/>
      <c r="D99" s="62"/>
      <c r="E99" s="57"/>
      <c r="F99" s="57"/>
      <c r="G99" s="57"/>
      <c r="H99" s="57"/>
      <c r="I99" s="62"/>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row>
    <row r="100" spans="3:65">
      <c r="C100" s="57"/>
      <c r="D100" s="62"/>
      <c r="E100" s="57"/>
      <c r="F100" s="57"/>
      <c r="G100" s="57"/>
      <c r="H100" s="57"/>
      <c r="I100" s="62"/>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row>
    <row r="101" spans="3:65">
      <c r="C101" s="57"/>
      <c r="D101" s="62"/>
      <c r="E101" s="57"/>
      <c r="F101" s="57"/>
      <c r="G101" s="57"/>
      <c r="H101" s="57"/>
      <c r="I101" s="62"/>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row>
    <row r="102" spans="3:65">
      <c r="C102" s="57"/>
      <c r="D102" s="62"/>
      <c r="E102" s="57"/>
      <c r="F102" s="57"/>
      <c r="G102" s="57"/>
      <c r="H102" s="57"/>
      <c r="I102" s="62"/>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row>
    <row r="103" spans="3:65">
      <c r="C103" s="57"/>
      <c r="D103" s="62"/>
      <c r="E103" s="57"/>
      <c r="F103" s="57"/>
      <c r="G103" s="57"/>
      <c r="H103" s="57"/>
      <c r="I103" s="62"/>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row>
    <row r="104" spans="3:65">
      <c r="C104" s="57"/>
      <c r="D104" s="62"/>
      <c r="E104" s="57"/>
      <c r="F104" s="57"/>
      <c r="G104" s="57"/>
      <c r="H104" s="57"/>
      <c r="I104" s="62"/>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row>
    <row r="105" spans="3:65">
      <c r="C105" s="57"/>
      <c r="D105" s="62"/>
      <c r="E105" s="57"/>
      <c r="F105" s="57"/>
      <c r="G105" s="57"/>
      <c r="H105" s="57"/>
      <c r="I105" s="62"/>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row>
    <row r="106" spans="3:65">
      <c r="C106" s="57"/>
      <c r="D106" s="62"/>
      <c r="E106" s="57"/>
      <c r="F106" s="57"/>
      <c r="G106" s="57"/>
      <c r="H106" s="57"/>
      <c r="I106" s="62"/>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row>
    <row r="107" spans="3:65">
      <c r="C107" s="57"/>
      <c r="D107" s="62"/>
      <c r="E107" s="57"/>
      <c r="F107" s="57"/>
      <c r="G107" s="57"/>
      <c r="H107" s="57"/>
      <c r="I107" s="62"/>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row>
    <row r="108" spans="3:65">
      <c r="C108" s="57"/>
      <c r="D108" s="62"/>
      <c r="E108" s="57"/>
      <c r="F108" s="57"/>
      <c r="G108" s="57"/>
      <c r="H108" s="57"/>
      <c r="I108" s="62"/>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row>
    <row r="109" spans="3:65">
      <c r="C109" s="57"/>
      <c r="D109" s="62"/>
      <c r="E109" s="57"/>
      <c r="F109" s="57"/>
      <c r="G109" s="57"/>
      <c r="H109" s="57"/>
      <c r="I109" s="62"/>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row>
    <row r="110" spans="3:65">
      <c r="C110" s="57"/>
      <c r="D110" s="62"/>
      <c r="E110" s="57"/>
      <c r="F110" s="57"/>
      <c r="G110" s="57"/>
      <c r="H110" s="57"/>
      <c r="I110" s="62"/>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row>
    <row r="111" spans="3:65">
      <c r="C111" s="57"/>
      <c r="D111" s="62"/>
      <c r="E111" s="57"/>
      <c r="F111" s="57"/>
      <c r="G111" s="57"/>
      <c r="H111" s="57"/>
      <c r="I111" s="62"/>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row>
    <row r="112" spans="3:65">
      <c r="C112" s="57"/>
      <c r="D112" s="62"/>
      <c r="E112" s="57"/>
      <c r="F112" s="57"/>
      <c r="G112" s="57"/>
      <c r="H112" s="57"/>
      <c r="I112" s="62"/>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row>
    <row r="113" spans="3:65">
      <c r="C113" s="57"/>
      <c r="D113" s="62"/>
      <c r="E113" s="57"/>
      <c r="F113" s="57"/>
      <c r="G113" s="57"/>
      <c r="H113" s="57"/>
      <c r="I113" s="62"/>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row>
    <row r="114" spans="3:65">
      <c r="C114" s="57"/>
      <c r="D114" s="62"/>
      <c r="E114" s="57"/>
      <c r="F114" s="57"/>
      <c r="G114" s="57"/>
      <c r="H114" s="57"/>
      <c r="I114" s="62"/>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row>
    <row r="115" spans="3:65">
      <c r="C115" s="57"/>
      <c r="D115" s="62"/>
      <c r="E115" s="57"/>
      <c r="F115" s="57"/>
      <c r="G115" s="57"/>
      <c r="H115" s="57"/>
      <c r="I115" s="62"/>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row>
    <row r="116" spans="3:65">
      <c r="C116" s="57"/>
      <c r="D116" s="62"/>
      <c r="E116" s="57"/>
      <c r="F116" s="57"/>
      <c r="G116" s="57"/>
      <c r="H116" s="57"/>
      <c r="I116" s="62"/>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row>
    <row r="117" spans="3:65">
      <c r="C117" s="57"/>
      <c r="D117" s="62"/>
      <c r="E117" s="57"/>
      <c r="F117" s="57"/>
      <c r="G117" s="57"/>
      <c r="H117" s="57"/>
      <c r="I117" s="62"/>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row>
    <row r="118" spans="3:65">
      <c r="C118" s="57"/>
      <c r="D118" s="62"/>
      <c r="E118" s="57"/>
      <c r="F118" s="57"/>
      <c r="G118" s="57"/>
      <c r="H118" s="57"/>
      <c r="I118" s="62"/>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row>
    <row r="119" spans="3:65">
      <c r="C119" s="57"/>
      <c r="D119" s="62"/>
      <c r="E119" s="57"/>
      <c r="F119" s="57"/>
      <c r="G119" s="57"/>
      <c r="H119" s="57"/>
      <c r="I119" s="62"/>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row>
    <row r="120" spans="3:65">
      <c r="C120" s="57"/>
      <c r="D120" s="62"/>
      <c r="E120" s="57"/>
      <c r="F120" s="57"/>
      <c r="G120" s="57"/>
      <c r="H120" s="57"/>
      <c r="I120" s="62"/>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row>
    <row r="121" spans="3:65">
      <c r="C121" s="57"/>
      <c r="D121" s="62"/>
      <c r="E121" s="57"/>
      <c r="F121" s="57"/>
      <c r="G121" s="57"/>
      <c r="H121" s="57"/>
      <c r="I121" s="62"/>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row>
    <row r="122" spans="3:65">
      <c r="C122" s="57"/>
      <c r="D122" s="62"/>
      <c r="E122" s="57"/>
      <c r="F122" s="57"/>
      <c r="G122" s="57"/>
      <c r="H122" s="57"/>
      <c r="I122" s="62"/>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row>
    <row r="123" spans="3:65">
      <c r="C123" s="57"/>
      <c r="D123" s="62"/>
      <c r="E123" s="57"/>
      <c r="F123" s="57"/>
      <c r="G123" s="57"/>
      <c r="H123" s="57"/>
      <c r="I123" s="62"/>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row>
    <row r="124" spans="3:65">
      <c r="C124" s="57"/>
      <c r="D124" s="62"/>
      <c r="E124" s="57"/>
      <c r="F124" s="57"/>
      <c r="G124" s="57"/>
      <c r="H124" s="57"/>
      <c r="I124" s="62"/>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row>
    <row r="125" spans="3:65">
      <c r="C125" s="57"/>
      <c r="D125" s="62"/>
      <c r="E125" s="57"/>
      <c r="F125" s="57"/>
      <c r="G125" s="57"/>
      <c r="H125" s="57"/>
      <c r="I125" s="62"/>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row>
    <row r="126" spans="3:65">
      <c r="C126" s="57"/>
      <c r="D126" s="62"/>
      <c r="E126" s="57"/>
      <c r="F126" s="57"/>
      <c r="G126" s="57"/>
      <c r="H126" s="57"/>
      <c r="I126" s="62"/>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row>
    <row r="127" spans="3:65">
      <c r="C127" s="57"/>
      <c r="D127" s="62"/>
      <c r="E127" s="57"/>
      <c r="F127" s="57"/>
      <c r="G127" s="57"/>
      <c r="H127" s="57"/>
      <c r="I127" s="62"/>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row>
    <row r="128" spans="3:65">
      <c r="C128" s="57"/>
      <c r="D128" s="62"/>
      <c r="E128" s="57"/>
      <c r="F128" s="57"/>
      <c r="G128" s="57"/>
      <c r="H128" s="57"/>
      <c r="I128" s="62"/>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row>
    <row r="129" spans="3:65">
      <c r="C129" s="57"/>
      <c r="D129" s="62"/>
      <c r="E129" s="57"/>
      <c r="F129" s="57"/>
      <c r="G129" s="57"/>
      <c r="H129" s="57"/>
      <c r="I129" s="62"/>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row>
    <row r="130" spans="3:65">
      <c r="C130" s="57"/>
      <c r="D130" s="62"/>
      <c r="E130" s="57"/>
      <c r="F130" s="57"/>
      <c r="G130" s="57"/>
      <c r="H130" s="57"/>
      <c r="I130" s="62"/>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row>
    <row r="131" spans="3:65">
      <c r="C131" s="57"/>
      <c r="D131" s="62"/>
      <c r="E131" s="57"/>
      <c r="F131" s="57"/>
      <c r="G131" s="57"/>
      <c r="H131" s="57"/>
      <c r="I131" s="62"/>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row>
    <row r="132" spans="3:65">
      <c r="C132" s="57"/>
      <c r="D132" s="62"/>
      <c r="E132" s="57"/>
      <c r="F132" s="57"/>
      <c r="G132" s="57"/>
      <c r="H132" s="57"/>
      <c r="I132" s="62"/>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row>
    <row r="133" spans="3:65">
      <c r="C133" s="57"/>
      <c r="D133" s="62"/>
      <c r="E133" s="57"/>
      <c r="F133" s="57"/>
      <c r="G133" s="57"/>
      <c r="H133" s="57"/>
      <c r="I133" s="62"/>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row>
    <row r="134" spans="3:65">
      <c r="C134" s="57"/>
      <c r="D134" s="62"/>
      <c r="E134" s="57"/>
      <c r="F134" s="57"/>
      <c r="G134" s="57"/>
      <c r="H134" s="57"/>
      <c r="I134" s="62"/>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row>
    <row r="135" spans="3:65">
      <c r="C135" s="57"/>
      <c r="D135" s="62"/>
      <c r="E135" s="57"/>
      <c r="F135" s="57"/>
      <c r="G135" s="57"/>
      <c r="H135" s="57"/>
      <c r="I135" s="62"/>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row>
    <row r="136" spans="3:65">
      <c r="C136" s="57"/>
      <c r="D136" s="62"/>
      <c r="E136" s="57"/>
      <c r="F136" s="57"/>
      <c r="G136" s="57"/>
      <c r="H136" s="57"/>
      <c r="I136" s="62"/>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row>
    <row r="137" spans="3:65">
      <c r="C137" s="57"/>
      <c r="D137" s="62"/>
      <c r="E137" s="57"/>
      <c r="F137" s="57"/>
      <c r="G137" s="57"/>
      <c r="H137" s="57"/>
      <c r="I137" s="62"/>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row>
    <row r="138" spans="3:65">
      <c r="C138" s="57"/>
      <c r="D138" s="62"/>
      <c r="E138" s="57"/>
      <c r="F138" s="57"/>
      <c r="G138" s="57"/>
      <c r="H138" s="57"/>
      <c r="I138" s="62"/>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row>
    <row r="139" spans="3:65">
      <c r="C139" s="57"/>
      <c r="D139" s="62"/>
      <c r="E139" s="57"/>
      <c r="F139" s="57"/>
      <c r="G139" s="57"/>
      <c r="H139" s="57"/>
      <c r="I139" s="62"/>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row>
    <row r="140" spans="3:65">
      <c r="C140" s="57"/>
      <c r="D140" s="62"/>
      <c r="E140" s="57"/>
      <c r="F140" s="57"/>
      <c r="G140" s="57"/>
      <c r="H140" s="57"/>
      <c r="I140" s="62"/>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row>
    <row r="141" spans="3:65">
      <c r="C141" s="57"/>
      <c r="D141" s="62"/>
      <c r="E141" s="57"/>
      <c r="F141" s="57"/>
      <c r="G141" s="57"/>
      <c r="H141" s="57"/>
      <c r="I141" s="62"/>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row>
    <row r="142" spans="3:65">
      <c r="C142" s="57"/>
      <c r="D142" s="62"/>
      <c r="E142" s="57"/>
      <c r="F142" s="57"/>
      <c r="G142" s="57"/>
      <c r="H142" s="57"/>
      <c r="I142" s="62"/>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row>
    <row r="143" spans="3:65">
      <c r="C143" s="57"/>
      <c r="D143" s="62"/>
      <c r="E143" s="57"/>
      <c r="F143" s="57"/>
      <c r="G143" s="57"/>
      <c r="H143" s="57"/>
      <c r="I143" s="62"/>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row>
    <row r="144" spans="3:65">
      <c r="C144" s="57"/>
      <c r="D144" s="62"/>
      <c r="E144" s="57"/>
      <c r="F144" s="57"/>
      <c r="G144" s="57"/>
      <c r="H144" s="57"/>
      <c r="I144" s="62"/>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row>
    <row r="145" spans="3:65">
      <c r="C145" s="57"/>
      <c r="D145" s="62"/>
      <c r="E145" s="57"/>
      <c r="F145" s="57"/>
      <c r="G145" s="57"/>
      <c r="H145" s="57"/>
      <c r="I145" s="62"/>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row>
    <row r="146" spans="3:65">
      <c r="C146" s="57"/>
      <c r="D146" s="62"/>
      <c r="E146" s="57"/>
      <c r="F146" s="57"/>
      <c r="G146" s="57"/>
      <c r="H146" s="57"/>
      <c r="I146" s="62"/>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row>
    <row r="147" spans="3:65">
      <c r="C147" s="57"/>
      <c r="D147" s="62"/>
      <c r="E147" s="57"/>
      <c r="F147" s="57"/>
      <c r="G147" s="57"/>
      <c r="H147" s="57"/>
      <c r="I147" s="62"/>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row>
    <row r="148" spans="3:65">
      <c r="C148" s="57"/>
      <c r="D148" s="62"/>
      <c r="E148" s="57"/>
      <c r="F148" s="57"/>
      <c r="G148" s="57"/>
      <c r="H148" s="57"/>
      <c r="I148" s="62"/>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row>
    <row r="149" spans="3:65">
      <c r="C149" s="57"/>
      <c r="D149" s="62"/>
      <c r="E149" s="57"/>
      <c r="F149" s="57"/>
      <c r="G149" s="57"/>
      <c r="H149" s="57"/>
      <c r="I149" s="62"/>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row>
    <row r="150" spans="3:65">
      <c r="C150" s="57"/>
      <c r="D150" s="62"/>
      <c r="E150" s="57"/>
      <c r="F150" s="57"/>
      <c r="G150" s="57"/>
      <c r="H150" s="57"/>
      <c r="I150" s="62"/>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row>
    <row r="151" spans="3:65">
      <c r="C151" s="57"/>
      <c r="D151" s="62"/>
      <c r="E151" s="57"/>
      <c r="F151" s="57"/>
      <c r="G151" s="57"/>
      <c r="H151" s="57"/>
      <c r="I151" s="62"/>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row>
    <row r="152" spans="3:65">
      <c r="C152" s="57"/>
      <c r="D152" s="62"/>
      <c r="E152" s="57"/>
      <c r="F152" s="57"/>
      <c r="G152" s="57"/>
      <c r="H152" s="57"/>
      <c r="I152" s="62"/>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row>
    <row r="153" spans="3:65">
      <c r="C153" s="57"/>
      <c r="D153" s="62"/>
      <c r="E153" s="57"/>
      <c r="F153" s="57"/>
      <c r="G153" s="57"/>
      <c r="H153" s="57"/>
      <c r="I153" s="62"/>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row>
    <row r="154" spans="3:65">
      <c r="C154" s="57"/>
      <c r="D154" s="62"/>
      <c r="E154" s="57"/>
      <c r="F154" s="57"/>
      <c r="G154" s="57"/>
      <c r="H154" s="57"/>
      <c r="I154" s="62"/>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row>
    <row r="155" spans="3:65">
      <c r="C155" s="57"/>
      <c r="D155" s="62"/>
      <c r="E155" s="57"/>
      <c r="F155" s="57"/>
      <c r="G155" s="57"/>
      <c r="H155" s="57"/>
      <c r="I155" s="62"/>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row>
    <row r="156" spans="3:65">
      <c r="C156" s="57"/>
      <c r="D156" s="62"/>
      <c r="E156" s="57"/>
      <c r="F156" s="57"/>
      <c r="G156" s="57"/>
      <c r="H156" s="57"/>
      <c r="I156" s="62"/>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row>
    <row r="157" spans="3:65">
      <c r="C157" s="57"/>
      <c r="D157" s="62"/>
      <c r="E157" s="57"/>
      <c r="F157" s="57"/>
      <c r="G157" s="57"/>
      <c r="H157" s="57"/>
      <c r="I157" s="62"/>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row>
    <row r="158" spans="3:65">
      <c r="C158" s="57"/>
      <c r="D158" s="62"/>
      <c r="E158" s="57"/>
      <c r="F158" s="57"/>
      <c r="G158" s="57"/>
      <c r="H158" s="57"/>
      <c r="I158" s="62"/>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row>
    <row r="159" spans="3:65">
      <c r="C159" s="57"/>
      <c r="D159" s="62"/>
      <c r="E159" s="57"/>
      <c r="F159" s="57"/>
      <c r="G159" s="57"/>
      <c r="H159" s="57"/>
      <c r="I159" s="62"/>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row>
    <row r="160" spans="3:65">
      <c r="C160" s="57"/>
      <c r="D160" s="62"/>
      <c r="E160" s="57"/>
      <c r="F160" s="57"/>
      <c r="G160" s="57"/>
      <c r="H160" s="57"/>
      <c r="I160" s="62"/>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row>
    <row r="161" spans="3:65">
      <c r="C161" s="57"/>
      <c r="D161" s="62"/>
      <c r="E161" s="57"/>
      <c r="F161" s="57"/>
      <c r="G161" s="57"/>
      <c r="H161" s="57"/>
      <c r="I161" s="62"/>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row>
    <row r="162" spans="3:65">
      <c r="C162" s="57"/>
      <c r="D162" s="62"/>
      <c r="E162" s="57"/>
      <c r="F162" s="57"/>
      <c r="G162" s="57"/>
      <c r="H162" s="57"/>
      <c r="I162" s="62"/>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row>
    <row r="163" spans="3:65">
      <c r="C163" s="57"/>
      <c r="D163" s="62"/>
      <c r="E163" s="57"/>
      <c r="F163" s="57"/>
      <c r="G163" s="57"/>
      <c r="H163" s="57"/>
      <c r="I163" s="62"/>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row>
    <row r="164" spans="3:65">
      <c r="C164" s="57"/>
      <c r="D164" s="62"/>
      <c r="E164" s="57"/>
      <c r="F164" s="57"/>
      <c r="G164" s="57"/>
      <c r="H164" s="57"/>
      <c r="I164" s="62"/>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row>
    <row r="165" spans="3:65">
      <c r="C165" s="57"/>
      <c r="D165" s="62"/>
      <c r="E165" s="57"/>
      <c r="F165" s="57"/>
      <c r="G165" s="57"/>
      <c r="H165" s="57"/>
      <c r="I165" s="62"/>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row>
    <row r="166" spans="3:65">
      <c r="C166" s="57"/>
      <c r="D166" s="62"/>
      <c r="E166" s="57"/>
      <c r="F166" s="57"/>
      <c r="G166" s="57"/>
      <c r="H166" s="57"/>
      <c r="I166" s="62"/>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row>
    <row r="167" spans="3:65">
      <c r="C167" s="57"/>
      <c r="D167" s="62"/>
      <c r="E167" s="57"/>
      <c r="F167" s="57"/>
      <c r="G167" s="57"/>
      <c r="H167" s="57"/>
      <c r="I167" s="62"/>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row>
    <row r="168" spans="3:65">
      <c r="C168" s="57"/>
      <c r="D168" s="62"/>
      <c r="E168" s="57"/>
      <c r="F168" s="57"/>
      <c r="G168" s="57"/>
      <c r="H168" s="57"/>
      <c r="I168" s="62"/>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row>
    <row r="169" spans="3:65">
      <c r="C169" s="57"/>
      <c r="D169" s="62"/>
      <c r="E169" s="57"/>
      <c r="F169" s="57"/>
      <c r="G169" s="57"/>
      <c r="H169" s="57"/>
      <c r="I169" s="62"/>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row>
    <row r="170" spans="3:65">
      <c r="C170" s="57"/>
      <c r="D170" s="62"/>
      <c r="E170" s="57"/>
      <c r="F170" s="57"/>
      <c r="G170" s="57"/>
      <c r="H170" s="57"/>
      <c r="I170" s="62"/>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row>
    <row r="171" spans="3:65">
      <c r="C171" s="57"/>
      <c r="D171" s="62"/>
      <c r="E171" s="57"/>
      <c r="F171" s="57"/>
      <c r="G171" s="57"/>
      <c r="H171" s="57"/>
      <c r="I171" s="62"/>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row>
    <row r="172" spans="3:65">
      <c r="C172" s="57"/>
      <c r="D172" s="62"/>
      <c r="E172" s="57"/>
      <c r="F172" s="57"/>
      <c r="G172" s="57"/>
      <c r="H172" s="57"/>
      <c r="I172" s="62"/>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row>
    <row r="173" spans="3:65">
      <c r="C173" s="57"/>
      <c r="D173" s="62"/>
      <c r="E173" s="57"/>
      <c r="F173" s="57"/>
      <c r="G173" s="57"/>
      <c r="H173" s="57"/>
      <c r="I173" s="62"/>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row>
    <row r="174" spans="3:65">
      <c r="C174" s="57"/>
      <c r="D174" s="62"/>
      <c r="E174" s="57"/>
      <c r="F174" s="57"/>
      <c r="G174" s="57"/>
      <c r="H174" s="57"/>
      <c r="I174" s="62"/>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row>
    <row r="175" spans="3:65">
      <c r="C175" s="57"/>
      <c r="D175" s="62"/>
      <c r="E175" s="57"/>
      <c r="F175" s="57"/>
      <c r="G175" s="57"/>
      <c r="H175" s="57"/>
      <c r="I175" s="62"/>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row>
    <row r="176" spans="3:65">
      <c r="C176" s="57"/>
      <c r="D176" s="62"/>
      <c r="E176" s="57"/>
      <c r="F176" s="57"/>
      <c r="G176" s="57"/>
      <c r="H176" s="57"/>
      <c r="I176" s="62"/>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row>
    <row r="177" spans="3:65">
      <c r="C177" s="57"/>
      <c r="D177" s="62"/>
      <c r="E177" s="57"/>
      <c r="F177" s="57"/>
      <c r="G177" s="57"/>
      <c r="H177" s="57"/>
      <c r="I177" s="62"/>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row>
    <row r="178" spans="3:65">
      <c r="C178" s="57"/>
      <c r="D178" s="62"/>
      <c r="E178" s="57"/>
      <c r="F178" s="57"/>
      <c r="G178" s="57"/>
      <c r="H178" s="57"/>
      <c r="I178" s="62"/>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row>
    <row r="179" spans="3:65">
      <c r="C179" s="57"/>
      <c r="D179" s="62"/>
      <c r="E179" s="57"/>
      <c r="F179" s="57"/>
      <c r="G179" s="57"/>
      <c r="H179" s="57"/>
      <c r="I179" s="62"/>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row>
    <row r="180" spans="3:65">
      <c r="C180" s="57"/>
      <c r="D180" s="62"/>
      <c r="E180" s="57"/>
      <c r="F180" s="57"/>
      <c r="G180" s="57"/>
      <c r="H180" s="57"/>
      <c r="I180" s="62"/>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row>
    <row r="181" spans="3:65">
      <c r="C181" s="57"/>
      <c r="D181" s="62"/>
      <c r="E181" s="57"/>
      <c r="F181" s="57"/>
      <c r="G181" s="57"/>
      <c r="H181" s="57"/>
      <c r="I181" s="62"/>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row>
    <row r="182" spans="3:65">
      <c r="C182" s="57"/>
      <c r="D182" s="62"/>
      <c r="E182" s="57"/>
      <c r="F182" s="57"/>
      <c r="G182" s="57"/>
      <c r="H182" s="57"/>
      <c r="I182" s="62"/>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row>
    <row r="183" spans="3:65">
      <c r="C183" s="57"/>
      <c r="D183" s="62"/>
      <c r="E183" s="57"/>
      <c r="F183" s="57"/>
      <c r="G183" s="57"/>
      <c r="H183" s="57"/>
      <c r="I183" s="62"/>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row>
    <row r="184" spans="3:65">
      <c r="C184" s="57"/>
      <c r="D184" s="62"/>
      <c r="E184" s="57"/>
      <c r="F184" s="57"/>
      <c r="G184" s="57"/>
      <c r="H184" s="57"/>
      <c r="I184" s="62"/>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row>
    <row r="185" spans="3:65">
      <c r="C185" s="57"/>
      <c r="D185" s="62"/>
      <c r="E185" s="57"/>
      <c r="F185" s="57"/>
      <c r="G185" s="57"/>
      <c r="H185" s="57"/>
      <c r="I185" s="62"/>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row>
    <row r="186" spans="3:65">
      <c r="C186" s="57"/>
      <c r="D186" s="62"/>
      <c r="E186" s="57"/>
      <c r="F186" s="57"/>
      <c r="G186" s="57"/>
      <c r="H186" s="57"/>
      <c r="I186" s="62"/>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row>
    <row r="187" spans="3:65">
      <c r="C187" s="57"/>
      <c r="D187" s="62"/>
      <c r="E187" s="57"/>
      <c r="F187" s="57"/>
      <c r="G187" s="57"/>
      <c r="H187" s="57"/>
      <c r="I187" s="62"/>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row>
    <row r="188" spans="3:65">
      <c r="C188" s="57"/>
      <c r="D188" s="62"/>
      <c r="E188" s="57"/>
      <c r="F188" s="57"/>
      <c r="G188" s="57"/>
      <c r="H188" s="57"/>
      <c r="I188" s="62"/>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row>
    <row r="189" spans="3:65">
      <c r="C189" s="57"/>
      <c r="D189" s="62"/>
      <c r="E189" s="57"/>
      <c r="F189" s="57"/>
      <c r="G189" s="57"/>
      <c r="H189" s="57"/>
      <c r="I189" s="62"/>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row>
    <row r="190" spans="3:65">
      <c r="C190" s="57"/>
      <c r="D190" s="62"/>
      <c r="E190" s="57"/>
      <c r="F190" s="57"/>
      <c r="G190" s="57"/>
      <c r="H190" s="57"/>
      <c r="I190" s="62"/>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row>
    <row r="191" spans="3:65">
      <c r="C191" s="57"/>
      <c r="D191" s="62"/>
      <c r="E191" s="57"/>
      <c r="F191" s="57"/>
      <c r="G191" s="57"/>
      <c r="H191" s="57"/>
      <c r="I191" s="62"/>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row>
    <row r="192" spans="3:65">
      <c r="C192" s="57"/>
      <c r="D192" s="62"/>
      <c r="E192" s="57"/>
      <c r="F192" s="57"/>
      <c r="G192" s="57"/>
      <c r="H192" s="57"/>
      <c r="I192" s="62"/>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row>
    <row r="193" spans="3:65">
      <c r="C193" s="57"/>
      <c r="D193" s="62"/>
      <c r="E193" s="57"/>
      <c r="F193" s="57"/>
      <c r="G193" s="57"/>
      <c r="H193" s="57"/>
      <c r="I193" s="62"/>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row>
    <row r="194" spans="3:65">
      <c r="C194" s="57"/>
      <c r="D194" s="62"/>
      <c r="E194" s="57"/>
      <c r="F194" s="57"/>
      <c r="G194" s="57"/>
      <c r="H194" s="57"/>
      <c r="I194" s="62"/>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row>
    <row r="195" spans="3:65">
      <c r="C195" s="57"/>
      <c r="D195" s="62"/>
      <c r="E195" s="57"/>
      <c r="F195" s="57"/>
      <c r="G195" s="57"/>
      <c r="H195" s="57"/>
      <c r="I195" s="62"/>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row>
    <row r="196" spans="3:65">
      <c r="C196" s="57"/>
      <c r="D196" s="62"/>
      <c r="E196" s="57"/>
      <c r="F196" s="57"/>
      <c r="G196" s="57"/>
      <c r="H196" s="57"/>
      <c r="I196" s="62"/>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row>
    <row r="197" spans="3:65">
      <c r="C197" s="57"/>
      <c r="D197" s="62"/>
      <c r="E197" s="57"/>
      <c r="F197" s="57"/>
      <c r="G197" s="57"/>
      <c r="H197" s="57"/>
      <c r="I197" s="62"/>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row>
    <row r="198" spans="3:65">
      <c r="C198" s="57"/>
      <c r="D198" s="62"/>
      <c r="E198" s="57"/>
      <c r="F198" s="57"/>
      <c r="G198" s="57"/>
      <c r="H198" s="57"/>
      <c r="I198" s="62"/>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row>
    <row r="199" spans="3:65">
      <c r="C199" s="57"/>
      <c r="D199" s="62"/>
      <c r="E199" s="57"/>
      <c r="F199" s="57"/>
      <c r="G199" s="57"/>
      <c r="H199" s="57"/>
      <c r="I199" s="62"/>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row>
    <row r="200" spans="3:65">
      <c r="C200" s="57"/>
      <c r="D200" s="62"/>
      <c r="E200" s="57"/>
      <c r="F200" s="57"/>
      <c r="G200" s="57"/>
      <c r="H200" s="57"/>
      <c r="I200" s="62"/>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row>
    <row r="201" spans="3:65">
      <c r="C201" s="57"/>
      <c r="D201" s="62"/>
      <c r="E201" s="57"/>
      <c r="F201" s="57"/>
      <c r="G201" s="57"/>
      <c r="H201" s="57"/>
      <c r="I201" s="62"/>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row>
    <row r="202" spans="3:65">
      <c r="C202" s="57"/>
      <c r="D202" s="62"/>
      <c r="E202" s="57"/>
      <c r="F202" s="57"/>
      <c r="G202" s="57"/>
      <c r="H202" s="57"/>
      <c r="I202" s="62"/>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row>
    <row r="203" spans="3:65">
      <c r="C203" s="57"/>
      <c r="D203" s="62"/>
      <c r="E203" s="57"/>
      <c r="F203" s="57"/>
      <c r="G203" s="57"/>
      <c r="H203" s="57"/>
      <c r="I203" s="62"/>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row>
    <row r="204" spans="3:65">
      <c r="C204" s="57"/>
      <c r="D204" s="62"/>
      <c r="E204" s="57"/>
      <c r="F204" s="57"/>
      <c r="G204" s="57"/>
      <c r="H204" s="57"/>
      <c r="I204" s="62"/>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row>
    <row r="205" spans="3:65">
      <c r="C205" s="57"/>
      <c r="D205" s="62"/>
      <c r="E205" s="57"/>
      <c r="F205" s="57"/>
      <c r="G205" s="57"/>
      <c r="H205" s="57"/>
      <c r="I205" s="62"/>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row>
    <row r="206" spans="3:65">
      <c r="C206" s="57"/>
      <c r="D206" s="62"/>
      <c r="E206" s="57"/>
      <c r="F206" s="57"/>
      <c r="G206" s="57"/>
      <c r="H206" s="57"/>
      <c r="I206" s="62"/>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row>
    <row r="207" spans="3:65">
      <c r="C207" s="57"/>
      <c r="D207" s="62"/>
      <c r="E207" s="57"/>
      <c r="F207" s="57"/>
      <c r="G207" s="57"/>
      <c r="H207" s="57"/>
      <c r="I207" s="62"/>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row>
    <row r="208" spans="3:65">
      <c r="C208" s="57"/>
      <c r="D208" s="62"/>
      <c r="E208" s="57"/>
      <c r="F208" s="57"/>
      <c r="G208" s="57"/>
      <c r="H208" s="57"/>
      <c r="I208" s="62"/>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row>
    <row r="209" spans="3:65">
      <c r="C209" s="57"/>
      <c r="D209" s="62"/>
      <c r="E209" s="57"/>
      <c r="F209" s="57"/>
      <c r="G209" s="57"/>
      <c r="H209" s="57"/>
      <c r="I209" s="62"/>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row>
    <row r="210" spans="3:65">
      <c r="C210" s="57"/>
      <c r="D210" s="62"/>
      <c r="E210" s="57"/>
      <c r="F210" s="57"/>
      <c r="G210" s="57"/>
      <c r="H210" s="57"/>
      <c r="I210" s="62"/>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row>
    <row r="211" spans="3:65">
      <c r="C211" s="57"/>
      <c r="D211" s="62"/>
      <c r="E211" s="57"/>
      <c r="F211" s="57"/>
      <c r="G211" s="57"/>
      <c r="H211" s="57"/>
      <c r="I211" s="62"/>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row>
    <row r="212" spans="3:65">
      <c r="C212" s="57"/>
      <c r="D212" s="62"/>
      <c r="E212" s="57"/>
      <c r="F212" s="57"/>
      <c r="G212" s="57"/>
      <c r="H212" s="57"/>
      <c r="I212" s="62"/>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row>
    <row r="213" spans="3:65">
      <c r="C213" s="57"/>
      <c r="D213" s="62"/>
      <c r="E213" s="57"/>
      <c r="F213" s="57"/>
      <c r="G213" s="57"/>
      <c r="H213" s="57"/>
      <c r="I213" s="62"/>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row>
    <row r="214" spans="3:65">
      <c r="C214" s="57"/>
      <c r="D214" s="62"/>
      <c r="E214" s="57"/>
      <c r="F214" s="57"/>
      <c r="G214" s="57"/>
      <c r="H214" s="57"/>
      <c r="I214" s="62"/>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row>
    <row r="215" spans="3:65">
      <c r="C215" s="57"/>
      <c r="D215" s="62"/>
      <c r="E215" s="57"/>
      <c r="F215" s="57"/>
      <c r="G215" s="57"/>
      <c r="H215" s="57"/>
      <c r="I215" s="62"/>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row>
    <row r="216" spans="3:65">
      <c r="C216" s="57"/>
      <c r="D216" s="62"/>
      <c r="E216" s="57"/>
      <c r="F216" s="57"/>
      <c r="G216" s="57"/>
      <c r="H216" s="57"/>
      <c r="I216" s="62"/>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row>
    <row r="217" spans="3:65">
      <c r="C217" s="57"/>
      <c r="D217" s="62"/>
      <c r="E217" s="57"/>
      <c r="F217" s="57"/>
      <c r="G217" s="57"/>
      <c r="H217" s="57"/>
      <c r="I217" s="62"/>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row>
    <row r="218" spans="3:65">
      <c r="C218" s="57"/>
      <c r="D218" s="62"/>
      <c r="E218" s="57"/>
      <c r="F218" s="57"/>
      <c r="G218" s="57"/>
      <c r="H218" s="57"/>
      <c r="I218" s="62"/>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row>
    <row r="219" spans="3:65">
      <c r="C219" s="57"/>
      <c r="D219" s="62"/>
      <c r="E219" s="57"/>
      <c r="F219" s="57"/>
      <c r="G219" s="57"/>
      <c r="H219" s="57"/>
      <c r="I219" s="62"/>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row>
    <row r="220" spans="3:65">
      <c r="C220" s="57"/>
      <c r="D220" s="62"/>
      <c r="E220" s="57"/>
      <c r="F220" s="57"/>
      <c r="G220" s="57"/>
      <c r="H220" s="57"/>
      <c r="I220" s="62"/>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row>
    <row r="221" spans="3:65">
      <c r="C221" s="57"/>
      <c r="D221" s="62"/>
      <c r="E221" s="57"/>
      <c r="F221" s="57"/>
      <c r="G221" s="57"/>
      <c r="H221" s="57"/>
      <c r="I221" s="62"/>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row>
    <row r="222" spans="3:65">
      <c r="C222" s="57"/>
      <c r="D222" s="62"/>
      <c r="E222" s="57"/>
      <c r="F222" s="57"/>
      <c r="G222" s="57"/>
      <c r="H222" s="57"/>
      <c r="I222" s="62"/>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row>
    <row r="223" spans="3:65">
      <c r="C223" s="57"/>
      <c r="D223" s="62"/>
      <c r="E223" s="57"/>
      <c r="F223" s="57"/>
      <c r="G223" s="57"/>
      <c r="H223" s="57"/>
      <c r="I223" s="62"/>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row>
    <row r="224" spans="3:65">
      <c r="C224" s="57"/>
      <c r="D224" s="62"/>
      <c r="E224" s="57"/>
      <c r="F224" s="57"/>
      <c r="G224" s="57"/>
      <c r="H224" s="57"/>
      <c r="I224" s="62"/>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row>
    <row r="225" spans="3:65">
      <c r="C225" s="57"/>
      <c r="D225" s="62"/>
      <c r="E225" s="57"/>
      <c r="F225" s="57"/>
      <c r="G225" s="57"/>
      <c r="H225" s="57"/>
      <c r="I225" s="62"/>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row>
    <row r="226" spans="3:65">
      <c r="C226" s="57"/>
      <c r="D226" s="62"/>
      <c r="E226" s="57"/>
      <c r="F226" s="57"/>
      <c r="G226" s="57"/>
      <c r="H226" s="57"/>
      <c r="I226" s="62"/>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row>
    <row r="227" spans="3:65">
      <c r="C227" s="57"/>
      <c r="D227" s="62"/>
      <c r="E227" s="57"/>
      <c r="F227" s="57"/>
      <c r="G227" s="57"/>
      <c r="H227" s="57"/>
      <c r="I227" s="62"/>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row>
    <row r="228" spans="3:65">
      <c r="C228" s="57"/>
      <c r="D228" s="62"/>
      <c r="E228" s="57"/>
      <c r="F228" s="57"/>
      <c r="G228" s="57"/>
      <c r="H228" s="57"/>
      <c r="I228" s="62"/>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row>
    <row r="229" spans="3:65">
      <c r="C229" s="57"/>
      <c r="D229" s="62"/>
      <c r="E229" s="57"/>
      <c r="F229" s="57"/>
      <c r="G229" s="57"/>
      <c r="H229" s="57"/>
      <c r="I229" s="62"/>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row>
    <row r="230" spans="3:65">
      <c r="C230" s="57"/>
      <c r="D230" s="62"/>
      <c r="E230" s="57"/>
      <c r="F230" s="57"/>
      <c r="G230" s="57"/>
      <c r="H230" s="57"/>
      <c r="I230" s="62"/>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row>
    <row r="231" spans="3:65">
      <c r="C231" s="57"/>
      <c r="D231" s="62"/>
      <c r="E231" s="57"/>
      <c r="F231" s="57"/>
      <c r="G231" s="57"/>
      <c r="H231" s="57"/>
      <c r="I231" s="62"/>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row>
    <row r="232" spans="3:65">
      <c r="C232" s="57"/>
      <c r="D232" s="62"/>
      <c r="E232" s="57"/>
      <c r="F232" s="57"/>
      <c r="G232" s="57"/>
      <c r="H232" s="57"/>
      <c r="I232" s="62"/>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row>
    <row r="233" spans="3:65">
      <c r="C233" s="57"/>
      <c r="D233" s="62"/>
      <c r="E233" s="57"/>
      <c r="F233" s="57"/>
      <c r="G233" s="57"/>
      <c r="H233" s="57"/>
      <c r="I233" s="62"/>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row>
    <row r="234" spans="3:65">
      <c r="C234" s="57"/>
      <c r="D234" s="62"/>
      <c r="E234" s="57"/>
      <c r="F234" s="57"/>
      <c r="G234" s="57"/>
      <c r="H234" s="57"/>
      <c r="I234" s="62"/>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row>
    <row r="235" spans="3:65">
      <c r="C235" s="57"/>
      <c r="D235" s="62"/>
      <c r="E235" s="57"/>
      <c r="F235" s="57"/>
      <c r="G235" s="57"/>
      <c r="H235" s="57"/>
      <c r="I235" s="62"/>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row>
    <row r="236" spans="3:65">
      <c r="C236" s="57"/>
      <c r="D236" s="62"/>
      <c r="E236" s="57"/>
      <c r="F236" s="57"/>
      <c r="G236" s="57"/>
      <c r="H236" s="57"/>
      <c r="I236" s="62"/>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row>
    <row r="237" spans="3:65">
      <c r="C237" s="57"/>
      <c r="D237" s="62"/>
      <c r="E237" s="57"/>
      <c r="F237" s="57"/>
      <c r="G237" s="57"/>
      <c r="H237" s="57"/>
      <c r="I237" s="62"/>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row>
    <row r="238" spans="3:65">
      <c r="C238" s="57"/>
      <c r="D238" s="62"/>
      <c r="E238" s="57"/>
      <c r="F238" s="57"/>
      <c r="G238" s="57"/>
      <c r="H238" s="57"/>
      <c r="I238" s="62"/>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row>
    <row r="239" spans="3:65">
      <c r="C239" s="57"/>
      <c r="D239" s="62"/>
      <c r="E239" s="57"/>
      <c r="F239" s="57"/>
      <c r="G239" s="57"/>
      <c r="H239" s="57"/>
      <c r="I239" s="62"/>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row>
    <row r="240" spans="3:65">
      <c r="C240" s="57"/>
      <c r="D240" s="62"/>
      <c r="E240" s="57"/>
      <c r="F240" s="57"/>
      <c r="G240" s="57"/>
      <c r="H240" s="57"/>
      <c r="I240" s="62"/>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row>
    <row r="241" spans="3:65">
      <c r="C241" s="57"/>
      <c r="D241" s="62"/>
      <c r="E241" s="57"/>
      <c r="F241" s="57"/>
      <c r="G241" s="57"/>
      <c r="H241" s="57"/>
      <c r="I241" s="62"/>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row>
    <row r="242" spans="3:65">
      <c r="C242" s="57"/>
      <c r="D242" s="62"/>
      <c r="E242" s="57"/>
      <c r="F242" s="57"/>
      <c r="G242" s="57"/>
      <c r="H242" s="57"/>
      <c r="I242" s="62"/>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row>
    <row r="243" spans="3:65">
      <c r="C243" s="57"/>
      <c r="D243" s="62"/>
      <c r="E243" s="57"/>
      <c r="F243" s="57"/>
      <c r="G243" s="57"/>
      <c r="H243" s="57"/>
      <c r="I243" s="62"/>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row>
    <row r="244" spans="3:65">
      <c r="C244" s="57"/>
      <c r="D244" s="62"/>
      <c r="E244" s="57"/>
      <c r="F244" s="57"/>
      <c r="G244" s="57"/>
      <c r="H244" s="57"/>
      <c r="I244" s="62"/>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row>
    <row r="245" spans="3:65">
      <c r="C245" s="57"/>
      <c r="D245" s="62"/>
      <c r="E245" s="57"/>
      <c r="F245" s="57"/>
      <c r="G245" s="57"/>
      <c r="H245" s="57"/>
      <c r="I245" s="62"/>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row>
    <row r="246" spans="3:65">
      <c r="C246" s="57"/>
      <c r="D246" s="62"/>
      <c r="E246" s="57"/>
      <c r="F246" s="57"/>
      <c r="G246" s="57"/>
      <c r="H246" s="57"/>
      <c r="I246" s="62"/>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row>
    <row r="247" spans="3:65">
      <c r="C247" s="57"/>
      <c r="D247" s="62"/>
      <c r="E247" s="57"/>
      <c r="F247" s="57"/>
      <c r="G247" s="57"/>
      <c r="H247" s="57"/>
      <c r="I247" s="62"/>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row>
    <row r="248" spans="3:65">
      <c r="C248" s="57"/>
      <c r="D248" s="62"/>
      <c r="E248" s="57"/>
      <c r="F248" s="57"/>
      <c r="G248" s="57"/>
      <c r="H248" s="57"/>
      <c r="I248" s="62"/>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row>
    <row r="249" spans="3:65">
      <c r="C249" s="57"/>
      <c r="D249" s="62"/>
      <c r="E249" s="57"/>
      <c r="F249" s="57"/>
      <c r="G249" s="57"/>
      <c r="H249" s="57"/>
      <c r="I249" s="62"/>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row>
    <row r="250" spans="3:65">
      <c r="C250" s="57"/>
      <c r="D250" s="62"/>
      <c r="E250" s="57"/>
      <c r="F250" s="57"/>
      <c r="G250" s="57"/>
      <c r="H250" s="57"/>
      <c r="I250" s="62"/>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row>
    <row r="251" spans="3:65">
      <c r="C251" s="57"/>
      <c r="D251" s="62"/>
      <c r="E251" s="57"/>
      <c r="F251" s="57"/>
      <c r="G251" s="57"/>
      <c r="H251" s="57"/>
      <c r="I251" s="62"/>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row>
    <row r="252" spans="3:65">
      <c r="C252" s="57"/>
      <c r="D252" s="62"/>
      <c r="E252" s="57"/>
      <c r="F252" s="57"/>
      <c r="G252" s="57"/>
      <c r="H252" s="57"/>
      <c r="I252" s="62"/>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row>
    <row r="253" spans="3:65">
      <c r="C253" s="57"/>
      <c r="D253" s="62"/>
      <c r="E253" s="57"/>
      <c r="F253" s="57"/>
      <c r="G253" s="57"/>
      <c r="H253" s="57"/>
      <c r="I253" s="62"/>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row>
    <row r="254" spans="3:65">
      <c r="C254" s="57"/>
      <c r="D254" s="62"/>
      <c r="E254" s="57"/>
      <c r="F254" s="57"/>
      <c r="G254" s="57"/>
      <c r="H254" s="57"/>
      <c r="I254" s="62"/>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row>
    <row r="255" spans="3:65">
      <c r="C255" s="57"/>
      <c r="D255" s="62"/>
      <c r="E255" s="57"/>
      <c r="F255" s="57"/>
      <c r="G255" s="57"/>
      <c r="H255" s="57"/>
      <c r="I255" s="62"/>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row>
    <row r="256" spans="3:65">
      <c r="C256" s="57"/>
      <c r="D256" s="62"/>
      <c r="E256" s="57"/>
      <c r="F256" s="57"/>
      <c r="G256" s="57"/>
      <c r="H256" s="57"/>
      <c r="I256" s="62"/>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row>
    <row r="257" spans="3:65">
      <c r="C257" s="57"/>
      <c r="D257" s="62"/>
      <c r="E257" s="57"/>
      <c r="F257" s="57"/>
      <c r="G257" s="57"/>
      <c r="H257" s="57"/>
      <c r="I257" s="62"/>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row>
    <row r="258" spans="3:65">
      <c r="C258" s="57"/>
      <c r="D258" s="62"/>
      <c r="E258" s="57"/>
      <c r="F258" s="57"/>
      <c r="G258" s="57"/>
      <c r="H258" s="57"/>
      <c r="I258" s="62"/>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row>
    <row r="259" spans="3:65">
      <c r="C259" s="57"/>
      <c r="D259" s="62"/>
      <c r="E259" s="57"/>
      <c r="F259" s="57"/>
      <c r="G259" s="57"/>
      <c r="H259" s="57"/>
      <c r="I259" s="62"/>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row>
    <row r="260" spans="3:65">
      <c r="C260" s="57"/>
      <c r="D260" s="62"/>
      <c r="E260" s="57"/>
      <c r="F260" s="57"/>
      <c r="G260" s="57"/>
      <c r="H260" s="57"/>
      <c r="I260" s="62"/>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row>
    <row r="261" spans="3:65">
      <c r="C261" s="57"/>
      <c r="D261" s="62"/>
      <c r="E261" s="57"/>
      <c r="F261" s="57"/>
      <c r="G261" s="57"/>
      <c r="H261" s="57"/>
      <c r="I261" s="62"/>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row>
    <row r="262" spans="3:65">
      <c r="C262" s="57"/>
      <c r="D262" s="62"/>
      <c r="E262" s="57"/>
      <c r="F262" s="57"/>
      <c r="G262" s="57"/>
      <c r="H262" s="57"/>
      <c r="I262" s="62"/>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row>
    <row r="263" spans="3:65">
      <c r="C263" s="57"/>
      <c r="D263" s="62"/>
      <c r="E263" s="57"/>
      <c r="F263" s="57"/>
      <c r="G263" s="57"/>
      <c r="H263" s="57"/>
      <c r="I263" s="62"/>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row>
    <row r="264" spans="3:65">
      <c r="C264" s="57"/>
      <c r="D264" s="62"/>
      <c r="E264" s="57"/>
      <c r="F264" s="57"/>
      <c r="G264" s="57"/>
      <c r="H264" s="57"/>
      <c r="I264" s="62"/>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row>
    <row r="265" spans="3:65">
      <c r="C265" s="57"/>
      <c r="D265" s="62"/>
      <c r="E265" s="57"/>
      <c r="F265" s="57"/>
      <c r="G265" s="57"/>
      <c r="H265" s="57"/>
      <c r="I265" s="62"/>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row>
    <row r="266" spans="3:65">
      <c r="C266" s="57"/>
      <c r="D266" s="62"/>
      <c r="E266" s="57"/>
      <c r="F266" s="57"/>
      <c r="G266" s="57"/>
      <c r="H266" s="57"/>
      <c r="I266" s="62"/>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row>
    <row r="267" spans="3:65">
      <c r="C267" s="57"/>
      <c r="D267" s="62"/>
      <c r="E267" s="57"/>
      <c r="F267" s="57"/>
      <c r="G267" s="57"/>
      <c r="H267" s="57"/>
      <c r="I267" s="62"/>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row>
    <row r="268" spans="3:65">
      <c r="C268" s="57"/>
      <c r="D268" s="62"/>
      <c r="E268" s="57"/>
      <c r="F268" s="57"/>
      <c r="G268" s="57"/>
      <c r="H268" s="57"/>
      <c r="I268" s="62"/>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row>
    <row r="269" spans="3:65">
      <c r="C269" s="57"/>
      <c r="D269" s="62"/>
      <c r="E269" s="57"/>
      <c r="F269" s="57"/>
      <c r="G269" s="57"/>
      <c r="H269" s="57"/>
      <c r="I269" s="62"/>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row>
    <row r="270" spans="3:65">
      <c r="C270" s="57"/>
      <c r="D270" s="62"/>
      <c r="E270" s="57"/>
      <c r="F270" s="57"/>
      <c r="G270" s="57"/>
      <c r="H270" s="57"/>
      <c r="I270" s="62"/>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row>
    <row r="271" spans="3:65">
      <c r="C271" s="57"/>
      <c r="D271" s="62"/>
      <c r="E271" s="57"/>
      <c r="F271" s="57"/>
      <c r="G271" s="57"/>
      <c r="H271" s="57"/>
      <c r="I271" s="62"/>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row>
    <row r="272" spans="3:65">
      <c r="C272" s="57"/>
      <c r="D272" s="62"/>
      <c r="E272" s="57"/>
      <c r="F272" s="57"/>
      <c r="G272" s="57"/>
      <c r="H272" s="57"/>
      <c r="I272" s="62"/>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row>
    <row r="273" spans="3:65">
      <c r="C273" s="57"/>
      <c r="D273" s="62"/>
      <c r="E273" s="57"/>
      <c r="F273" s="57"/>
      <c r="G273" s="57"/>
      <c r="H273" s="57"/>
      <c r="I273" s="62"/>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row>
    <row r="274" spans="3:65">
      <c r="C274" s="57"/>
      <c r="D274" s="62"/>
      <c r="E274" s="57"/>
      <c r="F274" s="57"/>
      <c r="G274" s="57"/>
      <c r="H274" s="57"/>
      <c r="I274" s="62"/>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row>
    <row r="275" spans="3:65">
      <c r="C275" s="57"/>
      <c r="D275" s="62"/>
      <c r="E275" s="57"/>
      <c r="F275" s="57"/>
      <c r="G275" s="57"/>
      <c r="H275" s="57"/>
      <c r="I275" s="62"/>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row>
    <row r="276" spans="3:65">
      <c r="C276" s="57"/>
      <c r="D276" s="62"/>
      <c r="E276" s="57"/>
      <c r="F276" s="57"/>
      <c r="G276" s="57"/>
      <c r="H276" s="57"/>
      <c r="I276" s="62"/>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row>
    <row r="277" spans="3:65">
      <c r="C277" s="57"/>
      <c r="D277" s="62"/>
      <c r="E277" s="57"/>
      <c r="F277" s="57"/>
      <c r="G277" s="57"/>
      <c r="H277" s="57"/>
      <c r="I277" s="62"/>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row>
    <row r="278" spans="3:65">
      <c r="C278" s="57"/>
      <c r="D278" s="62"/>
      <c r="E278" s="57"/>
      <c r="F278" s="57"/>
      <c r="G278" s="57"/>
      <c r="H278" s="57"/>
      <c r="I278" s="62"/>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row>
    <row r="279" spans="3:65">
      <c r="C279" s="57"/>
      <c r="D279" s="62"/>
      <c r="E279" s="57"/>
      <c r="F279" s="57"/>
      <c r="G279" s="57"/>
      <c r="H279" s="57"/>
      <c r="I279" s="62"/>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row>
    <row r="280" spans="3:65">
      <c r="C280" s="57"/>
      <c r="D280" s="62"/>
      <c r="E280" s="57"/>
      <c r="F280" s="57"/>
      <c r="G280" s="57"/>
      <c r="H280" s="57"/>
      <c r="I280" s="62"/>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row>
    <row r="281" spans="3:65">
      <c r="C281" s="57"/>
      <c r="D281" s="62"/>
      <c r="E281" s="57"/>
      <c r="F281" s="57"/>
      <c r="G281" s="57"/>
      <c r="H281" s="57"/>
      <c r="I281" s="62"/>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row>
    <row r="282" spans="3:65">
      <c r="C282" s="57"/>
      <c r="D282" s="62"/>
      <c r="E282" s="57"/>
      <c r="F282" s="57"/>
      <c r="G282" s="57"/>
      <c r="H282" s="57"/>
      <c r="I282" s="62"/>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row>
    <row r="283" spans="3:65">
      <c r="C283" s="57"/>
      <c r="D283" s="62"/>
      <c r="E283" s="57"/>
      <c r="F283" s="57"/>
      <c r="G283" s="57"/>
      <c r="H283" s="57"/>
      <c r="I283" s="62"/>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row>
    <row r="284" spans="3:65">
      <c r="C284" s="57"/>
      <c r="D284" s="62"/>
      <c r="E284" s="57"/>
      <c r="F284" s="57"/>
      <c r="G284" s="57"/>
      <c r="H284" s="57"/>
      <c r="I284" s="62"/>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row>
    <row r="285" spans="3:65">
      <c r="C285" s="57"/>
      <c r="D285" s="62"/>
      <c r="E285" s="57"/>
      <c r="F285" s="57"/>
      <c r="G285" s="57"/>
      <c r="H285" s="57"/>
      <c r="I285" s="62"/>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row>
    <row r="286" spans="3:65">
      <c r="C286" s="57"/>
      <c r="D286" s="62"/>
      <c r="E286" s="57"/>
      <c r="F286" s="57"/>
      <c r="G286" s="57"/>
      <c r="H286" s="57"/>
      <c r="I286" s="62"/>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row>
    <row r="287" spans="3:65">
      <c r="C287" s="57"/>
      <c r="D287" s="62"/>
      <c r="E287" s="57"/>
      <c r="F287" s="57"/>
      <c r="G287" s="57"/>
      <c r="H287" s="57"/>
      <c r="I287" s="62"/>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row>
    <row r="288" spans="3:65">
      <c r="C288" s="57"/>
      <c r="D288" s="62"/>
      <c r="E288" s="57"/>
      <c r="F288" s="57"/>
      <c r="G288" s="57"/>
      <c r="H288" s="57"/>
      <c r="I288" s="62"/>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row>
    <row r="289" spans="3:65">
      <c r="C289" s="57"/>
      <c r="D289" s="62"/>
      <c r="E289" s="57"/>
      <c r="F289" s="57"/>
      <c r="G289" s="57"/>
      <c r="H289" s="57"/>
      <c r="I289" s="62"/>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row>
    <row r="290" spans="3:65">
      <c r="C290" s="57"/>
      <c r="D290" s="62"/>
      <c r="E290" s="57"/>
      <c r="F290" s="57"/>
      <c r="G290" s="57"/>
      <c r="H290" s="57"/>
      <c r="I290" s="62"/>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row>
    <row r="291" spans="3:65">
      <c r="C291" s="57"/>
      <c r="D291" s="62"/>
      <c r="E291" s="57"/>
      <c r="F291" s="57"/>
      <c r="G291" s="57"/>
      <c r="H291" s="57"/>
      <c r="I291" s="62"/>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row>
    <row r="292" spans="3:65">
      <c r="C292" s="57"/>
      <c r="D292" s="62"/>
      <c r="E292" s="57"/>
      <c r="F292" s="57"/>
      <c r="G292" s="57"/>
      <c r="H292" s="57"/>
      <c r="I292" s="62"/>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row>
    <row r="293" spans="3:65">
      <c r="C293" s="57"/>
      <c r="D293" s="62"/>
      <c r="E293" s="57"/>
      <c r="F293" s="57"/>
      <c r="G293" s="57"/>
      <c r="H293" s="57"/>
      <c r="I293" s="62"/>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row>
    <row r="294" spans="3:65">
      <c r="C294" s="57"/>
      <c r="D294" s="62"/>
      <c r="E294" s="57"/>
      <c r="F294" s="57"/>
      <c r="G294" s="57"/>
      <c r="H294" s="57"/>
      <c r="I294" s="62"/>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row>
    <row r="295" spans="3:65">
      <c r="C295" s="57"/>
      <c r="D295" s="62"/>
      <c r="E295" s="57"/>
      <c r="F295" s="57"/>
      <c r="G295" s="57"/>
      <c r="H295" s="57"/>
      <c r="I295" s="62"/>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row>
    <row r="296" spans="3:65">
      <c r="C296" s="57"/>
      <c r="D296" s="62"/>
      <c r="E296" s="57"/>
      <c r="F296" s="57"/>
      <c r="G296" s="57"/>
      <c r="H296" s="57"/>
      <c r="I296" s="62"/>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row>
    <row r="297" spans="3:65">
      <c r="C297" s="57"/>
      <c r="D297" s="62"/>
      <c r="E297" s="57"/>
      <c r="F297" s="57"/>
      <c r="G297" s="57"/>
      <c r="H297" s="57"/>
      <c r="I297" s="62"/>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row>
    <row r="298" spans="3:65">
      <c r="C298" s="57"/>
      <c r="D298" s="62"/>
      <c r="E298" s="57"/>
      <c r="F298" s="57"/>
      <c r="G298" s="57"/>
      <c r="H298" s="57"/>
      <c r="I298" s="62"/>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row>
    <row r="299" spans="3:65">
      <c r="C299" s="57"/>
      <c r="D299" s="62"/>
      <c r="E299" s="57"/>
      <c r="F299" s="57"/>
      <c r="G299" s="57"/>
      <c r="H299" s="57"/>
      <c r="I299" s="62"/>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row>
    <row r="300" spans="3:65">
      <c r="C300" s="57"/>
      <c r="D300" s="62"/>
      <c r="E300" s="57"/>
      <c r="F300" s="57"/>
      <c r="G300" s="57"/>
      <c r="H300" s="57"/>
      <c r="I300" s="62"/>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row>
    <row r="301" spans="3:65">
      <c r="C301" s="57"/>
      <c r="D301" s="62"/>
      <c r="E301" s="57"/>
      <c r="F301" s="57"/>
      <c r="G301" s="57"/>
      <c r="H301" s="57"/>
      <c r="I301" s="62"/>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row>
    <row r="302" spans="3:65">
      <c r="C302" s="57"/>
      <c r="D302" s="62"/>
      <c r="E302" s="57"/>
      <c r="F302" s="57"/>
      <c r="G302" s="57"/>
      <c r="H302" s="57"/>
      <c r="I302" s="62"/>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row>
    <row r="303" spans="3:65">
      <c r="C303" s="57"/>
      <c r="D303" s="62"/>
      <c r="E303" s="57"/>
      <c r="F303" s="57"/>
      <c r="G303" s="57"/>
      <c r="H303" s="57"/>
      <c r="I303" s="62"/>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row>
    <row r="304" spans="3:65">
      <c r="C304" s="57"/>
      <c r="D304" s="62"/>
      <c r="E304" s="57"/>
      <c r="F304" s="57"/>
      <c r="G304" s="57"/>
      <c r="H304" s="57"/>
      <c r="I304" s="62"/>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row>
    <row r="305" spans="3:65">
      <c r="C305" s="57"/>
      <c r="D305" s="62"/>
      <c r="E305" s="57"/>
      <c r="F305" s="57"/>
      <c r="G305" s="57"/>
      <c r="H305" s="57"/>
      <c r="I305" s="62"/>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row>
    <row r="306" spans="3:65">
      <c r="C306" s="57"/>
      <c r="D306" s="62"/>
      <c r="E306" s="57"/>
      <c r="F306" s="57"/>
      <c r="G306" s="57"/>
      <c r="H306" s="57"/>
      <c r="I306" s="62"/>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row>
    <row r="307" spans="3:65">
      <c r="C307" s="57"/>
      <c r="D307" s="62"/>
      <c r="E307" s="57"/>
      <c r="F307" s="57"/>
      <c r="G307" s="57"/>
      <c r="H307" s="57"/>
      <c r="I307" s="62"/>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row>
    <row r="308" spans="3:65">
      <c r="C308" s="57"/>
      <c r="D308" s="62"/>
      <c r="E308" s="57"/>
      <c r="F308" s="57"/>
      <c r="G308" s="57"/>
      <c r="H308" s="57"/>
      <c r="I308" s="62"/>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row>
    <row r="309" spans="3:65">
      <c r="C309" s="57"/>
      <c r="D309" s="62"/>
      <c r="E309" s="57"/>
      <c r="F309" s="57"/>
      <c r="G309" s="57"/>
      <c r="H309" s="57"/>
      <c r="I309" s="62"/>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row>
    <row r="310" spans="3:65">
      <c r="C310" s="57"/>
      <c r="D310" s="62"/>
      <c r="E310" s="57"/>
      <c r="F310" s="57"/>
      <c r="G310" s="57"/>
      <c r="H310" s="57"/>
      <c r="I310" s="62"/>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row>
    <row r="311" spans="3:65">
      <c r="C311" s="57"/>
      <c r="D311" s="62"/>
      <c r="E311" s="57"/>
      <c r="F311" s="57"/>
      <c r="G311" s="57"/>
      <c r="H311" s="57"/>
      <c r="I311" s="62"/>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row>
    <row r="312" spans="3:65">
      <c r="C312" s="57"/>
      <c r="D312" s="62"/>
      <c r="E312" s="57"/>
      <c r="F312" s="57"/>
      <c r="G312" s="57"/>
      <c r="H312" s="57"/>
      <c r="I312" s="62"/>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row>
    <row r="313" spans="3:65">
      <c r="C313" s="57"/>
      <c r="D313" s="62"/>
      <c r="E313" s="57"/>
      <c r="F313" s="57"/>
      <c r="G313" s="57"/>
      <c r="H313" s="57"/>
      <c r="I313" s="62"/>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row>
    <row r="314" spans="3:65">
      <c r="C314" s="57"/>
      <c r="D314" s="62"/>
      <c r="E314" s="57"/>
      <c r="F314" s="57"/>
      <c r="G314" s="57"/>
      <c r="H314" s="57"/>
      <c r="I314" s="62"/>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row>
    <row r="315" spans="3:65">
      <c r="C315" s="57"/>
      <c r="D315" s="62"/>
      <c r="E315" s="57"/>
      <c r="F315" s="57"/>
      <c r="G315" s="57"/>
      <c r="H315" s="57"/>
      <c r="I315" s="62"/>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row>
    <row r="316" spans="3:65">
      <c r="C316" s="57"/>
      <c r="D316" s="62"/>
      <c r="E316" s="57"/>
      <c r="F316" s="57"/>
      <c r="G316" s="57"/>
      <c r="H316" s="57"/>
      <c r="I316" s="62"/>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row>
    <row r="317" spans="3:65">
      <c r="C317" s="57"/>
      <c r="D317" s="62"/>
      <c r="E317" s="57"/>
      <c r="F317" s="57"/>
      <c r="G317" s="57"/>
      <c r="H317" s="57"/>
      <c r="I317" s="62"/>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row>
    <row r="318" spans="3:65">
      <c r="C318" s="57"/>
      <c r="D318" s="62"/>
      <c r="E318" s="57"/>
      <c r="F318" s="57"/>
      <c r="G318" s="57"/>
      <c r="H318" s="57"/>
      <c r="I318" s="62"/>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row>
    <row r="319" spans="3:65">
      <c r="C319" s="57"/>
      <c r="D319" s="62"/>
      <c r="E319" s="57"/>
      <c r="F319" s="57"/>
      <c r="G319" s="57"/>
      <c r="H319" s="57"/>
      <c r="I319" s="62"/>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row>
    <row r="320" spans="3:65">
      <c r="C320" s="57"/>
      <c r="D320" s="62"/>
      <c r="E320" s="57"/>
      <c r="F320" s="57"/>
      <c r="G320" s="57"/>
      <c r="H320" s="57"/>
      <c r="I320" s="62"/>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row>
    <row r="321" spans="3:65">
      <c r="C321" s="57"/>
      <c r="D321" s="62"/>
      <c r="E321" s="57"/>
      <c r="F321" s="57"/>
      <c r="G321" s="57"/>
      <c r="H321" s="57"/>
      <c r="I321" s="62"/>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row>
    <row r="322" spans="3:65">
      <c r="C322" s="57"/>
      <c r="D322" s="62"/>
      <c r="E322" s="57"/>
      <c r="F322" s="57"/>
      <c r="G322" s="57"/>
      <c r="H322" s="57"/>
      <c r="I322" s="62"/>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row>
    <row r="323" spans="3:65">
      <c r="C323" s="57"/>
      <c r="D323" s="62"/>
      <c r="E323" s="57"/>
      <c r="F323" s="57"/>
      <c r="G323" s="57"/>
      <c r="H323" s="57"/>
      <c r="I323" s="62"/>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row>
    <row r="324" spans="3:65">
      <c r="C324" s="57"/>
      <c r="D324" s="62"/>
      <c r="E324" s="57"/>
      <c r="F324" s="57"/>
      <c r="G324" s="57"/>
      <c r="H324" s="57"/>
      <c r="I324" s="62"/>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row>
    <row r="325" spans="3:65">
      <c r="C325" s="57"/>
      <c r="D325" s="62"/>
      <c r="E325" s="57"/>
      <c r="F325" s="57"/>
      <c r="G325" s="57"/>
      <c r="H325" s="57"/>
      <c r="I325" s="62"/>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row>
    <row r="326" spans="3:65">
      <c r="C326" s="57"/>
      <c r="D326" s="62"/>
      <c r="E326" s="57"/>
      <c r="F326" s="57"/>
      <c r="G326" s="57"/>
      <c r="H326" s="57"/>
      <c r="I326" s="62"/>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row>
    <row r="327" spans="3:65">
      <c r="C327" s="57"/>
      <c r="D327" s="62"/>
      <c r="E327" s="57"/>
      <c r="F327" s="57"/>
      <c r="G327" s="57"/>
      <c r="H327" s="57"/>
      <c r="I327" s="62"/>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row>
    <row r="328" spans="3:65">
      <c r="C328" s="57"/>
      <c r="D328" s="62"/>
      <c r="E328" s="57"/>
      <c r="F328" s="57"/>
      <c r="G328" s="57"/>
      <c r="H328" s="57"/>
      <c r="I328" s="62"/>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row>
    <row r="329" spans="3:65">
      <c r="C329" s="57"/>
      <c r="D329" s="62"/>
      <c r="E329" s="57"/>
      <c r="F329" s="57"/>
      <c r="G329" s="57"/>
      <c r="H329" s="57"/>
      <c r="I329" s="62"/>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row>
    <row r="330" spans="3:65">
      <c r="C330" s="57"/>
      <c r="D330" s="62"/>
      <c r="E330" s="57"/>
      <c r="F330" s="57"/>
      <c r="G330" s="57"/>
      <c r="H330" s="57"/>
      <c r="I330" s="62"/>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row>
    <row r="331" spans="3:65">
      <c r="C331" s="57"/>
      <c r="D331" s="62"/>
      <c r="E331" s="57"/>
      <c r="F331" s="57"/>
      <c r="G331" s="57"/>
      <c r="H331" s="57"/>
      <c r="I331" s="62"/>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row>
    <row r="332" spans="3:65">
      <c r="C332" s="57"/>
      <c r="D332" s="62"/>
      <c r="E332" s="57"/>
      <c r="F332" s="57"/>
      <c r="G332" s="57"/>
      <c r="H332" s="57"/>
      <c r="I332" s="62"/>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row>
    <row r="333" spans="3:65">
      <c r="C333" s="57"/>
      <c r="D333" s="62"/>
      <c r="E333" s="57"/>
      <c r="F333" s="57"/>
      <c r="G333" s="57"/>
      <c r="H333" s="57"/>
      <c r="I333" s="62"/>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row>
    <row r="334" spans="3:65">
      <c r="C334" s="57"/>
      <c r="D334" s="62"/>
      <c r="E334" s="57"/>
      <c r="F334" s="57"/>
      <c r="G334" s="57"/>
      <c r="H334" s="57"/>
      <c r="I334" s="62"/>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row>
    <row r="335" spans="3:65">
      <c r="C335" s="57"/>
      <c r="D335" s="62"/>
      <c r="E335" s="57"/>
      <c r="F335" s="57"/>
      <c r="G335" s="57"/>
      <c r="H335" s="57"/>
      <c r="I335" s="62"/>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row>
    <row r="336" spans="3:65">
      <c r="C336" s="57"/>
      <c r="D336" s="62"/>
      <c r="E336" s="57"/>
      <c r="F336" s="57"/>
      <c r="G336" s="57"/>
      <c r="H336" s="57"/>
      <c r="I336" s="62"/>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row>
    <row r="337" spans="3:65">
      <c r="C337" s="57"/>
      <c r="D337" s="62"/>
      <c r="E337" s="57"/>
      <c r="F337" s="57"/>
      <c r="G337" s="57"/>
      <c r="H337" s="57"/>
      <c r="I337" s="62"/>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row>
    <row r="338" spans="3:65">
      <c r="C338" s="57"/>
      <c r="D338" s="62"/>
      <c r="E338" s="57"/>
      <c r="F338" s="57"/>
      <c r="G338" s="57"/>
      <c r="H338" s="57"/>
      <c r="I338" s="62"/>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row>
    <row r="339" spans="3:65">
      <c r="C339" s="57"/>
      <c r="D339" s="62"/>
      <c r="E339" s="57"/>
      <c r="F339" s="57"/>
      <c r="G339" s="57"/>
      <c r="H339" s="57"/>
      <c r="I339" s="62"/>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row>
    <row r="340" spans="3:65">
      <c r="C340" s="57"/>
      <c r="D340" s="62"/>
      <c r="E340" s="57"/>
      <c r="F340" s="57"/>
      <c r="G340" s="57"/>
      <c r="H340" s="57"/>
      <c r="I340" s="62"/>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row>
    <row r="341" spans="3:65">
      <c r="C341" s="57"/>
      <c r="D341" s="62"/>
      <c r="E341" s="57"/>
      <c r="F341" s="57"/>
      <c r="G341" s="57"/>
      <c r="H341" s="57"/>
      <c r="I341" s="62"/>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row>
    <row r="342" spans="3:65">
      <c r="C342" s="57"/>
      <c r="D342" s="62"/>
      <c r="E342" s="57"/>
      <c r="F342" s="57"/>
      <c r="G342" s="57"/>
      <c r="H342" s="57"/>
      <c r="I342" s="62"/>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row>
    <row r="343" spans="3:65">
      <c r="C343" s="57"/>
      <c r="D343" s="62"/>
      <c r="E343" s="57"/>
      <c r="F343" s="57"/>
      <c r="G343" s="57"/>
      <c r="H343" s="57"/>
      <c r="I343" s="62"/>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row>
    <row r="344" spans="3:65">
      <c r="C344" s="57"/>
      <c r="D344" s="62"/>
      <c r="E344" s="57"/>
      <c r="F344" s="57"/>
      <c r="G344" s="57"/>
      <c r="H344" s="57"/>
      <c r="I344" s="62"/>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row>
    <row r="345" spans="3:65">
      <c r="C345" s="57"/>
      <c r="D345" s="62"/>
      <c r="E345" s="57"/>
      <c r="F345" s="57"/>
      <c r="G345" s="57"/>
      <c r="H345" s="57"/>
      <c r="I345" s="62"/>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row>
    <row r="346" spans="3:65">
      <c r="C346" s="57"/>
      <c r="D346" s="62"/>
      <c r="E346" s="57"/>
      <c r="F346" s="57"/>
      <c r="G346" s="57"/>
      <c r="H346" s="57"/>
      <c r="I346" s="62"/>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row>
    <row r="347" spans="3:65">
      <c r="C347" s="57"/>
      <c r="D347" s="62"/>
      <c r="E347" s="57"/>
      <c r="F347" s="57"/>
      <c r="G347" s="57"/>
      <c r="H347" s="57"/>
      <c r="I347" s="62"/>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row>
    <row r="348" spans="3:65">
      <c r="C348" s="57"/>
      <c r="D348" s="62"/>
      <c r="E348" s="57"/>
      <c r="F348" s="57"/>
      <c r="G348" s="57"/>
      <c r="H348" s="57"/>
      <c r="I348" s="62"/>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row>
    <row r="349" spans="3:65">
      <c r="C349" s="57"/>
      <c r="D349" s="62"/>
      <c r="E349" s="57"/>
      <c r="F349" s="57"/>
      <c r="G349" s="57"/>
      <c r="H349" s="57"/>
      <c r="I349" s="62"/>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row>
    <row r="350" spans="3:65">
      <c r="C350" s="57"/>
      <c r="D350" s="62"/>
      <c r="E350" s="57"/>
      <c r="F350" s="57"/>
      <c r="G350" s="57"/>
      <c r="H350" s="57"/>
      <c r="I350" s="62"/>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row>
    <row r="351" spans="3:65">
      <c r="C351" s="57"/>
      <c r="D351" s="62"/>
      <c r="E351" s="57"/>
      <c r="F351" s="57"/>
      <c r="G351" s="57"/>
      <c r="H351" s="57"/>
      <c r="I351" s="62"/>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row>
    <row r="352" spans="3:65">
      <c r="C352" s="57"/>
      <c r="D352" s="62"/>
      <c r="E352" s="57"/>
      <c r="F352" s="57"/>
      <c r="G352" s="57"/>
      <c r="H352" s="57"/>
      <c r="I352" s="62"/>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row>
    <row r="353" spans="3:65">
      <c r="C353" s="57"/>
      <c r="D353" s="62"/>
      <c r="E353" s="57"/>
      <c r="F353" s="57"/>
      <c r="G353" s="57"/>
      <c r="H353" s="57"/>
      <c r="I353" s="62"/>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row>
    <row r="354" spans="3:65">
      <c r="C354" s="57"/>
      <c r="D354" s="62"/>
      <c r="E354" s="57"/>
      <c r="F354" s="57"/>
      <c r="G354" s="57"/>
      <c r="H354" s="57"/>
      <c r="I354" s="62"/>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row>
    <row r="355" spans="3:65">
      <c r="C355" s="57"/>
      <c r="D355" s="62"/>
      <c r="E355" s="57"/>
      <c r="F355" s="57"/>
      <c r="G355" s="57"/>
      <c r="H355" s="57"/>
      <c r="I355" s="62"/>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row>
    <row r="356" spans="3:65">
      <c r="C356" s="57"/>
      <c r="D356" s="62"/>
      <c r="E356" s="57"/>
      <c r="F356" s="57"/>
      <c r="G356" s="57"/>
      <c r="H356" s="57"/>
      <c r="I356" s="62"/>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row>
    <row r="357" spans="3:65">
      <c r="C357" s="57"/>
      <c r="D357" s="62"/>
      <c r="E357" s="57"/>
      <c r="F357" s="57"/>
      <c r="G357" s="57"/>
      <c r="H357" s="57"/>
      <c r="I357" s="62"/>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row>
    <row r="358" spans="3:65">
      <c r="C358" s="57"/>
      <c r="D358" s="62"/>
      <c r="E358" s="57"/>
      <c r="F358" s="57"/>
      <c r="G358" s="57"/>
      <c r="H358" s="57"/>
      <c r="I358" s="62"/>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row>
    <row r="359" spans="3:65">
      <c r="C359" s="57"/>
      <c r="D359" s="62"/>
      <c r="E359" s="57"/>
      <c r="F359" s="57"/>
      <c r="G359" s="57"/>
      <c r="H359" s="57"/>
      <c r="I359" s="62"/>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row>
    <row r="360" spans="3:65">
      <c r="C360" s="57"/>
      <c r="D360" s="62"/>
      <c r="E360" s="57"/>
      <c r="F360" s="57"/>
      <c r="G360" s="57"/>
      <c r="H360" s="57"/>
      <c r="I360" s="62"/>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row>
    <row r="361" spans="3:65">
      <c r="C361" s="57"/>
      <c r="D361" s="62"/>
      <c r="E361" s="57"/>
      <c r="F361" s="57"/>
      <c r="G361" s="57"/>
      <c r="H361" s="57"/>
      <c r="I361" s="62"/>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row>
    <row r="362" spans="3:65">
      <c r="C362" s="57"/>
      <c r="D362" s="62"/>
      <c r="E362" s="57"/>
      <c r="F362" s="57"/>
      <c r="G362" s="57"/>
      <c r="H362" s="57"/>
      <c r="I362" s="62"/>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row>
    <row r="363" spans="3:65">
      <c r="C363" s="57"/>
      <c r="D363" s="62"/>
      <c r="E363" s="57"/>
      <c r="F363" s="57"/>
      <c r="G363" s="57"/>
      <c r="H363" s="57"/>
      <c r="I363" s="62"/>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row>
    <row r="364" spans="3:65">
      <c r="C364" s="57"/>
      <c r="D364" s="62"/>
      <c r="E364" s="57"/>
      <c r="F364" s="57"/>
      <c r="G364" s="57"/>
      <c r="H364" s="57"/>
      <c r="I364" s="62"/>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row>
    <row r="365" spans="3:65">
      <c r="C365" s="57"/>
      <c r="D365" s="62"/>
      <c r="E365" s="57"/>
      <c r="F365" s="57"/>
      <c r="G365" s="57"/>
      <c r="H365" s="57"/>
      <c r="I365" s="62"/>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row>
    <row r="366" spans="3:65">
      <c r="C366" s="57"/>
      <c r="D366" s="62"/>
      <c r="E366" s="57"/>
      <c r="F366" s="57"/>
      <c r="G366" s="57"/>
      <c r="H366" s="57"/>
      <c r="I366" s="62"/>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row>
    <row r="367" spans="3:65">
      <c r="C367" s="57"/>
      <c r="D367" s="62"/>
      <c r="E367" s="57"/>
      <c r="F367" s="57"/>
      <c r="G367" s="57"/>
      <c r="H367" s="57"/>
      <c r="I367" s="62"/>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row>
    <row r="368" spans="3:65">
      <c r="C368" s="57"/>
      <c r="D368" s="62"/>
      <c r="E368" s="57"/>
      <c r="F368" s="57"/>
      <c r="G368" s="57"/>
      <c r="H368" s="57"/>
      <c r="I368" s="62"/>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row>
    <row r="369" spans="3:65">
      <c r="C369" s="57"/>
      <c r="D369" s="62"/>
      <c r="E369" s="57"/>
      <c r="F369" s="57"/>
      <c r="G369" s="57"/>
      <c r="H369" s="57"/>
      <c r="I369" s="62"/>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row>
    <row r="370" spans="3:65">
      <c r="C370" s="57"/>
      <c r="D370" s="62"/>
      <c r="E370" s="57"/>
      <c r="F370" s="57"/>
      <c r="G370" s="57"/>
      <c r="H370" s="57"/>
      <c r="I370" s="62"/>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row>
    <row r="371" spans="3:65">
      <c r="C371" s="57"/>
      <c r="D371" s="62"/>
      <c r="E371" s="57"/>
      <c r="F371" s="57"/>
      <c r="G371" s="57"/>
      <c r="H371" s="57"/>
      <c r="I371" s="62"/>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row>
    <row r="372" spans="3:65">
      <c r="C372" s="57"/>
      <c r="D372" s="62"/>
      <c r="E372" s="57"/>
      <c r="F372" s="57"/>
      <c r="G372" s="57"/>
      <c r="H372" s="57"/>
      <c r="I372" s="62"/>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row>
    <row r="373" spans="3:65">
      <c r="C373" s="57"/>
      <c r="D373" s="62"/>
      <c r="E373" s="57"/>
      <c r="F373" s="57"/>
      <c r="G373" s="57"/>
      <c r="H373" s="57"/>
      <c r="I373" s="62"/>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row>
    <row r="374" spans="3:65">
      <c r="C374" s="57"/>
      <c r="D374" s="62"/>
      <c r="E374" s="57"/>
      <c r="F374" s="57"/>
      <c r="G374" s="57"/>
      <c r="H374" s="57"/>
      <c r="I374" s="62"/>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row>
    <row r="375" spans="3:65">
      <c r="C375" s="57"/>
      <c r="D375" s="62"/>
      <c r="E375" s="57"/>
      <c r="F375" s="57"/>
      <c r="G375" s="57"/>
      <c r="H375" s="57"/>
      <c r="I375" s="62"/>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row>
    <row r="376" spans="3:65">
      <c r="C376" s="57"/>
      <c r="D376" s="62"/>
      <c r="E376" s="57"/>
      <c r="F376" s="57"/>
      <c r="G376" s="57"/>
      <c r="H376" s="57"/>
      <c r="I376" s="62"/>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row>
    <row r="377" spans="3:65">
      <c r="C377" s="57"/>
      <c r="D377" s="62"/>
      <c r="E377" s="57"/>
      <c r="F377" s="57"/>
      <c r="G377" s="57"/>
      <c r="H377" s="57"/>
      <c r="I377" s="62"/>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row>
    <row r="378" spans="3:65">
      <c r="C378" s="57"/>
      <c r="D378" s="62"/>
      <c r="E378" s="57"/>
      <c r="F378" s="57"/>
      <c r="G378" s="57"/>
      <c r="H378" s="57"/>
      <c r="I378" s="62"/>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row>
    <row r="379" spans="3:65">
      <c r="C379" s="57"/>
      <c r="D379" s="62"/>
      <c r="E379" s="57"/>
      <c r="F379" s="57"/>
      <c r="G379" s="57"/>
      <c r="H379" s="57"/>
      <c r="I379" s="62"/>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row>
    <row r="380" spans="3:65">
      <c r="C380" s="57"/>
      <c r="D380" s="62"/>
      <c r="E380" s="57"/>
      <c r="F380" s="57"/>
      <c r="G380" s="57"/>
      <c r="H380" s="57"/>
      <c r="I380" s="62"/>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row>
    <row r="381" spans="3:65">
      <c r="C381" s="57"/>
      <c r="D381" s="62"/>
      <c r="E381" s="57"/>
      <c r="F381" s="57"/>
      <c r="G381" s="57"/>
      <c r="H381" s="57"/>
      <c r="I381" s="62"/>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row>
    <row r="382" spans="3:65">
      <c r="C382" s="57"/>
      <c r="D382" s="62"/>
      <c r="E382" s="57"/>
      <c r="F382" s="57"/>
      <c r="G382" s="57"/>
      <c r="H382" s="57"/>
      <c r="I382" s="62"/>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row>
    <row r="383" spans="3:65">
      <c r="C383" s="57"/>
      <c r="D383" s="62"/>
      <c r="E383" s="57"/>
      <c r="F383" s="57"/>
      <c r="G383" s="57"/>
      <c r="H383" s="57"/>
      <c r="I383" s="62"/>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row>
    <row r="384" spans="3:65">
      <c r="C384" s="57"/>
      <c r="D384" s="62"/>
      <c r="E384" s="57"/>
      <c r="F384" s="57"/>
      <c r="G384" s="57"/>
      <c r="H384" s="57"/>
      <c r="I384" s="62"/>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row>
    <row r="385" spans="3:65">
      <c r="C385" s="57"/>
      <c r="D385" s="62"/>
      <c r="E385" s="57"/>
      <c r="F385" s="57"/>
      <c r="G385" s="57"/>
      <c r="H385" s="57"/>
      <c r="I385" s="62"/>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row>
    <row r="386" spans="3:65">
      <c r="C386" s="57"/>
      <c r="D386" s="62"/>
      <c r="E386" s="57"/>
      <c r="F386" s="57"/>
      <c r="G386" s="57"/>
      <c r="H386" s="57"/>
      <c r="I386" s="62"/>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row>
    <row r="387" spans="3:65">
      <c r="C387" s="57"/>
      <c r="D387" s="62"/>
      <c r="E387" s="57"/>
      <c r="F387" s="57"/>
      <c r="G387" s="57"/>
      <c r="H387" s="57"/>
      <c r="I387" s="62"/>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row>
    <row r="388" spans="3:65">
      <c r="C388" s="57"/>
      <c r="D388" s="62"/>
      <c r="E388" s="57"/>
      <c r="F388" s="57"/>
      <c r="G388" s="57"/>
      <c r="H388" s="57"/>
      <c r="I388" s="62"/>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row>
    <row r="389" spans="3:65">
      <c r="C389" s="57"/>
      <c r="D389" s="62"/>
      <c r="E389" s="57"/>
      <c r="F389" s="57"/>
      <c r="G389" s="57"/>
      <c r="H389" s="57"/>
      <c r="I389" s="62"/>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row>
    <row r="390" spans="3:65">
      <c r="C390" s="57"/>
      <c r="D390" s="62"/>
      <c r="E390" s="57"/>
      <c r="F390" s="57"/>
      <c r="G390" s="57"/>
      <c r="H390" s="57"/>
      <c r="I390" s="62"/>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row>
    <row r="391" spans="3:65">
      <c r="C391" s="57"/>
      <c r="D391" s="62"/>
      <c r="E391" s="57"/>
      <c r="F391" s="57"/>
      <c r="G391" s="57"/>
      <c r="H391" s="57"/>
      <c r="I391" s="62"/>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row>
    <row r="392" spans="3:65">
      <c r="C392" s="57"/>
      <c r="D392" s="62"/>
      <c r="E392" s="57"/>
      <c r="F392" s="57"/>
      <c r="G392" s="57"/>
      <c r="H392" s="57"/>
      <c r="I392" s="62"/>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row>
    <row r="393" spans="3:65">
      <c r="C393" s="57"/>
      <c r="D393" s="62"/>
      <c r="E393" s="57"/>
      <c r="F393" s="57"/>
      <c r="G393" s="57"/>
      <c r="H393" s="57"/>
      <c r="I393" s="62"/>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row>
    <row r="394" spans="3:65">
      <c r="C394" s="57"/>
      <c r="D394" s="62"/>
      <c r="E394" s="57"/>
      <c r="F394" s="57"/>
      <c r="G394" s="57"/>
      <c r="H394" s="57"/>
      <c r="I394" s="62"/>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row>
    <row r="395" spans="3:65">
      <c r="C395" s="57"/>
      <c r="D395" s="62"/>
      <c r="E395" s="57"/>
      <c r="F395" s="57"/>
      <c r="G395" s="57"/>
      <c r="H395" s="57"/>
      <c r="I395" s="62"/>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row>
    <row r="396" spans="3:65">
      <c r="C396" s="57"/>
      <c r="D396" s="62"/>
      <c r="E396" s="57"/>
      <c r="F396" s="57"/>
      <c r="G396" s="57"/>
      <c r="H396" s="57"/>
      <c r="I396" s="62"/>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row>
    <row r="397" spans="3:65">
      <c r="C397" s="57"/>
      <c r="D397" s="62"/>
      <c r="E397" s="57"/>
      <c r="F397" s="57"/>
      <c r="G397" s="57"/>
      <c r="H397" s="57"/>
      <c r="I397" s="62"/>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row>
    <row r="398" spans="3:65">
      <c r="C398" s="57"/>
      <c r="D398" s="62"/>
      <c r="E398" s="57"/>
      <c r="F398" s="57"/>
      <c r="G398" s="57"/>
      <c r="H398" s="57"/>
      <c r="I398" s="62"/>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row>
    <row r="399" spans="3:65">
      <c r="C399" s="57"/>
      <c r="D399" s="62"/>
      <c r="E399" s="57"/>
      <c r="F399" s="57"/>
      <c r="G399" s="57"/>
      <c r="H399" s="57"/>
      <c r="I399" s="62"/>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row>
    <row r="400" spans="3:65">
      <c r="C400" s="57"/>
      <c r="D400" s="62"/>
      <c r="E400" s="57"/>
      <c r="F400" s="57"/>
      <c r="G400" s="57"/>
      <c r="H400" s="57"/>
      <c r="I400" s="62"/>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row>
    <row r="401" spans="3:65">
      <c r="C401" s="57"/>
      <c r="D401" s="62"/>
      <c r="E401" s="57"/>
      <c r="F401" s="57"/>
      <c r="G401" s="57"/>
      <c r="H401" s="57"/>
      <c r="I401" s="62"/>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row>
    <row r="402" spans="3:65">
      <c r="C402" s="57"/>
      <c r="D402" s="62"/>
      <c r="E402" s="57"/>
      <c r="F402" s="57"/>
      <c r="G402" s="57"/>
      <c r="H402" s="57"/>
      <c r="I402" s="62"/>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row>
    <row r="403" spans="3:65">
      <c r="C403" s="57"/>
      <c r="D403" s="62"/>
      <c r="E403" s="57"/>
      <c r="F403" s="57"/>
      <c r="G403" s="57"/>
      <c r="H403" s="57"/>
      <c r="I403" s="62"/>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row>
    <row r="404" spans="3:65">
      <c r="C404" s="57"/>
      <c r="D404" s="62"/>
      <c r="E404" s="57"/>
      <c r="F404" s="57"/>
      <c r="G404" s="57"/>
      <c r="H404" s="57"/>
      <c r="I404" s="62"/>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row>
    <row r="405" spans="3:65">
      <c r="C405" s="57"/>
      <c r="D405" s="62"/>
      <c r="E405" s="57"/>
      <c r="F405" s="57"/>
      <c r="G405" s="57"/>
      <c r="H405" s="57"/>
      <c r="I405" s="62"/>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row>
    <row r="406" spans="3:65">
      <c r="C406" s="57"/>
      <c r="D406" s="62"/>
      <c r="E406" s="57"/>
      <c r="F406" s="57"/>
      <c r="G406" s="57"/>
      <c r="H406" s="57"/>
      <c r="I406" s="62"/>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row>
    <row r="407" spans="3:65">
      <c r="C407" s="57"/>
      <c r="D407" s="62"/>
      <c r="E407" s="57"/>
      <c r="F407" s="57"/>
      <c r="G407" s="57"/>
      <c r="H407" s="57"/>
      <c r="I407" s="62"/>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row>
    <row r="408" spans="3:65">
      <c r="C408" s="57"/>
      <c r="D408" s="62"/>
      <c r="E408" s="57"/>
      <c r="F408" s="57"/>
      <c r="G408" s="57"/>
      <c r="H408" s="57"/>
      <c r="I408" s="62"/>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row>
    <row r="409" spans="3:65">
      <c r="C409" s="57"/>
      <c r="D409" s="62"/>
      <c r="E409" s="57"/>
      <c r="F409" s="57"/>
      <c r="G409" s="57"/>
      <c r="H409" s="57"/>
      <c r="I409" s="62"/>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row>
    <row r="410" spans="3:65">
      <c r="C410" s="57"/>
      <c r="D410" s="62"/>
      <c r="E410" s="57"/>
      <c r="F410" s="57"/>
      <c r="G410" s="57"/>
      <c r="H410" s="57"/>
      <c r="I410" s="62"/>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row>
    <row r="411" spans="3:65">
      <c r="C411" s="57"/>
      <c r="D411" s="62"/>
      <c r="E411" s="57"/>
      <c r="F411" s="57"/>
      <c r="G411" s="57"/>
      <c r="H411" s="57"/>
      <c r="I411" s="62"/>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row>
    <row r="412" spans="3:65">
      <c r="C412" s="57"/>
      <c r="D412" s="62"/>
      <c r="E412" s="57"/>
      <c r="F412" s="57"/>
      <c r="G412" s="57"/>
      <c r="H412" s="57"/>
      <c r="I412" s="62"/>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row>
    <row r="413" spans="3:65">
      <c r="C413" s="57"/>
      <c r="D413" s="62"/>
      <c r="E413" s="57"/>
      <c r="F413" s="57"/>
      <c r="G413" s="57"/>
      <c r="H413" s="57"/>
      <c r="I413" s="62"/>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row>
    <row r="414" spans="3:65">
      <c r="C414" s="57"/>
      <c r="D414" s="62"/>
      <c r="E414" s="57"/>
      <c r="F414" s="57"/>
      <c r="G414" s="57"/>
      <c r="H414" s="57"/>
      <c r="I414" s="62"/>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row>
    <row r="415" spans="3:65">
      <c r="C415" s="57"/>
      <c r="D415" s="62"/>
      <c r="E415" s="57"/>
      <c r="F415" s="57"/>
      <c r="G415" s="57"/>
      <c r="H415" s="57"/>
      <c r="I415" s="62"/>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row>
    <row r="416" spans="3:65">
      <c r="C416" s="57"/>
      <c r="D416" s="62"/>
      <c r="E416" s="57"/>
      <c r="F416" s="57"/>
      <c r="G416" s="57"/>
      <c r="H416" s="57"/>
      <c r="I416" s="62"/>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row>
    <row r="417" spans="3:65">
      <c r="C417" s="57"/>
      <c r="D417" s="62"/>
      <c r="E417" s="57"/>
      <c r="F417" s="57"/>
      <c r="G417" s="57"/>
      <c r="H417" s="57"/>
      <c r="I417" s="62"/>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row>
    <row r="418" spans="3:65">
      <c r="C418" s="57"/>
      <c r="D418" s="62"/>
      <c r="E418" s="57"/>
      <c r="F418" s="57"/>
      <c r="G418" s="57"/>
      <c r="H418" s="57"/>
      <c r="I418" s="62"/>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row>
    <row r="419" spans="3:65">
      <c r="C419" s="57"/>
      <c r="D419" s="62"/>
      <c r="E419" s="57"/>
      <c r="F419" s="57"/>
      <c r="G419" s="57"/>
      <c r="H419" s="57"/>
      <c r="I419" s="62"/>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row>
    <row r="420" spans="3:65">
      <c r="C420" s="57"/>
      <c r="D420" s="62"/>
      <c r="E420" s="57"/>
      <c r="F420" s="57"/>
      <c r="G420" s="57"/>
      <c r="H420" s="57"/>
      <c r="I420" s="62"/>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row>
    <row r="421" spans="3:65">
      <c r="C421" s="57"/>
      <c r="D421" s="62"/>
      <c r="E421" s="57"/>
      <c r="F421" s="57"/>
      <c r="G421" s="57"/>
      <c r="H421" s="57"/>
      <c r="I421" s="62"/>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row>
    <row r="422" spans="3:65">
      <c r="C422" s="57"/>
      <c r="D422" s="62"/>
      <c r="E422" s="57"/>
      <c r="F422" s="57"/>
      <c r="G422" s="57"/>
      <c r="H422" s="57"/>
      <c r="I422" s="62"/>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row>
    <row r="423" spans="3:65">
      <c r="C423" s="57"/>
      <c r="D423" s="62"/>
      <c r="E423" s="57"/>
      <c r="F423" s="57"/>
      <c r="G423" s="57"/>
      <c r="H423" s="57"/>
      <c r="I423" s="62"/>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row>
    <row r="424" spans="3:65">
      <c r="C424" s="57"/>
      <c r="D424" s="62"/>
      <c r="E424" s="57"/>
      <c r="F424" s="57"/>
      <c r="G424" s="57"/>
      <c r="H424" s="57"/>
      <c r="I424" s="62"/>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row>
    <row r="425" spans="3:65">
      <c r="C425" s="57"/>
      <c r="D425" s="62"/>
      <c r="E425" s="57"/>
      <c r="F425" s="57"/>
      <c r="G425" s="57"/>
      <c r="H425" s="57"/>
      <c r="I425" s="62"/>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row>
    <row r="426" spans="3:65">
      <c r="C426" s="57"/>
      <c r="D426" s="62"/>
      <c r="E426" s="57"/>
      <c r="F426" s="57"/>
      <c r="G426" s="57"/>
      <c r="H426" s="57"/>
      <c r="I426" s="62"/>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row>
    <row r="427" spans="3:65">
      <c r="C427" s="57"/>
      <c r="D427" s="62"/>
      <c r="E427" s="57"/>
      <c r="F427" s="57"/>
      <c r="G427" s="57"/>
      <c r="H427" s="57"/>
      <c r="I427" s="62"/>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row>
    <row r="428" spans="3:65">
      <c r="C428" s="57"/>
      <c r="D428" s="62"/>
      <c r="E428" s="57"/>
      <c r="F428" s="57"/>
      <c r="G428" s="57"/>
      <c r="H428" s="57"/>
      <c r="I428" s="62"/>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row>
    <row r="429" spans="3:65">
      <c r="C429" s="57"/>
      <c r="D429" s="62"/>
      <c r="E429" s="57"/>
      <c r="F429" s="57"/>
      <c r="G429" s="57"/>
      <c r="H429" s="57"/>
      <c r="I429" s="62"/>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row>
    <row r="430" spans="3:65">
      <c r="C430" s="57"/>
      <c r="D430" s="62"/>
      <c r="E430" s="57"/>
      <c r="F430" s="57"/>
      <c r="G430" s="57"/>
      <c r="H430" s="57"/>
      <c r="I430" s="62"/>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row>
    <row r="431" spans="3:65">
      <c r="C431" s="57"/>
      <c r="D431" s="62"/>
      <c r="E431" s="57"/>
      <c r="F431" s="57"/>
      <c r="G431" s="57"/>
      <c r="H431" s="57"/>
      <c r="I431" s="62"/>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row>
    <row r="432" spans="3:65">
      <c r="C432" s="57"/>
      <c r="D432" s="62"/>
      <c r="E432" s="57"/>
      <c r="F432" s="57"/>
      <c r="G432" s="57"/>
      <c r="H432" s="57"/>
      <c r="I432" s="62"/>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row>
    <row r="433" spans="3:65">
      <c r="C433" s="57"/>
      <c r="D433" s="62"/>
      <c r="E433" s="57"/>
      <c r="F433" s="57"/>
      <c r="G433" s="57"/>
      <c r="H433" s="57"/>
      <c r="I433" s="62"/>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row>
    <row r="434" spans="3:65">
      <c r="C434" s="57"/>
      <c r="D434" s="62"/>
      <c r="E434" s="57"/>
      <c r="F434" s="57"/>
      <c r="G434" s="57"/>
      <c r="H434" s="57"/>
      <c r="I434" s="62"/>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row>
    <row r="435" spans="3:65">
      <c r="C435" s="57"/>
      <c r="D435" s="62"/>
      <c r="E435" s="57"/>
      <c r="F435" s="57"/>
      <c r="G435" s="57"/>
      <c r="H435" s="57"/>
      <c r="I435" s="62"/>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row>
    <row r="436" spans="3:65">
      <c r="C436" s="57"/>
      <c r="D436" s="62"/>
      <c r="E436" s="57"/>
      <c r="F436" s="57"/>
      <c r="G436" s="57"/>
      <c r="H436" s="57"/>
      <c r="I436" s="62"/>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row>
    <row r="437" spans="3:65">
      <c r="C437" s="57"/>
      <c r="D437" s="62"/>
      <c r="E437" s="57"/>
      <c r="F437" s="57"/>
      <c r="G437" s="57"/>
      <c r="H437" s="57"/>
      <c r="I437" s="62"/>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row>
    <row r="438" spans="3:65">
      <c r="C438" s="57"/>
      <c r="D438" s="62"/>
      <c r="E438" s="57"/>
      <c r="F438" s="57"/>
      <c r="G438" s="57"/>
      <c r="H438" s="57"/>
      <c r="I438" s="62"/>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row>
    <row r="439" spans="3:65">
      <c r="C439" s="57"/>
      <c r="D439" s="62"/>
      <c r="E439" s="57"/>
      <c r="F439" s="57"/>
      <c r="G439" s="57"/>
      <c r="H439" s="57"/>
      <c r="I439" s="62"/>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row>
    <row r="440" spans="3:65">
      <c r="C440" s="57"/>
      <c r="D440" s="62"/>
      <c r="E440" s="57"/>
      <c r="F440" s="57"/>
      <c r="G440" s="57"/>
      <c r="H440" s="57"/>
      <c r="I440" s="62"/>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row>
    <row r="441" spans="3:65">
      <c r="C441" s="57"/>
      <c r="D441" s="62"/>
      <c r="E441" s="57"/>
      <c r="F441" s="57"/>
      <c r="G441" s="57"/>
      <c r="H441" s="57"/>
      <c r="I441" s="62"/>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row>
    <row r="442" spans="3:65">
      <c r="C442" s="57"/>
      <c r="D442" s="62"/>
      <c r="E442" s="57"/>
      <c r="F442" s="57"/>
      <c r="G442" s="57"/>
      <c r="H442" s="57"/>
      <c r="I442" s="62"/>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row>
    <row r="443" spans="3:65">
      <c r="C443" s="57"/>
      <c r="D443" s="62"/>
      <c r="E443" s="57"/>
      <c r="F443" s="57"/>
      <c r="G443" s="57"/>
      <c r="H443" s="57"/>
      <c r="I443" s="62"/>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row>
    <row r="444" spans="3:65">
      <c r="C444" s="57"/>
      <c r="D444" s="62"/>
      <c r="E444" s="57"/>
      <c r="F444" s="57"/>
      <c r="G444" s="57"/>
      <c r="H444" s="57"/>
      <c r="I444" s="62"/>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row>
    <row r="445" spans="3:65">
      <c r="C445" s="57"/>
      <c r="D445" s="62"/>
      <c r="E445" s="57"/>
      <c r="F445" s="57"/>
      <c r="G445" s="57"/>
      <c r="H445" s="57"/>
      <c r="I445" s="62"/>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row>
    <row r="446" spans="3:65">
      <c r="C446" s="57"/>
      <c r="D446" s="62"/>
      <c r="E446" s="57"/>
      <c r="F446" s="57"/>
      <c r="G446" s="57"/>
      <c r="H446" s="57"/>
      <c r="I446" s="62"/>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row>
    <row r="447" spans="3:65">
      <c r="C447" s="57"/>
      <c r="D447" s="62"/>
      <c r="E447" s="57"/>
      <c r="F447" s="57"/>
      <c r="G447" s="57"/>
      <c r="H447" s="57"/>
      <c r="I447" s="62"/>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row>
    <row r="448" spans="3:65">
      <c r="C448" s="57"/>
      <c r="D448" s="62"/>
      <c r="E448" s="57"/>
      <c r="F448" s="57"/>
      <c r="G448" s="57"/>
      <c r="H448" s="57"/>
      <c r="I448" s="62"/>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row>
    <row r="449" spans="3:65">
      <c r="C449" s="57"/>
      <c r="D449" s="62"/>
      <c r="E449" s="57"/>
      <c r="F449" s="57"/>
      <c r="G449" s="57"/>
      <c r="H449" s="57"/>
      <c r="I449" s="62"/>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row>
    <row r="450" spans="3:65">
      <c r="C450" s="57"/>
      <c r="D450" s="62"/>
      <c r="E450" s="57"/>
      <c r="F450" s="57"/>
      <c r="G450" s="57"/>
      <c r="H450" s="57"/>
      <c r="I450" s="62"/>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row>
    <row r="451" spans="3:65">
      <c r="C451" s="57"/>
      <c r="D451" s="62"/>
      <c r="E451" s="57"/>
      <c r="F451" s="57"/>
      <c r="G451" s="57"/>
      <c r="H451" s="57"/>
      <c r="I451" s="62"/>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row>
    <row r="452" spans="3:65">
      <c r="C452" s="57"/>
      <c r="D452" s="62"/>
      <c r="E452" s="57"/>
      <c r="F452" s="57"/>
      <c r="G452" s="57"/>
      <c r="H452" s="57"/>
      <c r="I452" s="62"/>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row>
    <row r="453" spans="3:65">
      <c r="C453" s="57"/>
      <c r="D453" s="62"/>
      <c r="E453" s="57"/>
      <c r="F453" s="57"/>
      <c r="G453" s="57"/>
      <c r="H453" s="57"/>
      <c r="I453" s="62"/>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row>
    <row r="454" spans="3:65">
      <c r="C454" s="57"/>
      <c r="D454" s="62"/>
      <c r="E454" s="57"/>
      <c r="F454" s="57"/>
      <c r="G454" s="57"/>
      <c r="H454" s="57"/>
      <c r="I454" s="62"/>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row>
    <row r="455" spans="3:65">
      <c r="C455" s="57"/>
      <c r="D455" s="62"/>
      <c r="E455" s="57"/>
      <c r="F455" s="57"/>
      <c r="G455" s="57"/>
      <c r="H455" s="57"/>
      <c r="I455" s="62"/>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row>
    <row r="456" spans="3:65">
      <c r="C456" s="57"/>
      <c r="D456" s="62"/>
      <c r="E456" s="57"/>
      <c r="F456" s="57"/>
      <c r="G456" s="57"/>
      <c r="H456" s="57"/>
      <c r="I456" s="62"/>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row>
    <row r="457" spans="3:65">
      <c r="C457" s="57"/>
      <c r="D457" s="62"/>
      <c r="E457" s="57"/>
      <c r="F457" s="57"/>
      <c r="G457" s="57"/>
      <c r="H457" s="57"/>
      <c r="I457" s="62"/>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row>
    <row r="458" spans="3:65">
      <c r="C458" s="57"/>
      <c r="D458" s="62"/>
      <c r="E458" s="57"/>
      <c r="F458" s="57"/>
      <c r="G458" s="57"/>
      <c r="H458" s="57"/>
      <c r="I458" s="62"/>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row>
    <row r="459" spans="3:65">
      <c r="C459" s="57"/>
      <c r="D459" s="62"/>
      <c r="E459" s="57"/>
      <c r="F459" s="57"/>
      <c r="G459" s="57"/>
      <c r="H459" s="57"/>
      <c r="I459" s="62"/>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row>
    <row r="460" spans="3:65">
      <c r="C460" s="57"/>
      <c r="D460" s="62"/>
      <c r="E460" s="57"/>
      <c r="F460" s="57"/>
      <c r="G460" s="57"/>
      <c r="H460" s="57"/>
      <c r="I460" s="62"/>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row>
    <row r="461" spans="3:65">
      <c r="C461" s="57"/>
      <c r="D461" s="62"/>
      <c r="E461" s="57"/>
      <c r="F461" s="57"/>
      <c r="G461" s="57"/>
      <c r="H461" s="57"/>
      <c r="I461" s="62"/>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row>
    <row r="462" spans="3:65">
      <c r="C462" s="57"/>
      <c r="D462" s="62"/>
      <c r="E462" s="57"/>
      <c r="F462" s="57"/>
      <c r="G462" s="57"/>
      <c r="H462" s="57"/>
      <c r="I462" s="62"/>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row>
    <row r="463" spans="3:65">
      <c r="C463" s="57"/>
      <c r="D463" s="62"/>
      <c r="E463" s="57"/>
      <c r="F463" s="57"/>
      <c r="G463" s="57"/>
      <c r="H463" s="57"/>
      <c r="I463" s="62"/>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row>
    <row r="464" spans="3:65">
      <c r="C464" s="57"/>
      <c r="D464" s="62"/>
      <c r="E464" s="57"/>
      <c r="F464" s="57"/>
      <c r="G464" s="57"/>
      <c r="H464" s="57"/>
      <c r="I464" s="62"/>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row>
    <row r="465" spans="3:65">
      <c r="C465" s="57"/>
      <c r="D465" s="62"/>
      <c r="E465" s="57"/>
      <c r="F465" s="57"/>
      <c r="G465" s="57"/>
      <c r="H465" s="57"/>
      <c r="I465" s="62"/>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row>
    <row r="466" spans="3:65">
      <c r="C466" s="57"/>
      <c r="D466" s="62"/>
      <c r="E466" s="57"/>
      <c r="F466" s="57"/>
      <c r="G466" s="57"/>
      <c r="H466" s="57"/>
      <c r="I466" s="62"/>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row>
    <row r="467" spans="3:65">
      <c r="C467" s="57"/>
      <c r="D467" s="62"/>
      <c r="E467" s="57"/>
      <c r="F467" s="57"/>
      <c r="G467" s="57"/>
      <c r="H467" s="57"/>
      <c r="I467" s="62"/>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row>
    <row r="468" spans="3:65">
      <c r="C468" s="57"/>
      <c r="D468" s="62"/>
      <c r="E468" s="57"/>
      <c r="F468" s="57"/>
      <c r="G468" s="57"/>
      <c r="H468" s="57"/>
      <c r="I468" s="62"/>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row>
    <row r="469" spans="3:65">
      <c r="C469" s="57"/>
      <c r="D469" s="62"/>
      <c r="E469" s="57"/>
      <c r="F469" s="57"/>
      <c r="G469" s="57"/>
      <c r="H469" s="57"/>
      <c r="I469" s="62"/>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row>
    <row r="470" spans="3:65">
      <c r="C470" s="57"/>
      <c r="D470" s="62"/>
      <c r="E470" s="57"/>
      <c r="F470" s="57"/>
      <c r="G470" s="57"/>
      <c r="H470" s="57"/>
      <c r="I470" s="62"/>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row>
    <row r="471" spans="3:65">
      <c r="C471" s="57"/>
      <c r="D471" s="62"/>
      <c r="E471" s="57"/>
      <c r="F471" s="57"/>
      <c r="G471" s="57"/>
      <c r="H471" s="57"/>
      <c r="I471" s="62"/>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row>
    <row r="472" spans="3:65">
      <c r="C472" s="57"/>
      <c r="D472" s="62"/>
      <c r="E472" s="57"/>
      <c r="F472" s="57"/>
      <c r="G472" s="57"/>
      <c r="H472" s="57"/>
      <c r="I472" s="62"/>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row>
    <row r="473" spans="3:65">
      <c r="C473" s="57"/>
      <c r="D473" s="62"/>
      <c r="E473" s="57"/>
      <c r="F473" s="57"/>
      <c r="G473" s="57"/>
      <c r="H473" s="57"/>
      <c r="I473" s="62"/>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row>
    <row r="474" spans="3:65">
      <c r="C474" s="57"/>
      <c r="D474" s="62"/>
      <c r="E474" s="57"/>
      <c r="F474" s="57"/>
      <c r="G474" s="57"/>
      <c r="H474" s="57"/>
      <c r="I474" s="62"/>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row>
    <row r="475" spans="3:65">
      <c r="C475" s="57"/>
      <c r="D475" s="62"/>
      <c r="E475" s="57"/>
      <c r="F475" s="57"/>
      <c r="G475" s="57"/>
      <c r="H475" s="57"/>
      <c r="I475" s="62"/>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7"/>
    </row>
    <row r="476" spans="3:65">
      <c r="C476" s="57"/>
      <c r="D476" s="62"/>
      <c r="E476" s="57"/>
      <c r="F476" s="57"/>
      <c r="G476" s="57"/>
      <c r="H476" s="57"/>
      <c r="I476" s="62"/>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7"/>
    </row>
    <row r="477" spans="3:65">
      <c r="C477" s="57"/>
      <c r="D477" s="62"/>
      <c r="E477" s="57"/>
      <c r="F477" s="57"/>
      <c r="G477" s="57"/>
      <c r="H477" s="57"/>
      <c r="I477" s="62"/>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7"/>
    </row>
    <row r="478" spans="3:65">
      <c r="C478" s="57"/>
      <c r="D478" s="62"/>
      <c r="E478" s="57"/>
      <c r="F478" s="57"/>
      <c r="G478" s="57"/>
      <c r="H478" s="57"/>
      <c r="I478" s="62"/>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7"/>
    </row>
    <row r="479" spans="3:65">
      <c r="C479" s="57"/>
      <c r="D479" s="62"/>
      <c r="E479" s="57"/>
      <c r="F479" s="57"/>
      <c r="G479" s="57"/>
      <c r="H479" s="57"/>
      <c r="I479" s="62"/>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row>
    <row r="480" spans="3:65">
      <c r="C480" s="57"/>
      <c r="D480" s="62"/>
      <c r="E480" s="57"/>
      <c r="F480" s="57"/>
      <c r="G480" s="57"/>
      <c r="H480" s="57"/>
      <c r="I480" s="62"/>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row>
    <row r="481" spans="3:65">
      <c r="C481" s="57"/>
      <c r="D481" s="62"/>
      <c r="E481" s="57"/>
      <c r="F481" s="57"/>
      <c r="G481" s="57"/>
      <c r="H481" s="57"/>
      <c r="I481" s="62"/>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row>
    <row r="482" spans="3:65">
      <c r="C482" s="57"/>
      <c r="D482" s="62"/>
      <c r="E482" s="57"/>
      <c r="F482" s="57"/>
      <c r="G482" s="57"/>
      <c r="H482" s="57"/>
      <c r="I482" s="62"/>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7"/>
    </row>
    <row r="483" spans="3:65">
      <c r="C483" s="57"/>
      <c r="D483" s="62"/>
      <c r="E483" s="57"/>
      <c r="F483" s="57"/>
      <c r="G483" s="57"/>
      <c r="H483" s="57"/>
      <c r="I483" s="62"/>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7"/>
    </row>
    <row r="484" spans="3:65">
      <c r="C484" s="57"/>
      <c r="D484" s="62"/>
      <c r="E484" s="57"/>
      <c r="F484" s="57"/>
      <c r="G484" s="57"/>
      <c r="H484" s="57"/>
      <c r="I484" s="62"/>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row>
    <row r="485" spans="3:65">
      <c r="C485" s="57"/>
      <c r="D485" s="62"/>
      <c r="E485" s="57"/>
      <c r="F485" s="57"/>
      <c r="G485" s="57"/>
      <c r="H485" s="57"/>
      <c r="I485" s="62"/>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7"/>
    </row>
    <row r="486" spans="3:65">
      <c r="C486" s="57"/>
      <c r="D486" s="62"/>
      <c r="E486" s="57"/>
      <c r="F486" s="57"/>
      <c r="G486" s="57"/>
      <c r="H486" s="57"/>
      <c r="I486" s="62"/>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row>
    <row r="487" spans="3:65">
      <c r="C487" s="57"/>
      <c r="D487" s="62"/>
      <c r="E487" s="57"/>
      <c r="F487" s="57"/>
      <c r="G487" s="57"/>
      <c r="H487" s="57"/>
      <c r="I487" s="62"/>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row>
    <row r="488" spans="3:65">
      <c r="C488" s="57"/>
      <c r="D488" s="62"/>
      <c r="E488" s="57"/>
      <c r="F488" s="57"/>
      <c r="G488" s="57"/>
      <c r="H488" s="57"/>
      <c r="I488" s="62"/>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7"/>
    </row>
    <row r="489" spans="3:65">
      <c r="C489" s="57"/>
      <c r="D489" s="62"/>
      <c r="E489" s="57"/>
      <c r="F489" s="57"/>
      <c r="G489" s="57"/>
      <c r="H489" s="57"/>
      <c r="I489" s="62"/>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row>
    <row r="490" spans="3:65">
      <c r="C490" s="57"/>
      <c r="D490" s="62"/>
      <c r="E490" s="57"/>
      <c r="F490" s="57"/>
      <c r="G490" s="57"/>
      <c r="H490" s="57"/>
      <c r="I490" s="62"/>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row>
    <row r="491" spans="3:65">
      <c r="C491" s="57"/>
      <c r="D491" s="62"/>
      <c r="E491" s="57"/>
      <c r="F491" s="57"/>
      <c r="G491" s="57"/>
      <c r="H491" s="57"/>
      <c r="I491" s="62"/>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row>
    <row r="492" spans="3:65">
      <c r="C492" s="57"/>
      <c r="D492" s="62"/>
      <c r="E492" s="57"/>
      <c r="F492" s="57"/>
      <c r="G492" s="57"/>
      <c r="H492" s="57"/>
      <c r="I492" s="62"/>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row>
    <row r="493" spans="3:65">
      <c r="C493" s="57"/>
      <c r="D493" s="62"/>
      <c r="E493" s="57"/>
      <c r="F493" s="57"/>
      <c r="G493" s="57"/>
      <c r="H493" s="57"/>
      <c r="I493" s="62"/>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7"/>
    </row>
    <row r="494" spans="3:65">
      <c r="C494" s="57"/>
      <c r="D494" s="62"/>
      <c r="E494" s="57"/>
      <c r="F494" s="57"/>
      <c r="G494" s="57"/>
      <c r="H494" s="57"/>
      <c r="I494" s="62"/>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row>
    <row r="495" spans="3:65">
      <c r="C495" s="57"/>
      <c r="D495" s="62"/>
      <c r="E495" s="57"/>
      <c r="F495" s="57"/>
      <c r="G495" s="57"/>
      <c r="H495" s="57"/>
      <c r="I495" s="62"/>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7"/>
    </row>
    <row r="496" spans="3:65">
      <c r="C496" s="57"/>
      <c r="D496" s="62"/>
      <c r="E496" s="57"/>
      <c r="F496" s="57"/>
      <c r="G496" s="57"/>
      <c r="H496" s="57"/>
      <c r="I496" s="62"/>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row>
    <row r="497" spans="3:65">
      <c r="C497" s="57"/>
      <c r="D497" s="62"/>
      <c r="E497" s="57"/>
      <c r="F497" s="57"/>
      <c r="G497" s="57"/>
      <c r="H497" s="57"/>
      <c r="I497" s="62"/>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row>
    <row r="498" spans="3:65">
      <c r="C498" s="57"/>
      <c r="D498" s="62"/>
      <c r="E498" s="57"/>
      <c r="F498" s="57"/>
      <c r="G498" s="57"/>
      <c r="H498" s="57"/>
      <c r="I498" s="62"/>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row>
    <row r="499" spans="3:65">
      <c r="C499" s="57"/>
      <c r="D499" s="62"/>
      <c r="E499" s="57"/>
      <c r="F499" s="57"/>
      <c r="G499" s="57"/>
      <c r="H499" s="57"/>
      <c r="I499" s="62"/>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57"/>
    </row>
    <row r="500" spans="3:65">
      <c r="C500" s="57"/>
      <c r="D500" s="62"/>
      <c r="E500" s="57"/>
      <c r="F500" s="57"/>
      <c r="G500" s="57"/>
      <c r="H500" s="57"/>
      <c r="I500" s="62"/>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c r="BF500" s="57"/>
      <c r="BG500" s="57"/>
      <c r="BH500" s="57"/>
      <c r="BI500" s="57"/>
      <c r="BJ500" s="57"/>
      <c r="BK500" s="57"/>
      <c r="BL500" s="57"/>
      <c r="BM500" s="57"/>
    </row>
    <row r="501" spans="3:65">
      <c r="C501" s="57"/>
      <c r="D501" s="62"/>
      <c r="E501" s="57"/>
      <c r="F501" s="57"/>
      <c r="G501" s="57"/>
      <c r="H501" s="57"/>
      <c r="I501" s="62"/>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57"/>
      <c r="BL501" s="57"/>
      <c r="BM501" s="57"/>
    </row>
    <row r="502" spans="3:65">
      <c r="C502" s="57"/>
      <c r="D502" s="62"/>
      <c r="E502" s="57"/>
      <c r="F502" s="57"/>
      <c r="G502" s="57"/>
      <c r="H502" s="57"/>
      <c r="I502" s="62"/>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c r="BH502" s="57"/>
      <c r="BI502" s="57"/>
      <c r="BJ502" s="57"/>
      <c r="BK502" s="57"/>
      <c r="BL502" s="57"/>
      <c r="BM502" s="57"/>
    </row>
    <row r="503" spans="3:65">
      <c r="C503" s="57"/>
      <c r="D503" s="62"/>
      <c r="E503" s="57"/>
      <c r="F503" s="57"/>
      <c r="G503" s="57"/>
      <c r="H503" s="57"/>
      <c r="I503" s="62"/>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7"/>
    </row>
    <row r="504" spans="3:65">
      <c r="C504" s="57"/>
      <c r="D504" s="62"/>
      <c r="E504" s="57"/>
      <c r="F504" s="57"/>
      <c r="G504" s="57"/>
      <c r="H504" s="57"/>
      <c r="I504" s="62"/>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c r="BH504" s="57"/>
      <c r="BI504" s="57"/>
      <c r="BJ504" s="57"/>
      <c r="BK504" s="57"/>
      <c r="BL504" s="57"/>
      <c r="BM504" s="57"/>
    </row>
    <row r="505" spans="3:65">
      <c r="C505" s="57"/>
      <c r="D505" s="62"/>
      <c r="E505" s="57"/>
      <c r="F505" s="57"/>
      <c r="G505" s="57"/>
      <c r="H505" s="57"/>
      <c r="I505" s="62"/>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57"/>
      <c r="BL505" s="57"/>
      <c r="BM505" s="57"/>
    </row>
    <row r="506" spans="3:65">
      <c r="C506" s="57"/>
      <c r="D506" s="62"/>
      <c r="E506" s="57"/>
      <c r="F506" s="57"/>
      <c r="G506" s="57"/>
      <c r="H506" s="57"/>
      <c r="I506" s="62"/>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57"/>
      <c r="BL506" s="57"/>
      <c r="BM506" s="57"/>
    </row>
    <row r="507" spans="3:65">
      <c r="C507" s="57"/>
      <c r="D507" s="62"/>
      <c r="E507" s="57"/>
      <c r="F507" s="57"/>
      <c r="G507" s="57"/>
      <c r="H507" s="57"/>
      <c r="I507" s="62"/>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c r="BH507" s="57"/>
      <c r="BI507" s="57"/>
      <c r="BJ507" s="57"/>
      <c r="BK507" s="57"/>
      <c r="BL507" s="57"/>
      <c r="BM507" s="57"/>
    </row>
    <row r="508" spans="3:65">
      <c r="C508" s="57"/>
      <c r="D508" s="62"/>
      <c r="E508" s="57"/>
      <c r="F508" s="57"/>
      <c r="G508" s="57"/>
      <c r="H508" s="57"/>
      <c r="I508" s="62"/>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c r="BH508" s="57"/>
      <c r="BI508" s="57"/>
      <c r="BJ508" s="57"/>
      <c r="BK508" s="57"/>
      <c r="BL508" s="57"/>
      <c r="BM508" s="57"/>
    </row>
    <row r="509" spans="3:65">
      <c r="C509" s="57"/>
      <c r="D509" s="62"/>
      <c r="E509" s="57"/>
      <c r="F509" s="57"/>
      <c r="G509" s="57"/>
      <c r="H509" s="57"/>
      <c r="I509" s="62"/>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c r="BH509" s="57"/>
      <c r="BI509" s="57"/>
      <c r="BJ509" s="57"/>
      <c r="BK509" s="57"/>
      <c r="BL509" s="57"/>
      <c r="BM509" s="57"/>
    </row>
    <row r="510" spans="3:65">
      <c r="C510" s="57"/>
      <c r="D510" s="62"/>
      <c r="E510" s="57"/>
      <c r="F510" s="57"/>
      <c r="G510" s="57"/>
      <c r="H510" s="57"/>
      <c r="I510" s="62"/>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c r="BH510" s="57"/>
      <c r="BI510" s="57"/>
      <c r="BJ510" s="57"/>
      <c r="BK510" s="57"/>
      <c r="BL510" s="57"/>
      <c r="BM510" s="57"/>
    </row>
    <row r="511" spans="3:65">
      <c r="C511" s="57"/>
      <c r="D511" s="62"/>
      <c r="E511" s="57"/>
      <c r="F511" s="57"/>
      <c r="G511" s="57"/>
      <c r="H511" s="57"/>
      <c r="I511" s="62"/>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7"/>
    </row>
    <row r="512" spans="3:65">
      <c r="C512" s="57"/>
      <c r="D512" s="62"/>
      <c r="E512" s="57"/>
      <c r="F512" s="57"/>
      <c r="G512" s="57"/>
      <c r="H512" s="57"/>
      <c r="I512" s="62"/>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c r="BH512" s="57"/>
      <c r="BI512" s="57"/>
      <c r="BJ512" s="57"/>
      <c r="BK512" s="57"/>
      <c r="BL512" s="57"/>
      <c r="BM512" s="57"/>
    </row>
    <row r="513" spans="3:65">
      <c r="C513" s="57"/>
      <c r="D513" s="62"/>
      <c r="E513" s="57"/>
      <c r="F513" s="57"/>
      <c r="G513" s="57"/>
      <c r="H513" s="57"/>
      <c r="I513" s="62"/>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c r="BH513" s="57"/>
      <c r="BI513" s="57"/>
      <c r="BJ513" s="57"/>
      <c r="BK513" s="57"/>
      <c r="BL513" s="57"/>
      <c r="BM513" s="57"/>
    </row>
    <row r="514" spans="3:65">
      <c r="C514" s="57"/>
      <c r="D514" s="62"/>
      <c r="E514" s="57"/>
      <c r="F514" s="57"/>
      <c r="G514" s="57"/>
      <c r="H514" s="57"/>
      <c r="I514" s="62"/>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57"/>
      <c r="BL514" s="57"/>
      <c r="BM514" s="57"/>
    </row>
    <row r="515" spans="3:65">
      <c r="C515" s="57"/>
      <c r="D515" s="62"/>
      <c r="E515" s="57"/>
      <c r="F515" s="57"/>
      <c r="G515" s="57"/>
      <c r="H515" s="57"/>
      <c r="I515" s="62"/>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57"/>
      <c r="BL515" s="57"/>
      <c r="BM515" s="57"/>
    </row>
    <row r="516" spans="3:65">
      <c r="C516" s="57"/>
      <c r="D516" s="62"/>
      <c r="E516" s="57"/>
      <c r="F516" s="57"/>
      <c r="G516" s="57"/>
      <c r="H516" s="57"/>
      <c r="I516" s="62"/>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57"/>
      <c r="BL516" s="57"/>
      <c r="BM516" s="57"/>
    </row>
    <row r="517" spans="3:65">
      <c r="C517" s="57"/>
      <c r="D517" s="62"/>
      <c r="E517" s="57"/>
      <c r="F517" s="57"/>
      <c r="G517" s="57"/>
      <c r="H517" s="57"/>
      <c r="I517" s="62"/>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7"/>
    </row>
    <row r="518" spans="3:65">
      <c r="C518" s="57"/>
      <c r="D518" s="62"/>
      <c r="E518" s="57"/>
      <c r="F518" s="57"/>
      <c r="G518" s="57"/>
      <c r="H518" s="57"/>
      <c r="I518" s="62"/>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c r="BH518" s="57"/>
      <c r="BI518" s="57"/>
      <c r="BJ518" s="57"/>
      <c r="BK518" s="57"/>
      <c r="BL518" s="57"/>
      <c r="BM518" s="57"/>
    </row>
    <row r="519" spans="3:65">
      <c r="C519" s="57"/>
      <c r="D519" s="62"/>
      <c r="E519" s="57"/>
      <c r="F519" s="57"/>
      <c r="G519" s="57"/>
      <c r="H519" s="57"/>
      <c r="I519" s="62"/>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c r="BH519" s="57"/>
      <c r="BI519" s="57"/>
      <c r="BJ519" s="57"/>
      <c r="BK519" s="57"/>
      <c r="BL519" s="57"/>
      <c r="BM519" s="57"/>
    </row>
    <row r="520" spans="3:65">
      <c r="C520" s="57"/>
      <c r="D520" s="62"/>
      <c r="E520" s="57"/>
      <c r="F520" s="57"/>
      <c r="G520" s="57"/>
      <c r="H520" s="57"/>
      <c r="I520" s="62"/>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7"/>
    </row>
    <row r="521" spans="3:65">
      <c r="C521" s="57"/>
      <c r="D521" s="62"/>
      <c r="E521" s="57"/>
      <c r="F521" s="57"/>
      <c r="G521" s="57"/>
      <c r="H521" s="57"/>
      <c r="I521" s="62"/>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7"/>
    </row>
    <row r="522" spans="3:65">
      <c r="C522" s="57"/>
      <c r="D522" s="62"/>
      <c r="E522" s="57"/>
      <c r="F522" s="57"/>
      <c r="G522" s="57"/>
      <c r="H522" s="57"/>
      <c r="I522" s="62"/>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row>
    <row r="523" spans="3:65">
      <c r="C523" s="57"/>
      <c r="D523" s="62"/>
      <c r="E523" s="57"/>
      <c r="F523" s="57"/>
      <c r="G523" s="57"/>
      <c r="H523" s="57"/>
      <c r="I523" s="62"/>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57"/>
      <c r="BL523" s="57"/>
      <c r="BM523" s="57"/>
    </row>
    <row r="524" spans="3:65">
      <c r="C524" s="57"/>
      <c r="D524" s="62"/>
      <c r="E524" s="57"/>
      <c r="F524" s="57"/>
      <c r="G524" s="57"/>
      <c r="H524" s="57"/>
      <c r="I524" s="62"/>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57"/>
      <c r="BL524" s="57"/>
      <c r="BM524" s="57"/>
    </row>
    <row r="525" spans="3:65">
      <c r="C525" s="57"/>
      <c r="D525" s="62"/>
      <c r="E525" s="57"/>
      <c r="F525" s="57"/>
      <c r="G525" s="57"/>
      <c r="H525" s="57"/>
      <c r="I525" s="62"/>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57"/>
      <c r="BL525" s="57"/>
      <c r="BM525" s="57"/>
    </row>
    <row r="526" spans="3:65">
      <c r="C526" s="57"/>
      <c r="D526" s="62"/>
      <c r="E526" s="57"/>
      <c r="F526" s="57"/>
      <c r="G526" s="57"/>
      <c r="H526" s="57"/>
      <c r="I526" s="62"/>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57"/>
      <c r="BL526" s="57"/>
      <c r="BM526" s="57"/>
    </row>
    <row r="527" spans="3:65">
      <c r="C527" s="57"/>
      <c r="D527" s="62"/>
      <c r="E527" s="57"/>
      <c r="F527" s="57"/>
      <c r="G527" s="57"/>
      <c r="H527" s="57"/>
      <c r="I527" s="62"/>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57"/>
    </row>
    <row r="528" spans="3:65">
      <c r="C528" s="57"/>
      <c r="D528" s="62"/>
      <c r="E528" s="57"/>
      <c r="F528" s="57"/>
      <c r="G528" s="57"/>
      <c r="H528" s="57"/>
      <c r="I528" s="62"/>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57"/>
    </row>
    <row r="529" spans="3:65">
      <c r="C529" s="57"/>
      <c r="D529" s="62"/>
      <c r="E529" s="57"/>
      <c r="F529" s="57"/>
      <c r="G529" s="57"/>
      <c r="H529" s="57"/>
      <c r="I529" s="62"/>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57"/>
      <c r="BL529" s="57"/>
      <c r="BM529" s="57"/>
    </row>
    <row r="530" spans="3:65">
      <c r="C530" s="57"/>
      <c r="D530" s="62"/>
      <c r="E530" s="57"/>
      <c r="F530" s="57"/>
      <c r="G530" s="57"/>
      <c r="H530" s="57"/>
      <c r="I530" s="62"/>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57"/>
      <c r="BJ530" s="57"/>
      <c r="BK530" s="57"/>
      <c r="BL530" s="57"/>
      <c r="BM530" s="57"/>
    </row>
    <row r="531" spans="3:65">
      <c r="C531" s="57"/>
      <c r="D531" s="62"/>
      <c r="E531" s="57"/>
      <c r="F531" s="57"/>
      <c r="G531" s="57"/>
      <c r="H531" s="57"/>
      <c r="I531" s="62"/>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c r="BH531" s="57"/>
      <c r="BI531" s="57"/>
      <c r="BJ531" s="57"/>
      <c r="BK531" s="57"/>
      <c r="BL531" s="57"/>
      <c r="BM531" s="57"/>
    </row>
    <row r="532" spans="3:65">
      <c r="C532" s="57"/>
      <c r="D532" s="62"/>
      <c r="E532" s="57"/>
      <c r="F532" s="57"/>
      <c r="G532" s="57"/>
      <c r="H532" s="57"/>
      <c r="I532" s="62"/>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c r="BH532" s="57"/>
      <c r="BI532" s="57"/>
      <c r="BJ532" s="57"/>
      <c r="BK532" s="57"/>
      <c r="BL532" s="57"/>
      <c r="BM532" s="57"/>
    </row>
    <row r="533" spans="3:65">
      <c r="C533" s="57"/>
      <c r="D533" s="62"/>
      <c r="E533" s="57"/>
      <c r="F533" s="57"/>
      <c r="G533" s="57"/>
      <c r="H533" s="57"/>
      <c r="I533" s="62"/>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57"/>
      <c r="BL533" s="57"/>
      <c r="BM533" s="57"/>
    </row>
    <row r="534" spans="3:65">
      <c r="C534" s="57"/>
      <c r="D534" s="62"/>
      <c r="E534" s="57"/>
      <c r="F534" s="57"/>
      <c r="G534" s="57"/>
      <c r="H534" s="57"/>
      <c r="I534" s="62"/>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c r="BH534" s="57"/>
      <c r="BI534" s="57"/>
      <c r="BJ534" s="57"/>
      <c r="BK534" s="57"/>
      <c r="BL534" s="57"/>
      <c r="BM534" s="57"/>
    </row>
    <row r="535" spans="3:65">
      <c r="C535" s="57"/>
      <c r="D535" s="62"/>
      <c r="E535" s="57"/>
      <c r="F535" s="57"/>
      <c r="G535" s="57"/>
      <c r="H535" s="57"/>
      <c r="I535" s="62"/>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c r="BH535" s="57"/>
      <c r="BI535" s="57"/>
      <c r="BJ535" s="57"/>
      <c r="BK535" s="57"/>
      <c r="BL535" s="57"/>
      <c r="BM535" s="57"/>
    </row>
    <row r="536" spans="3:65">
      <c r="C536" s="57"/>
      <c r="D536" s="62"/>
      <c r="E536" s="57"/>
      <c r="F536" s="57"/>
      <c r="G536" s="57"/>
      <c r="H536" s="57"/>
      <c r="I536" s="62"/>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c r="BH536" s="57"/>
      <c r="BI536" s="57"/>
      <c r="BJ536" s="57"/>
      <c r="BK536" s="57"/>
      <c r="BL536" s="57"/>
      <c r="BM536" s="57"/>
    </row>
    <row r="537" spans="3:65">
      <c r="C537" s="57"/>
      <c r="D537" s="62"/>
      <c r="E537" s="57"/>
      <c r="F537" s="57"/>
      <c r="G537" s="57"/>
      <c r="H537" s="57"/>
      <c r="I537" s="62"/>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c r="BH537" s="57"/>
      <c r="BI537" s="57"/>
      <c r="BJ537" s="57"/>
      <c r="BK537" s="57"/>
      <c r="BL537" s="57"/>
      <c r="BM537" s="57"/>
    </row>
    <row r="538" spans="3:65">
      <c r="C538" s="57"/>
      <c r="D538" s="62"/>
      <c r="E538" s="57"/>
      <c r="F538" s="57"/>
      <c r="G538" s="57"/>
      <c r="H538" s="57"/>
      <c r="I538" s="62"/>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c r="BH538" s="57"/>
      <c r="BI538" s="57"/>
      <c r="BJ538" s="57"/>
      <c r="BK538" s="57"/>
      <c r="BL538" s="57"/>
      <c r="BM538" s="57"/>
    </row>
    <row r="539" spans="3:65">
      <c r="C539" s="57"/>
      <c r="D539" s="62"/>
      <c r="E539" s="57"/>
      <c r="F539" s="57"/>
      <c r="G539" s="57"/>
      <c r="H539" s="57"/>
      <c r="I539" s="62"/>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7"/>
    </row>
    <row r="540" spans="3:65">
      <c r="C540" s="57"/>
      <c r="D540" s="62"/>
      <c r="E540" s="57"/>
      <c r="F540" s="57"/>
      <c r="G540" s="57"/>
      <c r="H540" s="57"/>
      <c r="I540" s="62"/>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c r="BH540" s="57"/>
      <c r="BI540" s="57"/>
      <c r="BJ540" s="57"/>
      <c r="BK540" s="57"/>
      <c r="BL540" s="57"/>
      <c r="BM540" s="57"/>
    </row>
    <row r="541" spans="3:65">
      <c r="C541" s="57"/>
      <c r="D541" s="62"/>
      <c r="E541" s="57"/>
      <c r="F541" s="57"/>
      <c r="G541" s="57"/>
      <c r="H541" s="57"/>
      <c r="I541" s="62"/>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c r="BH541" s="57"/>
      <c r="BI541" s="57"/>
      <c r="BJ541" s="57"/>
      <c r="BK541" s="57"/>
      <c r="BL541" s="57"/>
      <c r="BM541" s="57"/>
    </row>
    <row r="542" spans="3:65">
      <c r="C542" s="57"/>
      <c r="D542" s="62"/>
      <c r="E542" s="57"/>
      <c r="F542" s="57"/>
      <c r="G542" s="57"/>
      <c r="H542" s="57"/>
      <c r="I542" s="62"/>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57"/>
      <c r="BL542" s="57"/>
      <c r="BM542" s="57"/>
    </row>
    <row r="543" spans="3:65">
      <c r="C543" s="57"/>
      <c r="D543" s="62"/>
      <c r="E543" s="57"/>
      <c r="F543" s="57"/>
      <c r="G543" s="57"/>
      <c r="H543" s="57"/>
      <c r="I543" s="62"/>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c r="BH543" s="57"/>
      <c r="BI543" s="57"/>
      <c r="BJ543" s="57"/>
      <c r="BK543" s="57"/>
      <c r="BL543" s="57"/>
      <c r="BM543" s="57"/>
    </row>
    <row r="544" spans="3:65">
      <c r="C544" s="57"/>
      <c r="D544" s="62"/>
      <c r="E544" s="57"/>
      <c r="F544" s="57"/>
      <c r="G544" s="57"/>
      <c r="H544" s="57"/>
      <c r="I544" s="62"/>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c r="BH544" s="57"/>
      <c r="BI544" s="57"/>
      <c r="BJ544" s="57"/>
      <c r="BK544" s="57"/>
      <c r="BL544" s="57"/>
      <c r="BM544" s="57"/>
    </row>
    <row r="545" spans="3:65">
      <c r="C545" s="57"/>
      <c r="D545" s="62"/>
      <c r="E545" s="57"/>
      <c r="F545" s="57"/>
      <c r="G545" s="57"/>
      <c r="H545" s="57"/>
      <c r="I545" s="62"/>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57"/>
      <c r="BL545" s="57"/>
      <c r="BM545" s="57"/>
    </row>
    <row r="546" spans="3:65">
      <c r="C546" s="57"/>
      <c r="D546" s="62"/>
      <c r="E546" s="57"/>
      <c r="F546" s="57"/>
      <c r="G546" s="57"/>
      <c r="H546" s="57"/>
      <c r="I546" s="62"/>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c r="BH546" s="57"/>
      <c r="BI546" s="57"/>
      <c r="BJ546" s="57"/>
      <c r="BK546" s="57"/>
      <c r="BL546" s="57"/>
      <c r="BM546" s="57"/>
    </row>
    <row r="547" spans="3:65">
      <c r="C547" s="57"/>
      <c r="D547" s="62"/>
      <c r="E547" s="57"/>
      <c r="F547" s="57"/>
      <c r="G547" s="57"/>
      <c r="H547" s="57"/>
      <c r="I547" s="62"/>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c r="BH547" s="57"/>
      <c r="BI547" s="57"/>
      <c r="BJ547" s="57"/>
      <c r="BK547" s="57"/>
      <c r="BL547" s="57"/>
      <c r="BM547" s="57"/>
    </row>
    <row r="548" spans="3:65">
      <c r="C548" s="57"/>
      <c r="D548" s="62"/>
      <c r="E548" s="57"/>
      <c r="F548" s="57"/>
      <c r="G548" s="57"/>
      <c r="H548" s="57"/>
      <c r="I548" s="62"/>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c r="BH548" s="57"/>
      <c r="BI548" s="57"/>
      <c r="BJ548" s="57"/>
      <c r="BK548" s="57"/>
      <c r="BL548" s="57"/>
      <c r="BM548" s="57"/>
    </row>
    <row r="549" spans="3:65">
      <c r="C549" s="57"/>
      <c r="D549" s="62"/>
      <c r="E549" s="57"/>
      <c r="F549" s="57"/>
      <c r="G549" s="57"/>
      <c r="H549" s="57"/>
      <c r="I549" s="62"/>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c r="BH549" s="57"/>
      <c r="BI549" s="57"/>
      <c r="BJ549" s="57"/>
      <c r="BK549" s="57"/>
      <c r="BL549" s="57"/>
      <c r="BM549" s="57"/>
    </row>
    <row r="550" spans="3:65">
      <c r="C550" s="57"/>
      <c r="D550" s="62"/>
      <c r="E550" s="57"/>
      <c r="F550" s="57"/>
      <c r="G550" s="57"/>
      <c r="H550" s="57"/>
      <c r="I550" s="62"/>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7"/>
    </row>
    <row r="551" spans="3:65">
      <c r="C551" s="57"/>
      <c r="D551" s="62"/>
      <c r="E551" s="57"/>
      <c r="F551" s="57"/>
      <c r="G551" s="57"/>
      <c r="H551" s="57"/>
      <c r="I551" s="62"/>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c r="BH551" s="57"/>
      <c r="BI551" s="57"/>
      <c r="BJ551" s="57"/>
      <c r="BK551" s="57"/>
      <c r="BL551" s="57"/>
      <c r="BM551" s="57"/>
    </row>
    <row r="552" spans="3:65">
      <c r="C552" s="57"/>
      <c r="D552" s="62"/>
      <c r="E552" s="57"/>
      <c r="F552" s="57"/>
      <c r="G552" s="57"/>
      <c r="H552" s="57"/>
      <c r="I552" s="62"/>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57"/>
      <c r="BL552" s="57"/>
      <c r="BM552" s="57"/>
    </row>
    <row r="553" spans="3:65">
      <c r="C553" s="57"/>
      <c r="D553" s="62"/>
      <c r="E553" s="57"/>
      <c r="F553" s="57"/>
      <c r="G553" s="57"/>
      <c r="H553" s="57"/>
      <c r="I553" s="62"/>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57"/>
      <c r="BL553" s="57"/>
      <c r="BM553" s="57"/>
    </row>
    <row r="554" spans="3:65">
      <c r="C554" s="57"/>
      <c r="D554" s="62"/>
      <c r="E554" s="57"/>
      <c r="F554" s="57"/>
      <c r="G554" s="57"/>
      <c r="H554" s="57"/>
      <c r="I554" s="62"/>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57"/>
      <c r="BL554" s="57"/>
      <c r="BM554" s="57"/>
    </row>
    <row r="555" spans="3:65">
      <c r="C555" s="57"/>
      <c r="D555" s="62"/>
      <c r="E555" s="57"/>
      <c r="F555" s="57"/>
      <c r="G555" s="57"/>
      <c r="H555" s="57"/>
      <c r="I555" s="62"/>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7"/>
    </row>
    <row r="556" spans="3:65">
      <c r="C556" s="57"/>
      <c r="D556" s="62"/>
      <c r="E556" s="57"/>
      <c r="F556" s="57"/>
      <c r="G556" s="57"/>
      <c r="H556" s="57"/>
      <c r="I556" s="62"/>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57"/>
      <c r="BL556" s="57"/>
      <c r="BM556" s="57"/>
    </row>
    <row r="557" spans="3:65">
      <c r="C557" s="57"/>
      <c r="D557" s="62"/>
      <c r="E557" s="57"/>
      <c r="F557" s="57"/>
      <c r="G557" s="57"/>
      <c r="H557" s="57"/>
      <c r="I557" s="62"/>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c r="BH557" s="57"/>
      <c r="BI557" s="57"/>
      <c r="BJ557" s="57"/>
      <c r="BK557" s="57"/>
      <c r="BL557" s="57"/>
      <c r="BM557" s="57"/>
    </row>
    <row r="558" spans="3:65">
      <c r="C558" s="57"/>
      <c r="D558" s="62"/>
      <c r="E558" s="57"/>
      <c r="F558" s="57"/>
      <c r="G558" s="57"/>
      <c r="H558" s="57"/>
      <c r="I558" s="62"/>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c r="BH558" s="57"/>
      <c r="BI558" s="57"/>
      <c r="BJ558" s="57"/>
      <c r="BK558" s="57"/>
      <c r="BL558" s="57"/>
      <c r="BM558" s="57"/>
    </row>
    <row r="559" spans="3:65">
      <c r="C559" s="57"/>
      <c r="D559" s="62"/>
      <c r="E559" s="57"/>
      <c r="F559" s="57"/>
      <c r="G559" s="57"/>
      <c r="H559" s="57"/>
      <c r="I559" s="62"/>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c r="BH559" s="57"/>
      <c r="BI559" s="57"/>
      <c r="BJ559" s="57"/>
      <c r="BK559" s="57"/>
      <c r="BL559" s="57"/>
      <c r="BM559" s="57"/>
    </row>
    <row r="560" spans="3:65">
      <c r="C560" s="57"/>
      <c r="D560" s="62"/>
      <c r="E560" s="57"/>
      <c r="F560" s="57"/>
      <c r="G560" s="57"/>
      <c r="H560" s="57"/>
      <c r="I560" s="62"/>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c r="BH560" s="57"/>
      <c r="BI560" s="57"/>
      <c r="BJ560" s="57"/>
      <c r="BK560" s="57"/>
      <c r="BL560" s="57"/>
      <c r="BM560" s="57"/>
    </row>
    <row r="561" spans="3:65">
      <c r="C561" s="57"/>
      <c r="D561" s="62"/>
      <c r="E561" s="57"/>
      <c r="F561" s="57"/>
      <c r="G561" s="57"/>
      <c r="H561" s="57"/>
      <c r="I561" s="62"/>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57"/>
      <c r="BL561" s="57"/>
      <c r="BM561" s="57"/>
    </row>
    <row r="562" spans="3:65">
      <c r="C562" s="57"/>
      <c r="D562" s="62"/>
      <c r="E562" s="57"/>
      <c r="F562" s="57"/>
      <c r="G562" s="57"/>
      <c r="H562" s="57"/>
      <c r="I562" s="62"/>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c r="BH562" s="57"/>
      <c r="BI562" s="57"/>
      <c r="BJ562" s="57"/>
      <c r="BK562" s="57"/>
      <c r="BL562" s="57"/>
      <c r="BM562" s="57"/>
    </row>
    <row r="563" spans="3:65">
      <c r="C563" s="57"/>
      <c r="D563" s="62"/>
      <c r="E563" s="57"/>
      <c r="F563" s="57"/>
      <c r="G563" s="57"/>
      <c r="H563" s="57"/>
      <c r="I563" s="62"/>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c r="BH563" s="57"/>
      <c r="BI563" s="57"/>
      <c r="BJ563" s="57"/>
      <c r="BK563" s="57"/>
      <c r="BL563" s="57"/>
      <c r="BM563" s="57"/>
    </row>
    <row r="564" spans="3:65">
      <c r="C564" s="57"/>
      <c r="D564" s="62"/>
      <c r="E564" s="57"/>
      <c r="F564" s="57"/>
      <c r="G564" s="57"/>
      <c r="H564" s="57"/>
      <c r="I564" s="62"/>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c r="BH564" s="57"/>
      <c r="BI564" s="57"/>
      <c r="BJ564" s="57"/>
      <c r="BK564" s="57"/>
      <c r="BL564" s="57"/>
      <c r="BM564" s="57"/>
    </row>
    <row r="565" spans="3:65">
      <c r="C565" s="57"/>
      <c r="D565" s="62"/>
      <c r="E565" s="57"/>
      <c r="F565" s="57"/>
      <c r="G565" s="57"/>
      <c r="H565" s="57"/>
      <c r="I565" s="62"/>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c r="BH565" s="57"/>
      <c r="BI565" s="57"/>
      <c r="BJ565" s="57"/>
      <c r="BK565" s="57"/>
      <c r="BL565" s="57"/>
      <c r="BM565" s="57"/>
    </row>
    <row r="566" spans="3:65">
      <c r="C566" s="57"/>
      <c r="D566" s="62"/>
      <c r="E566" s="57"/>
      <c r="F566" s="57"/>
      <c r="G566" s="57"/>
      <c r="H566" s="57"/>
      <c r="I566" s="62"/>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7"/>
    </row>
    <row r="567" spans="3:65">
      <c r="C567" s="57"/>
      <c r="D567" s="62"/>
      <c r="E567" s="57"/>
      <c r="F567" s="57"/>
      <c r="G567" s="57"/>
      <c r="H567" s="57"/>
      <c r="I567" s="62"/>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c r="BH567" s="57"/>
      <c r="BI567" s="57"/>
      <c r="BJ567" s="57"/>
      <c r="BK567" s="57"/>
      <c r="BL567" s="57"/>
      <c r="BM567" s="57"/>
    </row>
    <row r="568" spans="3:65">
      <c r="C568" s="57"/>
      <c r="D568" s="62"/>
      <c r="E568" s="57"/>
      <c r="F568" s="57"/>
      <c r="G568" s="57"/>
      <c r="H568" s="57"/>
      <c r="I568" s="62"/>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c r="BH568" s="57"/>
      <c r="BI568" s="57"/>
      <c r="BJ568" s="57"/>
      <c r="BK568" s="57"/>
      <c r="BL568" s="57"/>
      <c r="BM568" s="57"/>
    </row>
    <row r="569" spans="3:65">
      <c r="C569" s="57"/>
      <c r="D569" s="62"/>
      <c r="E569" s="57"/>
      <c r="F569" s="57"/>
      <c r="G569" s="57"/>
      <c r="H569" s="57"/>
      <c r="I569" s="62"/>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c r="BH569" s="57"/>
      <c r="BI569" s="57"/>
      <c r="BJ569" s="57"/>
      <c r="BK569" s="57"/>
      <c r="BL569" s="57"/>
      <c r="BM569" s="57"/>
    </row>
    <row r="570" spans="3:65">
      <c r="C570" s="57"/>
      <c r="D570" s="62"/>
      <c r="E570" s="57"/>
      <c r="F570" s="57"/>
      <c r="G570" s="57"/>
      <c r="H570" s="57"/>
      <c r="I570" s="62"/>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c r="BH570" s="57"/>
      <c r="BI570" s="57"/>
      <c r="BJ570" s="57"/>
      <c r="BK570" s="57"/>
      <c r="BL570" s="57"/>
      <c r="BM570" s="57"/>
    </row>
    <row r="571" spans="3:65">
      <c r="C571" s="57"/>
      <c r="D571" s="62"/>
      <c r="E571" s="57"/>
      <c r="F571" s="57"/>
      <c r="G571" s="57"/>
      <c r="H571" s="57"/>
      <c r="I571" s="62"/>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c r="BH571" s="57"/>
      <c r="BI571" s="57"/>
      <c r="BJ571" s="57"/>
      <c r="BK571" s="57"/>
      <c r="BL571" s="57"/>
      <c r="BM571" s="57"/>
    </row>
    <row r="572" spans="3:65">
      <c r="C572" s="57"/>
      <c r="D572" s="62"/>
      <c r="E572" s="57"/>
      <c r="F572" s="57"/>
      <c r="G572" s="57"/>
      <c r="H572" s="57"/>
      <c r="I572" s="62"/>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57"/>
      <c r="BL572" s="57"/>
      <c r="BM572" s="57"/>
    </row>
    <row r="573" spans="3:65">
      <c r="C573" s="57"/>
      <c r="D573" s="62"/>
      <c r="E573" s="57"/>
      <c r="F573" s="57"/>
      <c r="G573" s="57"/>
      <c r="H573" s="57"/>
      <c r="I573" s="62"/>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c r="BH573" s="57"/>
      <c r="BI573" s="57"/>
      <c r="BJ573" s="57"/>
      <c r="BK573" s="57"/>
      <c r="BL573" s="57"/>
      <c r="BM573" s="57"/>
    </row>
    <row r="574" spans="3:65">
      <c r="C574" s="57"/>
      <c r="D574" s="62"/>
      <c r="E574" s="57"/>
      <c r="F574" s="57"/>
      <c r="G574" s="57"/>
      <c r="H574" s="57"/>
      <c r="I574" s="62"/>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57"/>
      <c r="BL574" s="57"/>
      <c r="BM574" s="57"/>
    </row>
    <row r="575" spans="3:65">
      <c r="C575" s="57"/>
      <c r="D575" s="62"/>
      <c r="E575" s="57"/>
      <c r="F575" s="57"/>
      <c r="G575" s="57"/>
      <c r="H575" s="57"/>
      <c r="I575" s="62"/>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57"/>
      <c r="BL575" s="57"/>
      <c r="BM575" s="57"/>
    </row>
    <row r="576" spans="3:65">
      <c r="C576" s="57"/>
      <c r="D576" s="62"/>
      <c r="E576" s="57"/>
      <c r="F576" s="57"/>
      <c r="G576" s="57"/>
      <c r="H576" s="57"/>
      <c r="I576" s="62"/>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c r="BH576" s="57"/>
      <c r="BI576" s="57"/>
      <c r="BJ576" s="57"/>
      <c r="BK576" s="57"/>
      <c r="BL576" s="57"/>
      <c r="BM576" s="57"/>
    </row>
    <row r="577" spans="3:65">
      <c r="C577" s="57"/>
      <c r="D577" s="62"/>
      <c r="E577" s="57"/>
      <c r="F577" s="57"/>
      <c r="G577" s="57"/>
      <c r="H577" s="57"/>
      <c r="I577" s="62"/>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57"/>
      <c r="BL577" s="57"/>
      <c r="BM577" s="57"/>
    </row>
    <row r="578" spans="3:65">
      <c r="C578" s="57"/>
      <c r="D578" s="62"/>
      <c r="E578" s="57"/>
      <c r="F578" s="57"/>
      <c r="G578" s="57"/>
      <c r="H578" s="57"/>
      <c r="I578" s="62"/>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c r="BH578" s="57"/>
      <c r="BI578" s="57"/>
      <c r="BJ578" s="57"/>
      <c r="BK578" s="57"/>
      <c r="BL578" s="57"/>
      <c r="BM578" s="57"/>
    </row>
    <row r="579" spans="3:65">
      <c r="C579" s="57"/>
      <c r="D579" s="62"/>
      <c r="E579" s="57"/>
      <c r="F579" s="57"/>
      <c r="G579" s="57"/>
      <c r="H579" s="57"/>
      <c r="I579" s="62"/>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57"/>
      <c r="BL579" s="57"/>
      <c r="BM579" s="57"/>
    </row>
    <row r="580" spans="3:65">
      <c r="C580" s="57"/>
      <c r="D580" s="62"/>
      <c r="E580" s="57"/>
      <c r="F580" s="57"/>
      <c r="G580" s="57"/>
      <c r="H580" s="57"/>
      <c r="I580" s="62"/>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57"/>
      <c r="BL580" s="57"/>
      <c r="BM580" s="57"/>
    </row>
    <row r="581" spans="3:65">
      <c r="C581" s="57"/>
      <c r="D581" s="62"/>
      <c r="E581" s="57"/>
      <c r="F581" s="57"/>
      <c r="G581" s="57"/>
      <c r="H581" s="57"/>
      <c r="I581" s="62"/>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57"/>
      <c r="BL581" s="57"/>
      <c r="BM581" s="57"/>
    </row>
    <row r="582" spans="3:65">
      <c r="C582" s="57"/>
      <c r="D582" s="62"/>
      <c r="E582" s="57"/>
      <c r="F582" s="57"/>
      <c r="G582" s="57"/>
      <c r="H582" s="57"/>
      <c r="I582" s="62"/>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57"/>
      <c r="BL582" s="57"/>
      <c r="BM582" s="57"/>
    </row>
    <row r="583" spans="3:65">
      <c r="C583" s="57"/>
      <c r="D583" s="62"/>
      <c r="E583" s="57"/>
      <c r="F583" s="57"/>
      <c r="G583" s="57"/>
      <c r="H583" s="57"/>
      <c r="I583" s="62"/>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L583" s="57"/>
      <c r="BM583" s="57"/>
    </row>
    <row r="584" spans="3:65">
      <c r="C584" s="57"/>
      <c r="D584" s="62"/>
      <c r="E584" s="57"/>
      <c r="F584" s="57"/>
      <c r="G584" s="57"/>
      <c r="H584" s="57"/>
      <c r="I584" s="62"/>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c r="BH584" s="57"/>
      <c r="BI584" s="57"/>
      <c r="BJ584" s="57"/>
      <c r="BK584" s="57"/>
      <c r="BL584" s="57"/>
      <c r="BM584" s="57"/>
    </row>
    <row r="585" spans="3:65">
      <c r="C585" s="57"/>
      <c r="D585" s="62"/>
      <c r="E585" s="57"/>
      <c r="F585" s="57"/>
      <c r="G585" s="57"/>
      <c r="H585" s="57"/>
      <c r="I585" s="62"/>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c r="BH585" s="57"/>
      <c r="BI585" s="57"/>
      <c r="BJ585" s="57"/>
      <c r="BK585" s="57"/>
      <c r="BL585" s="57"/>
      <c r="BM585" s="57"/>
    </row>
    <row r="586" spans="3:65">
      <c r="C586" s="57"/>
      <c r="D586" s="62"/>
      <c r="E586" s="57"/>
      <c r="F586" s="57"/>
      <c r="G586" s="57"/>
      <c r="H586" s="57"/>
      <c r="I586" s="62"/>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c r="BH586" s="57"/>
      <c r="BI586" s="57"/>
      <c r="BJ586" s="57"/>
      <c r="BK586" s="57"/>
      <c r="BL586" s="57"/>
      <c r="BM586" s="57"/>
    </row>
    <row r="587" spans="3:65">
      <c r="C587" s="57"/>
      <c r="D587" s="62"/>
      <c r="E587" s="57"/>
      <c r="F587" s="57"/>
      <c r="G587" s="57"/>
      <c r="H587" s="57"/>
      <c r="I587" s="62"/>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c r="BH587" s="57"/>
      <c r="BI587" s="57"/>
      <c r="BJ587" s="57"/>
      <c r="BK587" s="57"/>
      <c r="BL587" s="57"/>
      <c r="BM587" s="57"/>
    </row>
    <row r="588" spans="3:65">
      <c r="C588" s="57"/>
      <c r="D588" s="62"/>
      <c r="E588" s="57"/>
      <c r="F588" s="57"/>
      <c r="G588" s="57"/>
      <c r="H588" s="57"/>
      <c r="I588" s="62"/>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c r="BH588" s="57"/>
      <c r="BI588" s="57"/>
      <c r="BJ588" s="57"/>
      <c r="BK588" s="57"/>
      <c r="BL588" s="57"/>
      <c r="BM588" s="57"/>
    </row>
    <row r="589" spans="3:65">
      <c r="C589" s="57"/>
      <c r="D589" s="62"/>
      <c r="E589" s="57"/>
      <c r="F589" s="57"/>
      <c r="G589" s="57"/>
      <c r="H589" s="57"/>
      <c r="I589" s="62"/>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c r="BH589" s="57"/>
      <c r="BI589" s="57"/>
      <c r="BJ589" s="57"/>
      <c r="BK589" s="57"/>
      <c r="BL589" s="57"/>
      <c r="BM589" s="57"/>
    </row>
    <row r="590" spans="3:65">
      <c r="C590" s="57"/>
      <c r="D590" s="62"/>
      <c r="E590" s="57"/>
      <c r="F590" s="57"/>
      <c r="G590" s="57"/>
      <c r="H590" s="57"/>
      <c r="I590" s="62"/>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c r="BH590" s="57"/>
      <c r="BI590" s="57"/>
      <c r="BJ590" s="57"/>
      <c r="BK590" s="57"/>
      <c r="BL590" s="57"/>
      <c r="BM590" s="57"/>
    </row>
    <row r="591" spans="3:65">
      <c r="C591" s="57"/>
      <c r="D591" s="62"/>
      <c r="E591" s="57"/>
      <c r="F591" s="57"/>
      <c r="G591" s="57"/>
      <c r="H591" s="57"/>
      <c r="I591" s="62"/>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c r="BH591" s="57"/>
      <c r="BI591" s="57"/>
      <c r="BJ591" s="57"/>
      <c r="BK591" s="57"/>
      <c r="BL591" s="57"/>
      <c r="BM591" s="57"/>
    </row>
    <row r="592" spans="3:65">
      <c r="C592" s="57"/>
      <c r="D592" s="62"/>
      <c r="E592" s="57"/>
      <c r="F592" s="57"/>
      <c r="G592" s="57"/>
      <c r="H592" s="57"/>
      <c r="I592" s="62"/>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c r="BH592" s="57"/>
      <c r="BI592" s="57"/>
      <c r="BJ592" s="57"/>
      <c r="BK592" s="57"/>
      <c r="BL592" s="57"/>
      <c r="BM592" s="57"/>
    </row>
    <row r="593" spans="3:65">
      <c r="C593" s="57"/>
      <c r="D593" s="62"/>
      <c r="E593" s="57"/>
      <c r="F593" s="57"/>
      <c r="G593" s="57"/>
      <c r="H593" s="57"/>
      <c r="I593" s="62"/>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c r="BH593" s="57"/>
      <c r="BI593" s="57"/>
      <c r="BJ593" s="57"/>
      <c r="BK593" s="57"/>
      <c r="BL593" s="57"/>
      <c r="BM593" s="57"/>
    </row>
    <row r="594" spans="3:65">
      <c r="C594" s="57"/>
      <c r="D594" s="62"/>
      <c r="E594" s="57"/>
      <c r="F594" s="57"/>
      <c r="G594" s="57"/>
      <c r="H594" s="57"/>
      <c r="I594" s="62"/>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c r="BH594" s="57"/>
      <c r="BI594" s="57"/>
      <c r="BJ594" s="57"/>
      <c r="BK594" s="57"/>
      <c r="BL594" s="57"/>
      <c r="BM594" s="57"/>
    </row>
    <row r="595" spans="3:65">
      <c r="C595" s="57"/>
      <c r="D595" s="62"/>
      <c r="E595" s="57"/>
      <c r="F595" s="57"/>
      <c r="G595" s="57"/>
      <c r="H595" s="57"/>
      <c r="I595" s="62"/>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c r="BH595" s="57"/>
      <c r="BI595" s="57"/>
      <c r="BJ595" s="57"/>
      <c r="BK595" s="57"/>
      <c r="BL595" s="57"/>
      <c r="BM595" s="57"/>
    </row>
    <row r="596" spans="3:65">
      <c r="C596" s="57"/>
      <c r="D596" s="62"/>
      <c r="E596" s="57"/>
      <c r="F596" s="57"/>
      <c r="G596" s="57"/>
      <c r="H596" s="57"/>
      <c r="I596" s="62"/>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57"/>
      <c r="BL596" s="57"/>
      <c r="BM596" s="57"/>
    </row>
    <row r="597" spans="3:65">
      <c r="C597" s="57"/>
      <c r="D597" s="62"/>
      <c r="E597" s="57"/>
      <c r="F597" s="57"/>
      <c r="G597" s="57"/>
      <c r="H597" s="57"/>
      <c r="I597" s="62"/>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c r="BH597" s="57"/>
      <c r="BI597" s="57"/>
      <c r="BJ597" s="57"/>
      <c r="BK597" s="57"/>
      <c r="BL597" s="57"/>
      <c r="BM597" s="57"/>
    </row>
    <row r="598" spans="3:65">
      <c r="C598" s="57"/>
      <c r="D598" s="62"/>
      <c r="E598" s="57"/>
      <c r="F598" s="57"/>
      <c r="G598" s="57"/>
      <c r="H598" s="57"/>
      <c r="I598" s="62"/>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57"/>
      <c r="BL598" s="57"/>
      <c r="BM598" s="57"/>
    </row>
    <row r="599" spans="3:65">
      <c r="C599" s="57"/>
      <c r="D599" s="62"/>
      <c r="E599" s="57"/>
      <c r="F599" s="57"/>
      <c r="G599" s="57"/>
      <c r="H599" s="57"/>
      <c r="I599" s="62"/>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L599" s="57"/>
      <c r="BM599" s="57"/>
    </row>
    <row r="600" spans="3:65">
      <c r="C600" s="57"/>
      <c r="D600" s="62"/>
      <c r="E600" s="57"/>
      <c r="F600" s="57"/>
      <c r="G600" s="57"/>
      <c r="H600" s="57"/>
      <c r="I600" s="62"/>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57"/>
      <c r="BL600" s="57"/>
      <c r="BM600" s="57"/>
    </row>
    <row r="601" spans="3:65">
      <c r="C601" s="57"/>
      <c r="D601" s="62"/>
      <c r="E601" s="57"/>
      <c r="F601" s="57"/>
      <c r="G601" s="57"/>
      <c r="H601" s="57"/>
      <c r="I601" s="62"/>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c r="BH601" s="57"/>
      <c r="BI601" s="57"/>
      <c r="BJ601" s="57"/>
      <c r="BK601" s="57"/>
      <c r="BL601" s="57"/>
      <c r="BM601" s="57"/>
    </row>
    <row r="602" spans="3:65">
      <c r="C602" s="57"/>
      <c r="D602" s="62"/>
      <c r="E602" s="57"/>
      <c r="F602" s="57"/>
      <c r="G602" s="57"/>
      <c r="H602" s="57"/>
      <c r="I602" s="62"/>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c r="BH602" s="57"/>
      <c r="BI602" s="57"/>
      <c r="BJ602" s="57"/>
      <c r="BK602" s="57"/>
      <c r="BL602" s="57"/>
      <c r="BM602" s="57"/>
    </row>
    <row r="603" spans="3:65">
      <c r="C603" s="57"/>
      <c r="D603" s="62"/>
      <c r="E603" s="57"/>
      <c r="F603" s="57"/>
      <c r="G603" s="57"/>
      <c r="H603" s="57"/>
      <c r="I603" s="62"/>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57"/>
      <c r="BL603" s="57"/>
      <c r="BM603" s="57"/>
    </row>
    <row r="604" spans="3:65">
      <c r="C604" s="57"/>
      <c r="D604" s="62"/>
      <c r="E604" s="57"/>
      <c r="F604" s="57"/>
      <c r="G604" s="57"/>
      <c r="H604" s="57"/>
      <c r="I604" s="62"/>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c r="BH604" s="57"/>
      <c r="BI604" s="57"/>
      <c r="BJ604" s="57"/>
      <c r="BK604" s="57"/>
      <c r="BL604" s="57"/>
      <c r="BM604" s="57"/>
    </row>
    <row r="605" spans="3:65">
      <c r="C605" s="57"/>
      <c r="D605" s="62"/>
      <c r="E605" s="57"/>
      <c r="F605" s="57"/>
      <c r="G605" s="57"/>
      <c r="H605" s="57"/>
      <c r="I605" s="62"/>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c r="BH605" s="57"/>
      <c r="BI605" s="57"/>
      <c r="BJ605" s="57"/>
      <c r="BK605" s="57"/>
      <c r="BL605" s="57"/>
      <c r="BM605" s="57"/>
    </row>
    <row r="606" spans="3:65">
      <c r="C606" s="57"/>
      <c r="D606" s="62"/>
      <c r="E606" s="57"/>
      <c r="F606" s="57"/>
      <c r="G606" s="57"/>
      <c r="H606" s="57"/>
      <c r="I606" s="62"/>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c r="BH606" s="57"/>
      <c r="BI606" s="57"/>
      <c r="BJ606" s="57"/>
      <c r="BK606" s="57"/>
      <c r="BL606" s="57"/>
      <c r="BM606" s="57"/>
    </row>
    <row r="607" spans="3:65">
      <c r="C607" s="57"/>
      <c r="D607" s="62"/>
      <c r="E607" s="57"/>
      <c r="F607" s="57"/>
      <c r="G607" s="57"/>
      <c r="H607" s="57"/>
      <c r="I607" s="62"/>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c r="BH607" s="57"/>
      <c r="BI607" s="57"/>
      <c r="BJ607" s="57"/>
      <c r="BK607" s="57"/>
      <c r="BL607" s="57"/>
      <c r="BM607" s="57"/>
    </row>
    <row r="608" spans="3:65">
      <c r="C608" s="57"/>
      <c r="D608" s="62"/>
      <c r="E608" s="57"/>
      <c r="F608" s="57"/>
      <c r="G608" s="57"/>
      <c r="H608" s="57"/>
      <c r="I608" s="62"/>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c r="BH608" s="57"/>
      <c r="BI608" s="57"/>
      <c r="BJ608" s="57"/>
      <c r="BK608" s="57"/>
      <c r="BL608" s="57"/>
      <c r="BM608" s="57"/>
    </row>
    <row r="609" spans="3:65">
      <c r="C609" s="57"/>
      <c r="D609" s="62"/>
      <c r="E609" s="57"/>
      <c r="F609" s="57"/>
      <c r="G609" s="57"/>
      <c r="H609" s="57"/>
      <c r="I609" s="62"/>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c r="BH609" s="57"/>
      <c r="BI609" s="57"/>
      <c r="BJ609" s="57"/>
      <c r="BK609" s="57"/>
      <c r="BL609" s="57"/>
      <c r="BM609" s="57"/>
    </row>
    <row r="610" spans="3:65">
      <c r="C610" s="57"/>
      <c r="D610" s="62"/>
      <c r="E610" s="57"/>
      <c r="F610" s="57"/>
      <c r="G610" s="57"/>
      <c r="H610" s="57"/>
      <c r="I610" s="62"/>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c r="BH610" s="57"/>
      <c r="BI610" s="57"/>
      <c r="BJ610" s="57"/>
      <c r="BK610" s="57"/>
      <c r="BL610" s="57"/>
      <c r="BM610" s="57"/>
    </row>
    <row r="611" spans="3:65">
      <c r="C611" s="57"/>
      <c r="D611" s="62"/>
      <c r="E611" s="57"/>
      <c r="F611" s="57"/>
      <c r="G611" s="57"/>
      <c r="H611" s="57"/>
      <c r="I611" s="62"/>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c r="BH611" s="57"/>
      <c r="BI611" s="57"/>
      <c r="BJ611" s="57"/>
      <c r="BK611" s="57"/>
      <c r="BL611" s="57"/>
      <c r="BM611" s="57"/>
    </row>
    <row r="612" spans="3:65">
      <c r="C612" s="57"/>
      <c r="D612" s="62"/>
      <c r="E612" s="57"/>
      <c r="F612" s="57"/>
      <c r="G612" s="57"/>
      <c r="H612" s="57"/>
      <c r="I612" s="62"/>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c r="BH612" s="57"/>
      <c r="BI612" s="57"/>
      <c r="BJ612" s="57"/>
      <c r="BK612" s="57"/>
      <c r="BL612" s="57"/>
      <c r="BM612" s="57"/>
    </row>
    <row r="613" spans="3:65">
      <c r="C613" s="57"/>
      <c r="D613" s="62"/>
      <c r="E613" s="57"/>
      <c r="F613" s="57"/>
      <c r="G613" s="57"/>
      <c r="H613" s="57"/>
      <c r="I613" s="62"/>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57"/>
      <c r="BL613" s="57"/>
      <c r="BM613" s="57"/>
    </row>
    <row r="614" spans="3:65">
      <c r="C614" s="57"/>
      <c r="D614" s="62"/>
      <c r="E614" s="57"/>
      <c r="F614" s="57"/>
      <c r="G614" s="57"/>
      <c r="H614" s="57"/>
      <c r="I614" s="62"/>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c r="BH614" s="57"/>
      <c r="BI614" s="57"/>
      <c r="BJ614" s="57"/>
      <c r="BK614" s="57"/>
      <c r="BL614" s="57"/>
      <c r="BM614" s="57"/>
    </row>
    <row r="615" spans="3:65">
      <c r="C615" s="57"/>
      <c r="D615" s="62"/>
      <c r="E615" s="57"/>
      <c r="F615" s="57"/>
      <c r="G615" s="57"/>
      <c r="H615" s="57"/>
      <c r="I615" s="62"/>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7"/>
    </row>
    <row r="616" spans="3:65">
      <c r="C616" s="57"/>
      <c r="D616" s="62"/>
      <c r="E616" s="57"/>
      <c r="F616" s="57"/>
      <c r="G616" s="57"/>
      <c r="H616" s="57"/>
      <c r="I616" s="62"/>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c r="BH616" s="57"/>
      <c r="BI616" s="57"/>
      <c r="BJ616" s="57"/>
      <c r="BK616" s="57"/>
      <c r="BL616" s="57"/>
      <c r="BM616" s="57"/>
    </row>
    <row r="617" spans="3:65">
      <c r="C617" s="57"/>
      <c r="D617" s="62"/>
      <c r="E617" s="57"/>
      <c r="F617" s="57"/>
      <c r="G617" s="57"/>
      <c r="H617" s="57"/>
      <c r="I617" s="62"/>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c r="BH617" s="57"/>
      <c r="BI617" s="57"/>
      <c r="BJ617" s="57"/>
      <c r="BK617" s="57"/>
      <c r="BL617" s="57"/>
      <c r="BM617" s="57"/>
    </row>
    <row r="618" spans="3:65">
      <c r="C618" s="57"/>
      <c r="D618" s="62"/>
      <c r="E618" s="57"/>
      <c r="F618" s="57"/>
      <c r="G618" s="57"/>
      <c r="H618" s="57"/>
      <c r="I618" s="62"/>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c r="BH618" s="57"/>
      <c r="BI618" s="57"/>
      <c r="BJ618" s="57"/>
      <c r="BK618" s="57"/>
      <c r="BL618" s="57"/>
      <c r="BM618" s="57"/>
    </row>
    <row r="619" spans="3:65">
      <c r="C619" s="57"/>
      <c r="D619" s="62"/>
      <c r="E619" s="57"/>
      <c r="F619" s="57"/>
      <c r="G619" s="57"/>
      <c r="H619" s="57"/>
      <c r="I619" s="62"/>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c r="BH619" s="57"/>
      <c r="BI619" s="57"/>
      <c r="BJ619" s="57"/>
      <c r="BK619" s="57"/>
      <c r="BL619" s="57"/>
      <c r="BM619" s="57"/>
    </row>
    <row r="620" spans="3:65">
      <c r="C620" s="57"/>
      <c r="D620" s="62"/>
      <c r="E620" s="57"/>
      <c r="F620" s="57"/>
      <c r="G620" s="57"/>
      <c r="H620" s="57"/>
      <c r="I620" s="62"/>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57"/>
      <c r="BL620" s="57"/>
      <c r="BM620" s="57"/>
    </row>
    <row r="621" spans="3:65">
      <c r="C621" s="57"/>
      <c r="D621" s="62"/>
      <c r="E621" s="57"/>
      <c r="F621" s="57"/>
      <c r="G621" s="57"/>
      <c r="H621" s="57"/>
      <c r="I621" s="62"/>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c r="BH621" s="57"/>
      <c r="BI621" s="57"/>
      <c r="BJ621" s="57"/>
      <c r="BK621" s="57"/>
      <c r="BL621" s="57"/>
      <c r="BM621" s="57"/>
    </row>
    <row r="622" spans="3:65">
      <c r="C622" s="57"/>
      <c r="D622" s="62"/>
      <c r="E622" s="57"/>
      <c r="F622" s="57"/>
      <c r="G622" s="57"/>
      <c r="H622" s="57"/>
      <c r="I622" s="62"/>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c r="BH622" s="57"/>
      <c r="BI622" s="57"/>
      <c r="BJ622" s="57"/>
      <c r="BK622" s="57"/>
      <c r="BL622" s="57"/>
      <c r="BM622" s="57"/>
    </row>
    <row r="623" spans="3:65">
      <c r="C623" s="57"/>
      <c r="D623" s="62"/>
      <c r="E623" s="57"/>
      <c r="F623" s="57"/>
      <c r="G623" s="57"/>
      <c r="H623" s="57"/>
      <c r="I623" s="62"/>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c r="BH623" s="57"/>
      <c r="BI623" s="57"/>
      <c r="BJ623" s="57"/>
      <c r="BK623" s="57"/>
      <c r="BL623" s="57"/>
      <c r="BM623" s="57"/>
    </row>
    <row r="624" spans="3:65">
      <c r="C624" s="57"/>
      <c r="D624" s="62"/>
      <c r="E624" s="57"/>
      <c r="F624" s="57"/>
      <c r="G624" s="57"/>
      <c r="H624" s="57"/>
      <c r="I624" s="62"/>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57"/>
      <c r="BL624" s="57"/>
      <c r="BM624" s="57"/>
    </row>
    <row r="625" spans="3:65">
      <c r="C625" s="57"/>
      <c r="D625" s="62"/>
      <c r="E625" s="57"/>
      <c r="F625" s="57"/>
      <c r="G625" s="57"/>
      <c r="H625" s="57"/>
      <c r="I625" s="62"/>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c r="BH625" s="57"/>
      <c r="BI625" s="57"/>
      <c r="BJ625" s="57"/>
      <c r="BK625" s="57"/>
      <c r="BL625" s="57"/>
      <c r="BM625" s="57"/>
    </row>
    <row r="626" spans="3:65">
      <c r="C626" s="57"/>
      <c r="D626" s="62"/>
      <c r="E626" s="57"/>
      <c r="F626" s="57"/>
      <c r="G626" s="57"/>
      <c r="H626" s="57"/>
      <c r="I626" s="62"/>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c r="BH626" s="57"/>
      <c r="BI626" s="57"/>
      <c r="BJ626" s="57"/>
      <c r="BK626" s="57"/>
      <c r="BL626" s="57"/>
      <c r="BM626" s="57"/>
    </row>
    <row r="627" spans="3:65">
      <c r="C627" s="57"/>
      <c r="D627" s="62"/>
      <c r="E627" s="57"/>
      <c r="F627" s="57"/>
      <c r="G627" s="57"/>
      <c r="H627" s="57"/>
      <c r="I627" s="62"/>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c r="BH627" s="57"/>
      <c r="BI627" s="57"/>
      <c r="BJ627" s="57"/>
      <c r="BK627" s="57"/>
      <c r="BL627" s="57"/>
      <c r="BM627" s="57"/>
    </row>
    <row r="628" spans="3:65">
      <c r="C628" s="57"/>
      <c r="D628" s="62"/>
      <c r="E628" s="57"/>
      <c r="F628" s="57"/>
      <c r="G628" s="57"/>
      <c r="H628" s="57"/>
      <c r="I628" s="62"/>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c r="BH628" s="57"/>
      <c r="BI628" s="57"/>
      <c r="BJ628" s="57"/>
      <c r="BK628" s="57"/>
      <c r="BL628" s="57"/>
      <c r="BM628" s="57"/>
    </row>
    <row r="629" spans="3:65">
      <c r="C629" s="57"/>
      <c r="D629" s="62"/>
      <c r="E629" s="57"/>
      <c r="F629" s="57"/>
      <c r="G629" s="57"/>
      <c r="H629" s="57"/>
      <c r="I629" s="62"/>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57"/>
      <c r="BL629" s="57"/>
      <c r="BM629" s="57"/>
    </row>
    <row r="630" spans="3:65">
      <c r="C630" s="57"/>
      <c r="D630" s="62"/>
      <c r="E630" s="57"/>
      <c r="F630" s="57"/>
      <c r="G630" s="57"/>
      <c r="H630" s="57"/>
      <c r="I630" s="62"/>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c r="BH630" s="57"/>
      <c r="BI630" s="57"/>
      <c r="BJ630" s="57"/>
      <c r="BK630" s="57"/>
      <c r="BL630" s="57"/>
      <c r="BM630" s="57"/>
    </row>
    <row r="631" spans="3:65">
      <c r="C631" s="57"/>
      <c r="D631" s="62"/>
      <c r="E631" s="57"/>
      <c r="F631" s="57"/>
      <c r="G631" s="57"/>
      <c r="H631" s="57"/>
      <c r="I631" s="62"/>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c r="BH631" s="57"/>
      <c r="BI631" s="57"/>
      <c r="BJ631" s="57"/>
      <c r="BK631" s="57"/>
      <c r="BL631" s="57"/>
      <c r="BM631" s="57"/>
    </row>
    <row r="632" spans="3:65">
      <c r="C632" s="57"/>
      <c r="D632" s="62"/>
      <c r="E632" s="57"/>
      <c r="F632" s="57"/>
      <c r="G632" s="57"/>
      <c r="H632" s="57"/>
      <c r="I632" s="62"/>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c r="BH632" s="57"/>
      <c r="BI632" s="57"/>
      <c r="BJ632" s="57"/>
      <c r="BK632" s="57"/>
      <c r="BL632" s="57"/>
      <c r="BM632" s="57"/>
    </row>
    <row r="633" spans="3:65">
      <c r="C633" s="57"/>
      <c r="D633" s="62"/>
      <c r="E633" s="57"/>
      <c r="F633" s="57"/>
      <c r="G633" s="57"/>
      <c r="H633" s="57"/>
      <c r="I633" s="62"/>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c r="BH633" s="57"/>
      <c r="BI633" s="57"/>
      <c r="BJ633" s="57"/>
      <c r="BK633" s="57"/>
      <c r="BL633" s="57"/>
      <c r="BM633" s="57"/>
    </row>
    <row r="634" spans="3:65">
      <c r="C634" s="57"/>
      <c r="D634" s="62"/>
      <c r="E634" s="57"/>
      <c r="F634" s="57"/>
      <c r="G634" s="57"/>
      <c r="H634" s="57"/>
      <c r="I634" s="62"/>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57"/>
      <c r="BL634" s="57"/>
      <c r="BM634" s="57"/>
    </row>
    <row r="635" spans="3:65">
      <c r="C635" s="57"/>
      <c r="D635" s="62"/>
      <c r="E635" s="57"/>
      <c r="F635" s="57"/>
      <c r="G635" s="57"/>
      <c r="H635" s="57"/>
      <c r="I635" s="62"/>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c r="BH635" s="57"/>
      <c r="BI635" s="57"/>
      <c r="BJ635" s="57"/>
      <c r="BK635" s="57"/>
      <c r="BL635" s="57"/>
      <c r="BM635" s="57"/>
    </row>
    <row r="636" spans="3:65">
      <c r="C636" s="57"/>
      <c r="D636" s="62"/>
      <c r="E636" s="57"/>
      <c r="F636" s="57"/>
      <c r="G636" s="57"/>
      <c r="H636" s="57"/>
      <c r="I636" s="62"/>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c r="BH636" s="57"/>
      <c r="BI636" s="57"/>
      <c r="BJ636" s="57"/>
      <c r="BK636" s="57"/>
      <c r="BL636" s="57"/>
      <c r="BM636" s="57"/>
    </row>
    <row r="637" spans="3:65">
      <c r="C637" s="57"/>
      <c r="D637" s="62"/>
      <c r="E637" s="57"/>
      <c r="F637" s="57"/>
      <c r="G637" s="57"/>
      <c r="H637" s="57"/>
      <c r="I637" s="62"/>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c r="BH637" s="57"/>
      <c r="BI637" s="57"/>
      <c r="BJ637" s="57"/>
      <c r="BK637" s="57"/>
      <c r="BL637" s="57"/>
      <c r="BM637" s="57"/>
    </row>
    <row r="638" spans="3:65">
      <c r="C638" s="57"/>
      <c r="D638" s="62"/>
      <c r="E638" s="57"/>
      <c r="F638" s="57"/>
      <c r="G638" s="57"/>
      <c r="H638" s="57"/>
      <c r="I638" s="62"/>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c r="BH638" s="57"/>
      <c r="BI638" s="57"/>
      <c r="BJ638" s="57"/>
      <c r="BK638" s="57"/>
      <c r="BL638" s="57"/>
      <c r="BM638" s="57"/>
    </row>
    <row r="639" spans="3:65">
      <c r="C639" s="57"/>
      <c r="D639" s="62"/>
      <c r="E639" s="57"/>
      <c r="F639" s="57"/>
      <c r="G639" s="57"/>
      <c r="H639" s="57"/>
      <c r="I639" s="62"/>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c r="BH639" s="57"/>
      <c r="BI639" s="57"/>
      <c r="BJ639" s="57"/>
      <c r="BK639" s="57"/>
      <c r="BL639" s="57"/>
      <c r="BM639" s="57"/>
    </row>
    <row r="640" spans="3:65">
      <c r="C640" s="57"/>
      <c r="D640" s="62"/>
      <c r="E640" s="57"/>
      <c r="F640" s="57"/>
      <c r="G640" s="57"/>
      <c r="H640" s="57"/>
      <c r="I640" s="62"/>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c r="BH640" s="57"/>
      <c r="BI640" s="57"/>
      <c r="BJ640" s="57"/>
      <c r="BK640" s="57"/>
      <c r="BL640" s="57"/>
      <c r="BM640" s="57"/>
    </row>
    <row r="641" spans="3:65">
      <c r="C641" s="57"/>
      <c r="D641" s="62"/>
      <c r="E641" s="57"/>
      <c r="F641" s="57"/>
      <c r="G641" s="57"/>
      <c r="H641" s="57"/>
      <c r="I641" s="62"/>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c r="BH641" s="57"/>
      <c r="BI641" s="57"/>
      <c r="BJ641" s="57"/>
      <c r="BK641" s="57"/>
      <c r="BL641" s="57"/>
      <c r="BM641" s="57"/>
    </row>
    <row r="642" spans="3:65">
      <c r="C642" s="57"/>
      <c r="D642" s="62"/>
      <c r="E642" s="57"/>
      <c r="F642" s="57"/>
      <c r="G642" s="57"/>
      <c r="H642" s="57"/>
      <c r="I642" s="62"/>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c r="BH642" s="57"/>
      <c r="BI642" s="57"/>
      <c r="BJ642" s="57"/>
      <c r="BK642" s="57"/>
      <c r="BL642" s="57"/>
      <c r="BM642" s="57"/>
    </row>
    <row r="643" spans="3:65">
      <c r="C643" s="57"/>
      <c r="D643" s="62"/>
      <c r="E643" s="57"/>
      <c r="F643" s="57"/>
      <c r="G643" s="57"/>
      <c r="H643" s="57"/>
      <c r="I643" s="62"/>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c r="BH643" s="57"/>
      <c r="BI643" s="57"/>
      <c r="BJ643" s="57"/>
      <c r="BK643" s="57"/>
      <c r="BL643" s="57"/>
      <c r="BM643" s="57"/>
    </row>
    <row r="644" spans="3:65">
      <c r="C644" s="57"/>
      <c r="D644" s="62"/>
      <c r="E644" s="57"/>
      <c r="F644" s="57"/>
      <c r="G644" s="57"/>
      <c r="H644" s="57"/>
      <c r="I644" s="62"/>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c r="BH644" s="57"/>
      <c r="BI644" s="57"/>
      <c r="BJ644" s="57"/>
      <c r="BK644" s="57"/>
      <c r="BL644" s="57"/>
      <c r="BM644" s="57"/>
    </row>
    <row r="645" spans="3:65">
      <c r="C645" s="57"/>
      <c r="D645" s="62"/>
      <c r="E645" s="57"/>
      <c r="F645" s="57"/>
      <c r="G645" s="57"/>
      <c r="H645" s="57"/>
      <c r="I645" s="62"/>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c r="BH645" s="57"/>
      <c r="BI645" s="57"/>
      <c r="BJ645" s="57"/>
      <c r="BK645" s="57"/>
      <c r="BL645" s="57"/>
      <c r="BM645" s="57"/>
    </row>
    <row r="646" spans="3:65">
      <c r="C646" s="57"/>
      <c r="D646" s="62"/>
      <c r="E646" s="57"/>
      <c r="F646" s="57"/>
      <c r="G646" s="57"/>
      <c r="H646" s="57"/>
      <c r="I646" s="62"/>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c r="BH646" s="57"/>
      <c r="BI646" s="57"/>
      <c r="BJ646" s="57"/>
      <c r="BK646" s="57"/>
      <c r="BL646" s="57"/>
      <c r="BM646" s="57"/>
    </row>
    <row r="647" spans="3:65">
      <c r="C647" s="57"/>
      <c r="D647" s="62"/>
      <c r="E647" s="57"/>
      <c r="F647" s="57"/>
      <c r="G647" s="57"/>
      <c r="H647" s="57"/>
      <c r="I647" s="62"/>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c r="BH647" s="57"/>
      <c r="BI647" s="57"/>
      <c r="BJ647" s="57"/>
      <c r="BK647" s="57"/>
      <c r="BL647" s="57"/>
      <c r="BM647" s="57"/>
    </row>
    <row r="648" spans="3:65">
      <c r="C648" s="57"/>
      <c r="D648" s="62"/>
      <c r="E648" s="57"/>
      <c r="F648" s="57"/>
      <c r="G648" s="57"/>
      <c r="H648" s="57"/>
      <c r="I648" s="62"/>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c r="BH648" s="57"/>
      <c r="BI648" s="57"/>
      <c r="BJ648" s="57"/>
      <c r="BK648" s="57"/>
      <c r="BL648" s="57"/>
      <c r="BM648" s="57"/>
    </row>
    <row r="649" spans="3:65">
      <c r="C649" s="57"/>
      <c r="D649" s="62"/>
      <c r="E649" s="57"/>
      <c r="F649" s="57"/>
      <c r="G649" s="57"/>
      <c r="H649" s="57"/>
      <c r="I649" s="62"/>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c r="BH649" s="57"/>
      <c r="BI649" s="57"/>
      <c r="BJ649" s="57"/>
      <c r="BK649" s="57"/>
      <c r="BL649" s="57"/>
      <c r="BM649" s="57"/>
    </row>
    <row r="650" spans="3:65">
      <c r="C650" s="57"/>
      <c r="D650" s="62"/>
      <c r="E650" s="57"/>
      <c r="F650" s="57"/>
      <c r="G650" s="57"/>
      <c r="H650" s="57"/>
      <c r="I650" s="62"/>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c r="BH650" s="57"/>
      <c r="BI650" s="57"/>
      <c r="BJ650" s="57"/>
      <c r="BK650" s="57"/>
      <c r="BL650" s="57"/>
      <c r="BM650" s="57"/>
    </row>
    <row r="651" spans="3:65">
      <c r="C651" s="57"/>
      <c r="D651" s="62"/>
      <c r="E651" s="57"/>
      <c r="F651" s="57"/>
      <c r="G651" s="57"/>
      <c r="H651" s="57"/>
      <c r="I651" s="62"/>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c r="BH651" s="57"/>
      <c r="BI651" s="57"/>
      <c r="BJ651" s="57"/>
      <c r="BK651" s="57"/>
      <c r="BL651" s="57"/>
      <c r="BM651" s="57"/>
    </row>
    <row r="652" spans="3:65">
      <c r="C652" s="57"/>
      <c r="D652" s="62"/>
      <c r="E652" s="57"/>
      <c r="F652" s="57"/>
      <c r="G652" s="57"/>
      <c r="H652" s="57"/>
      <c r="I652" s="62"/>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c r="BH652" s="57"/>
      <c r="BI652" s="57"/>
      <c r="BJ652" s="57"/>
      <c r="BK652" s="57"/>
      <c r="BL652" s="57"/>
      <c r="BM652" s="57"/>
    </row>
    <row r="653" spans="3:65">
      <c r="C653" s="57"/>
      <c r="D653" s="62"/>
      <c r="E653" s="57"/>
      <c r="F653" s="57"/>
      <c r="G653" s="57"/>
      <c r="H653" s="57"/>
      <c r="I653" s="62"/>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c r="BH653" s="57"/>
      <c r="BI653" s="57"/>
      <c r="BJ653" s="57"/>
      <c r="BK653" s="57"/>
      <c r="BL653" s="57"/>
      <c r="BM653" s="57"/>
    </row>
    <row r="654" spans="3:65">
      <c r="C654" s="57"/>
      <c r="D654" s="62"/>
      <c r="E654" s="57"/>
      <c r="F654" s="57"/>
      <c r="G654" s="57"/>
      <c r="H654" s="57"/>
      <c r="I654" s="62"/>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c r="BH654" s="57"/>
      <c r="BI654" s="57"/>
      <c r="BJ654" s="57"/>
      <c r="BK654" s="57"/>
      <c r="BL654" s="57"/>
      <c r="BM654" s="57"/>
    </row>
    <row r="655" spans="3:65">
      <c r="C655" s="57"/>
      <c r="D655" s="62"/>
      <c r="E655" s="57"/>
      <c r="F655" s="57"/>
      <c r="G655" s="57"/>
      <c r="H655" s="57"/>
      <c r="I655" s="62"/>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57"/>
      <c r="BL655" s="57"/>
      <c r="BM655" s="57"/>
    </row>
    <row r="656" spans="3:65">
      <c r="C656" s="57"/>
      <c r="D656" s="62"/>
      <c r="E656" s="57"/>
      <c r="F656" s="57"/>
      <c r="G656" s="57"/>
      <c r="H656" s="57"/>
      <c r="I656" s="62"/>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c r="BH656" s="57"/>
      <c r="BI656" s="57"/>
      <c r="BJ656" s="57"/>
      <c r="BK656" s="57"/>
      <c r="BL656" s="57"/>
      <c r="BM656" s="57"/>
    </row>
    <row r="657" spans="3:65">
      <c r="C657" s="57"/>
      <c r="D657" s="62"/>
      <c r="E657" s="57"/>
      <c r="F657" s="57"/>
      <c r="G657" s="57"/>
      <c r="H657" s="57"/>
      <c r="I657" s="62"/>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c r="BH657" s="57"/>
      <c r="BI657" s="57"/>
      <c r="BJ657" s="57"/>
      <c r="BK657" s="57"/>
      <c r="BL657" s="57"/>
      <c r="BM657" s="57"/>
    </row>
    <row r="658" spans="3:65">
      <c r="C658" s="57"/>
      <c r="D658" s="62"/>
      <c r="E658" s="57"/>
      <c r="F658" s="57"/>
      <c r="G658" s="57"/>
      <c r="H658" s="57"/>
      <c r="I658" s="62"/>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c r="BH658" s="57"/>
      <c r="BI658" s="57"/>
      <c r="BJ658" s="57"/>
      <c r="BK658" s="57"/>
      <c r="BL658" s="57"/>
      <c r="BM658" s="57"/>
    </row>
    <row r="659" spans="3:65">
      <c r="C659" s="57"/>
      <c r="D659" s="62"/>
      <c r="E659" s="57"/>
      <c r="F659" s="57"/>
      <c r="G659" s="57"/>
      <c r="H659" s="57"/>
      <c r="I659" s="62"/>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c r="BH659" s="57"/>
      <c r="BI659" s="57"/>
      <c r="BJ659" s="57"/>
      <c r="BK659" s="57"/>
      <c r="BL659" s="57"/>
      <c r="BM659" s="57"/>
    </row>
    <row r="660" spans="3:65">
      <c r="C660" s="57"/>
      <c r="D660" s="62"/>
      <c r="E660" s="57"/>
      <c r="F660" s="57"/>
      <c r="G660" s="57"/>
      <c r="H660" s="57"/>
      <c r="I660" s="62"/>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57"/>
      <c r="BL660" s="57"/>
      <c r="BM660" s="57"/>
    </row>
    <row r="661" spans="3:65">
      <c r="C661" s="57"/>
      <c r="D661" s="62"/>
      <c r="E661" s="57"/>
      <c r="F661" s="57"/>
      <c r="G661" s="57"/>
      <c r="H661" s="57"/>
      <c r="I661" s="62"/>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c r="BH661" s="57"/>
      <c r="BI661" s="57"/>
      <c r="BJ661" s="57"/>
      <c r="BK661" s="57"/>
      <c r="BL661" s="57"/>
      <c r="BM661" s="57"/>
    </row>
    <row r="662" spans="3:65">
      <c r="C662" s="57"/>
      <c r="D662" s="62"/>
      <c r="E662" s="57"/>
      <c r="F662" s="57"/>
      <c r="G662" s="57"/>
      <c r="H662" s="57"/>
      <c r="I662" s="62"/>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c r="BH662" s="57"/>
      <c r="BI662" s="57"/>
      <c r="BJ662" s="57"/>
      <c r="BK662" s="57"/>
      <c r="BL662" s="57"/>
      <c r="BM662" s="57"/>
    </row>
    <row r="663" spans="3:65">
      <c r="C663" s="57"/>
      <c r="D663" s="62"/>
      <c r="E663" s="57"/>
      <c r="F663" s="57"/>
      <c r="G663" s="57"/>
      <c r="H663" s="57"/>
      <c r="I663" s="62"/>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c r="BH663" s="57"/>
      <c r="BI663" s="57"/>
      <c r="BJ663" s="57"/>
      <c r="BK663" s="57"/>
      <c r="BL663" s="57"/>
      <c r="BM663" s="57"/>
    </row>
    <row r="664" spans="3:65">
      <c r="C664" s="57"/>
      <c r="D664" s="62"/>
      <c r="E664" s="57"/>
      <c r="F664" s="57"/>
      <c r="G664" s="57"/>
      <c r="H664" s="57"/>
      <c r="I664" s="62"/>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c r="BH664" s="57"/>
      <c r="BI664" s="57"/>
      <c r="BJ664" s="57"/>
      <c r="BK664" s="57"/>
      <c r="BL664" s="57"/>
      <c r="BM664" s="57"/>
    </row>
    <row r="665" spans="3:65">
      <c r="C665" s="57"/>
      <c r="D665" s="62"/>
      <c r="E665" s="57"/>
      <c r="F665" s="57"/>
      <c r="G665" s="57"/>
      <c r="H665" s="57"/>
      <c r="I665" s="62"/>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c r="BH665" s="57"/>
      <c r="BI665" s="57"/>
      <c r="BJ665" s="57"/>
      <c r="BK665" s="57"/>
      <c r="BL665" s="57"/>
      <c r="BM665" s="57"/>
    </row>
    <row r="666" spans="3:65">
      <c r="C666" s="57"/>
      <c r="D666" s="62"/>
      <c r="E666" s="57"/>
      <c r="F666" s="57"/>
      <c r="G666" s="57"/>
      <c r="H666" s="57"/>
      <c r="I666" s="62"/>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c r="BH666" s="57"/>
      <c r="BI666" s="57"/>
      <c r="BJ666" s="57"/>
      <c r="BK666" s="57"/>
      <c r="BL666" s="57"/>
      <c r="BM666" s="57"/>
    </row>
    <row r="667" spans="3:65">
      <c r="C667" s="57"/>
      <c r="D667" s="62"/>
      <c r="E667" s="57"/>
      <c r="F667" s="57"/>
      <c r="G667" s="57"/>
      <c r="H667" s="57"/>
      <c r="I667" s="62"/>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c r="BH667" s="57"/>
      <c r="BI667" s="57"/>
      <c r="BJ667" s="57"/>
      <c r="BK667" s="57"/>
      <c r="BL667" s="57"/>
      <c r="BM667" s="57"/>
    </row>
    <row r="668" spans="3:65">
      <c r="C668" s="57"/>
      <c r="D668" s="62"/>
      <c r="E668" s="57"/>
      <c r="F668" s="57"/>
      <c r="G668" s="57"/>
      <c r="H668" s="57"/>
      <c r="I668" s="62"/>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c r="BH668" s="57"/>
      <c r="BI668" s="57"/>
      <c r="BJ668" s="57"/>
      <c r="BK668" s="57"/>
      <c r="BL668" s="57"/>
      <c r="BM668" s="57"/>
    </row>
    <row r="669" spans="3:65">
      <c r="C669" s="57"/>
      <c r="D669" s="62"/>
      <c r="E669" s="57"/>
      <c r="F669" s="57"/>
      <c r="G669" s="57"/>
      <c r="H669" s="57"/>
      <c r="I669" s="62"/>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c r="BH669" s="57"/>
      <c r="BI669" s="57"/>
      <c r="BJ669" s="57"/>
      <c r="BK669" s="57"/>
      <c r="BL669" s="57"/>
      <c r="BM669" s="57"/>
    </row>
    <row r="670" spans="3:65">
      <c r="C670" s="57"/>
      <c r="D670" s="62"/>
      <c r="E670" s="57"/>
      <c r="F670" s="57"/>
      <c r="G670" s="57"/>
      <c r="H670" s="57"/>
      <c r="I670" s="62"/>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57"/>
      <c r="BL670" s="57"/>
      <c r="BM670" s="57"/>
    </row>
    <row r="671" spans="3:65">
      <c r="C671" s="57"/>
      <c r="D671" s="62"/>
      <c r="E671" s="57"/>
      <c r="F671" s="57"/>
      <c r="G671" s="57"/>
      <c r="H671" s="57"/>
      <c r="I671" s="62"/>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c r="BH671" s="57"/>
      <c r="BI671" s="57"/>
      <c r="BJ671" s="57"/>
      <c r="BK671" s="57"/>
      <c r="BL671" s="57"/>
      <c r="BM671" s="57"/>
    </row>
    <row r="672" spans="3:65">
      <c r="C672" s="57"/>
      <c r="D672" s="62"/>
      <c r="E672" s="57"/>
      <c r="F672" s="57"/>
      <c r="G672" s="57"/>
      <c r="H672" s="57"/>
      <c r="I672" s="62"/>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c r="BH672" s="57"/>
      <c r="BI672" s="57"/>
      <c r="BJ672" s="57"/>
      <c r="BK672" s="57"/>
      <c r="BL672" s="57"/>
      <c r="BM672" s="57"/>
    </row>
    <row r="673" spans="3:65">
      <c r="C673" s="57"/>
      <c r="D673" s="62"/>
      <c r="E673" s="57"/>
      <c r="F673" s="57"/>
      <c r="G673" s="57"/>
      <c r="H673" s="57"/>
      <c r="I673" s="62"/>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c r="BH673" s="57"/>
      <c r="BI673" s="57"/>
      <c r="BJ673" s="57"/>
      <c r="BK673" s="57"/>
      <c r="BL673" s="57"/>
      <c r="BM673" s="57"/>
    </row>
    <row r="674" spans="3:65">
      <c r="C674" s="57"/>
      <c r="D674" s="62"/>
      <c r="E674" s="57"/>
      <c r="F674" s="57"/>
      <c r="G674" s="57"/>
      <c r="H674" s="57"/>
      <c r="I674" s="62"/>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c r="BH674" s="57"/>
      <c r="BI674" s="57"/>
      <c r="BJ674" s="57"/>
      <c r="BK674" s="57"/>
      <c r="BL674" s="57"/>
      <c r="BM674" s="57"/>
    </row>
    <row r="675" spans="3:65">
      <c r="C675" s="57"/>
      <c r="D675" s="62"/>
      <c r="E675" s="57"/>
      <c r="F675" s="57"/>
      <c r="G675" s="57"/>
      <c r="H675" s="57"/>
      <c r="I675" s="62"/>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c r="BH675" s="57"/>
      <c r="BI675" s="57"/>
      <c r="BJ675" s="57"/>
      <c r="BK675" s="57"/>
      <c r="BL675" s="57"/>
      <c r="BM675" s="57"/>
    </row>
    <row r="676" spans="3:65">
      <c r="C676" s="57"/>
      <c r="D676" s="62"/>
      <c r="E676" s="57"/>
      <c r="F676" s="57"/>
      <c r="G676" s="57"/>
      <c r="H676" s="57"/>
      <c r="I676" s="62"/>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c r="BH676" s="57"/>
      <c r="BI676" s="57"/>
      <c r="BJ676" s="57"/>
      <c r="BK676" s="57"/>
      <c r="BL676" s="57"/>
      <c r="BM676" s="57"/>
    </row>
    <row r="677" spans="3:65">
      <c r="C677" s="57"/>
      <c r="D677" s="62"/>
      <c r="E677" s="57"/>
      <c r="F677" s="57"/>
      <c r="G677" s="57"/>
      <c r="H677" s="57"/>
      <c r="I677" s="62"/>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7"/>
    </row>
    <row r="678" spans="3:65">
      <c r="C678" s="57"/>
      <c r="D678" s="62"/>
      <c r="E678" s="57"/>
      <c r="F678" s="57"/>
      <c r="G678" s="57"/>
      <c r="H678" s="57"/>
      <c r="I678" s="62"/>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c r="BH678" s="57"/>
      <c r="BI678" s="57"/>
      <c r="BJ678" s="57"/>
      <c r="BK678" s="57"/>
      <c r="BL678" s="57"/>
      <c r="BM678" s="57"/>
    </row>
    <row r="679" spans="3:65">
      <c r="C679" s="57"/>
      <c r="D679" s="62"/>
      <c r="E679" s="57"/>
      <c r="F679" s="57"/>
      <c r="G679" s="57"/>
      <c r="H679" s="57"/>
      <c r="I679" s="62"/>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c r="BH679" s="57"/>
      <c r="BI679" s="57"/>
      <c r="BJ679" s="57"/>
      <c r="BK679" s="57"/>
      <c r="BL679" s="57"/>
      <c r="BM679" s="57"/>
    </row>
    <row r="680" spans="3:65">
      <c r="C680" s="57"/>
      <c r="D680" s="62"/>
      <c r="E680" s="57"/>
      <c r="F680" s="57"/>
      <c r="G680" s="57"/>
      <c r="H680" s="57"/>
      <c r="I680" s="62"/>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c r="BH680" s="57"/>
      <c r="BI680" s="57"/>
      <c r="BJ680" s="57"/>
      <c r="BK680" s="57"/>
      <c r="BL680" s="57"/>
      <c r="BM680" s="57"/>
    </row>
    <row r="681" spans="3:65">
      <c r="C681" s="57"/>
      <c r="D681" s="62"/>
      <c r="E681" s="57"/>
      <c r="F681" s="57"/>
      <c r="G681" s="57"/>
      <c r="H681" s="57"/>
      <c r="I681" s="62"/>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c r="BH681" s="57"/>
      <c r="BI681" s="57"/>
      <c r="BJ681" s="57"/>
      <c r="BK681" s="57"/>
      <c r="BL681" s="57"/>
      <c r="BM681" s="57"/>
    </row>
    <row r="682" spans="3:65">
      <c r="C682" s="57"/>
      <c r="D682" s="62"/>
      <c r="E682" s="57"/>
      <c r="F682" s="57"/>
      <c r="G682" s="57"/>
      <c r="H682" s="57"/>
      <c r="I682" s="62"/>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57"/>
      <c r="BL682" s="57"/>
      <c r="BM682" s="57"/>
    </row>
    <row r="683" spans="3:65">
      <c r="C683" s="57"/>
      <c r="D683" s="62"/>
      <c r="E683" s="57"/>
      <c r="F683" s="57"/>
      <c r="G683" s="57"/>
      <c r="H683" s="57"/>
      <c r="I683" s="62"/>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c r="BH683" s="57"/>
      <c r="BI683" s="57"/>
      <c r="BJ683" s="57"/>
      <c r="BK683" s="57"/>
      <c r="BL683" s="57"/>
      <c r="BM683" s="57"/>
    </row>
    <row r="684" spans="3:65">
      <c r="C684" s="57"/>
      <c r="D684" s="62"/>
      <c r="E684" s="57"/>
      <c r="F684" s="57"/>
      <c r="G684" s="57"/>
      <c r="H684" s="57"/>
      <c r="I684" s="62"/>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c r="BH684" s="57"/>
      <c r="BI684" s="57"/>
      <c r="BJ684" s="57"/>
      <c r="BK684" s="57"/>
      <c r="BL684" s="57"/>
      <c r="BM684" s="57"/>
    </row>
    <row r="685" spans="3:65">
      <c r="C685" s="57"/>
      <c r="D685" s="62"/>
      <c r="E685" s="57"/>
      <c r="F685" s="57"/>
      <c r="G685" s="57"/>
      <c r="H685" s="57"/>
      <c r="I685" s="62"/>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c r="BH685" s="57"/>
      <c r="BI685" s="57"/>
      <c r="BJ685" s="57"/>
      <c r="BK685" s="57"/>
      <c r="BL685" s="57"/>
      <c r="BM685" s="57"/>
    </row>
    <row r="686" spans="3:65">
      <c r="C686" s="57"/>
      <c r="D686" s="62"/>
      <c r="E686" s="57"/>
      <c r="F686" s="57"/>
      <c r="G686" s="57"/>
      <c r="H686" s="57"/>
      <c r="I686" s="62"/>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c r="BH686" s="57"/>
      <c r="BI686" s="57"/>
      <c r="BJ686" s="57"/>
      <c r="BK686" s="57"/>
      <c r="BL686" s="57"/>
      <c r="BM686" s="57"/>
    </row>
    <row r="687" spans="3:65">
      <c r="C687" s="57"/>
      <c r="D687" s="62"/>
      <c r="E687" s="57"/>
      <c r="F687" s="57"/>
      <c r="G687" s="57"/>
      <c r="H687" s="57"/>
      <c r="I687" s="62"/>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57"/>
      <c r="BL687" s="57"/>
      <c r="BM687" s="57"/>
    </row>
    <row r="688" spans="3:65">
      <c r="C688" s="57"/>
      <c r="D688" s="62"/>
      <c r="E688" s="57"/>
      <c r="F688" s="57"/>
      <c r="G688" s="57"/>
      <c r="H688" s="57"/>
      <c r="I688" s="62"/>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c r="BH688" s="57"/>
      <c r="BI688" s="57"/>
      <c r="BJ688" s="57"/>
      <c r="BK688" s="57"/>
      <c r="BL688" s="57"/>
      <c r="BM688" s="57"/>
    </row>
    <row r="689" spans="3:65">
      <c r="C689" s="57"/>
      <c r="D689" s="62"/>
      <c r="E689" s="57"/>
      <c r="F689" s="57"/>
      <c r="G689" s="57"/>
      <c r="H689" s="57"/>
      <c r="I689" s="62"/>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c r="BH689" s="57"/>
      <c r="BI689" s="57"/>
      <c r="BJ689" s="57"/>
      <c r="BK689" s="57"/>
      <c r="BL689" s="57"/>
      <c r="BM689" s="57"/>
    </row>
    <row r="690" spans="3:65">
      <c r="C690" s="57"/>
      <c r="D690" s="62"/>
      <c r="E690" s="57"/>
      <c r="F690" s="57"/>
      <c r="G690" s="57"/>
      <c r="H690" s="57"/>
      <c r="I690" s="62"/>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c r="BH690" s="57"/>
      <c r="BI690" s="57"/>
      <c r="BJ690" s="57"/>
      <c r="BK690" s="57"/>
      <c r="BL690" s="57"/>
      <c r="BM690" s="57"/>
    </row>
    <row r="691" spans="3:65">
      <c r="C691" s="57"/>
      <c r="D691" s="62"/>
      <c r="E691" s="57"/>
      <c r="F691" s="57"/>
      <c r="G691" s="57"/>
      <c r="H691" s="57"/>
      <c r="I691" s="62"/>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c r="BH691" s="57"/>
      <c r="BI691" s="57"/>
      <c r="BJ691" s="57"/>
      <c r="BK691" s="57"/>
      <c r="BL691" s="57"/>
      <c r="BM691" s="57"/>
    </row>
    <row r="692" spans="3:65">
      <c r="C692" s="57"/>
      <c r="D692" s="62"/>
      <c r="E692" s="57"/>
      <c r="F692" s="57"/>
      <c r="G692" s="57"/>
      <c r="H692" s="57"/>
      <c r="I692" s="62"/>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c r="BH692" s="57"/>
      <c r="BI692" s="57"/>
      <c r="BJ692" s="57"/>
      <c r="BK692" s="57"/>
      <c r="BL692" s="57"/>
      <c r="BM692" s="57"/>
    </row>
    <row r="693" spans="3:65">
      <c r="C693" s="57"/>
      <c r="D693" s="62"/>
      <c r="E693" s="57"/>
      <c r="F693" s="57"/>
      <c r="G693" s="57"/>
      <c r="H693" s="57"/>
      <c r="I693" s="62"/>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c r="BH693" s="57"/>
      <c r="BI693" s="57"/>
      <c r="BJ693" s="57"/>
      <c r="BK693" s="57"/>
      <c r="BL693" s="57"/>
      <c r="BM693" s="57"/>
    </row>
    <row r="694" spans="3:65">
      <c r="C694" s="57"/>
      <c r="D694" s="62"/>
      <c r="E694" s="57"/>
      <c r="F694" s="57"/>
      <c r="G694" s="57"/>
      <c r="H694" s="57"/>
      <c r="I694" s="62"/>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57"/>
      <c r="BL694" s="57"/>
      <c r="BM694" s="57"/>
    </row>
    <row r="695" spans="3:65">
      <c r="C695" s="57"/>
      <c r="D695" s="62"/>
      <c r="E695" s="57"/>
      <c r="F695" s="57"/>
      <c r="G695" s="57"/>
      <c r="H695" s="57"/>
      <c r="I695" s="62"/>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c r="BH695" s="57"/>
      <c r="BI695" s="57"/>
      <c r="BJ695" s="57"/>
      <c r="BK695" s="57"/>
      <c r="BL695" s="57"/>
      <c r="BM695" s="57"/>
    </row>
    <row r="696" spans="3:65">
      <c r="C696" s="57"/>
      <c r="D696" s="62"/>
      <c r="E696" s="57"/>
      <c r="F696" s="57"/>
      <c r="G696" s="57"/>
      <c r="H696" s="57"/>
      <c r="I696" s="62"/>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c r="BH696" s="57"/>
      <c r="BI696" s="57"/>
      <c r="BJ696" s="57"/>
      <c r="BK696" s="57"/>
      <c r="BL696" s="57"/>
      <c r="BM696" s="57"/>
    </row>
    <row r="697" spans="3:65">
      <c r="C697" s="57"/>
      <c r="D697" s="62"/>
      <c r="E697" s="57"/>
      <c r="F697" s="57"/>
      <c r="G697" s="57"/>
      <c r="H697" s="57"/>
      <c r="I697" s="62"/>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c r="BH697" s="57"/>
      <c r="BI697" s="57"/>
      <c r="BJ697" s="57"/>
      <c r="BK697" s="57"/>
      <c r="BL697" s="57"/>
      <c r="BM697" s="57"/>
    </row>
    <row r="698" spans="3:65">
      <c r="C698" s="57"/>
      <c r="D698" s="62"/>
      <c r="E698" s="57"/>
      <c r="F698" s="57"/>
      <c r="G698" s="57"/>
      <c r="H698" s="57"/>
      <c r="I698" s="62"/>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c r="BH698" s="57"/>
      <c r="BI698" s="57"/>
      <c r="BJ698" s="57"/>
      <c r="BK698" s="57"/>
      <c r="BL698" s="57"/>
      <c r="BM698" s="57"/>
    </row>
    <row r="699" spans="3:65">
      <c r="C699" s="57"/>
      <c r="D699" s="62"/>
      <c r="E699" s="57"/>
      <c r="F699" s="57"/>
      <c r="G699" s="57"/>
      <c r="H699" s="57"/>
      <c r="I699" s="62"/>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c r="BH699" s="57"/>
      <c r="BI699" s="57"/>
      <c r="BJ699" s="57"/>
      <c r="BK699" s="57"/>
      <c r="BL699" s="57"/>
      <c r="BM699" s="57"/>
    </row>
    <row r="700" spans="3:65">
      <c r="C700" s="57"/>
      <c r="D700" s="62"/>
      <c r="E700" s="57"/>
      <c r="F700" s="57"/>
      <c r="G700" s="57"/>
      <c r="H700" s="57"/>
      <c r="I700" s="62"/>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c r="BH700" s="57"/>
      <c r="BI700" s="57"/>
      <c r="BJ700" s="57"/>
      <c r="BK700" s="57"/>
      <c r="BL700" s="57"/>
      <c r="BM700" s="57"/>
    </row>
    <row r="701" spans="3:65">
      <c r="C701" s="57"/>
      <c r="D701" s="62"/>
      <c r="E701" s="57"/>
      <c r="F701" s="57"/>
      <c r="G701" s="57"/>
      <c r="H701" s="57"/>
      <c r="I701" s="62"/>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c r="BH701" s="57"/>
      <c r="BI701" s="57"/>
      <c r="BJ701" s="57"/>
      <c r="BK701" s="57"/>
      <c r="BL701" s="57"/>
      <c r="BM701" s="57"/>
    </row>
    <row r="702" spans="3:65">
      <c r="C702" s="57"/>
      <c r="D702" s="62"/>
      <c r="E702" s="57"/>
      <c r="F702" s="57"/>
      <c r="G702" s="57"/>
      <c r="H702" s="57"/>
      <c r="I702" s="62"/>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c r="BH702" s="57"/>
      <c r="BI702" s="57"/>
      <c r="BJ702" s="57"/>
      <c r="BK702" s="57"/>
      <c r="BL702" s="57"/>
      <c r="BM702" s="57"/>
    </row>
    <row r="703" spans="3:65">
      <c r="C703" s="57"/>
      <c r="D703" s="62"/>
      <c r="E703" s="57"/>
      <c r="F703" s="57"/>
      <c r="G703" s="57"/>
      <c r="H703" s="57"/>
      <c r="I703" s="62"/>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c r="BH703" s="57"/>
      <c r="BI703" s="57"/>
      <c r="BJ703" s="57"/>
      <c r="BK703" s="57"/>
      <c r="BL703" s="57"/>
      <c r="BM703" s="57"/>
    </row>
    <row r="704" spans="3:65">
      <c r="C704" s="57"/>
      <c r="D704" s="62"/>
      <c r="E704" s="57"/>
      <c r="F704" s="57"/>
      <c r="G704" s="57"/>
      <c r="H704" s="57"/>
      <c r="I704" s="62"/>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c r="BH704" s="57"/>
      <c r="BI704" s="57"/>
      <c r="BJ704" s="57"/>
      <c r="BK704" s="57"/>
      <c r="BL704" s="57"/>
      <c r="BM704" s="57"/>
    </row>
    <row r="705" spans="3:65">
      <c r="C705" s="57"/>
      <c r="D705" s="62"/>
      <c r="E705" s="57"/>
      <c r="F705" s="57"/>
      <c r="G705" s="57"/>
      <c r="H705" s="57"/>
      <c r="I705" s="62"/>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57"/>
      <c r="BL705" s="57"/>
      <c r="BM705" s="57"/>
    </row>
    <row r="706" spans="3:65">
      <c r="C706" s="57"/>
      <c r="D706" s="62"/>
      <c r="E706" s="57"/>
      <c r="F706" s="57"/>
      <c r="G706" s="57"/>
      <c r="H706" s="57"/>
      <c r="I706" s="62"/>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c r="BH706" s="57"/>
      <c r="BI706" s="57"/>
      <c r="BJ706" s="57"/>
      <c r="BK706" s="57"/>
      <c r="BL706" s="57"/>
      <c r="BM706" s="57"/>
    </row>
    <row r="707" spans="3:65">
      <c r="C707" s="57"/>
      <c r="D707" s="62"/>
      <c r="E707" s="57"/>
      <c r="F707" s="57"/>
      <c r="G707" s="57"/>
      <c r="H707" s="57"/>
      <c r="I707" s="62"/>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c r="BH707" s="57"/>
      <c r="BI707" s="57"/>
      <c r="BJ707" s="57"/>
      <c r="BK707" s="57"/>
      <c r="BL707" s="57"/>
      <c r="BM707" s="57"/>
    </row>
    <row r="708" spans="3:65">
      <c r="C708" s="57"/>
      <c r="D708" s="62"/>
      <c r="E708" s="57"/>
      <c r="F708" s="57"/>
      <c r="G708" s="57"/>
      <c r="H708" s="57"/>
      <c r="I708" s="62"/>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c r="BH708" s="57"/>
      <c r="BI708" s="57"/>
      <c r="BJ708" s="57"/>
      <c r="BK708" s="57"/>
      <c r="BL708" s="57"/>
      <c r="BM708" s="57"/>
    </row>
    <row r="709" spans="3:65">
      <c r="C709" s="57"/>
      <c r="D709" s="62"/>
      <c r="E709" s="57"/>
      <c r="F709" s="57"/>
      <c r="G709" s="57"/>
      <c r="H709" s="57"/>
      <c r="I709" s="62"/>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c r="BH709" s="57"/>
      <c r="BI709" s="57"/>
      <c r="BJ709" s="57"/>
      <c r="BK709" s="57"/>
      <c r="BL709" s="57"/>
      <c r="BM709" s="57"/>
    </row>
    <row r="710" spans="3:65">
      <c r="C710" s="57"/>
      <c r="D710" s="62"/>
      <c r="E710" s="57"/>
      <c r="F710" s="57"/>
      <c r="G710" s="57"/>
      <c r="H710" s="57"/>
      <c r="I710" s="62"/>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c r="BH710" s="57"/>
      <c r="BI710" s="57"/>
      <c r="BJ710" s="57"/>
      <c r="BK710" s="57"/>
      <c r="BL710" s="57"/>
      <c r="BM710" s="57"/>
    </row>
    <row r="711" spans="3:65">
      <c r="C711" s="57"/>
      <c r="D711" s="62"/>
      <c r="E711" s="57"/>
      <c r="F711" s="57"/>
      <c r="G711" s="57"/>
      <c r="H711" s="57"/>
      <c r="I711" s="62"/>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c r="BH711" s="57"/>
      <c r="BI711" s="57"/>
      <c r="BJ711" s="57"/>
      <c r="BK711" s="57"/>
      <c r="BL711" s="57"/>
      <c r="BM711" s="57"/>
    </row>
    <row r="712" spans="3:65">
      <c r="C712" s="57"/>
      <c r="D712" s="62"/>
      <c r="E712" s="57"/>
      <c r="F712" s="57"/>
      <c r="G712" s="57"/>
      <c r="H712" s="57"/>
      <c r="I712" s="62"/>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c r="BH712" s="57"/>
      <c r="BI712" s="57"/>
      <c r="BJ712" s="57"/>
      <c r="BK712" s="57"/>
      <c r="BL712" s="57"/>
      <c r="BM712" s="57"/>
    </row>
    <row r="713" spans="3:65">
      <c r="C713" s="57"/>
      <c r="D713" s="62"/>
      <c r="E713" s="57"/>
      <c r="F713" s="57"/>
      <c r="G713" s="57"/>
      <c r="H713" s="57"/>
      <c r="I713" s="62"/>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c r="BH713" s="57"/>
      <c r="BI713" s="57"/>
      <c r="BJ713" s="57"/>
      <c r="BK713" s="57"/>
      <c r="BL713" s="57"/>
      <c r="BM713" s="57"/>
    </row>
    <row r="714" spans="3:65">
      <c r="C714" s="57"/>
      <c r="D714" s="62"/>
      <c r="E714" s="57"/>
      <c r="F714" s="57"/>
      <c r="G714" s="57"/>
      <c r="H714" s="57"/>
      <c r="I714" s="62"/>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c r="BH714" s="57"/>
      <c r="BI714" s="57"/>
      <c r="BJ714" s="57"/>
      <c r="BK714" s="57"/>
      <c r="BL714" s="57"/>
      <c r="BM714" s="57"/>
    </row>
    <row r="715" spans="3:65">
      <c r="C715" s="57"/>
      <c r="D715" s="62"/>
      <c r="E715" s="57"/>
      <c r="F715" s="57"/>
      <c r="G715" s="57"/>
      <c r="H715" s="57"/>
      <c r="I715" s="62"/>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c r="BH715" s="57"/>
      <c r="BI715" s="57"/>
      <c r="BJ715" s="57"/>
      <c r="BK715" s="57"/>
      <c r="BL715" s="57"/>
      <c r="BM715" s="57"/>
    </row>
    <row r="716" spans="3:65">
      <c r="C716" s="57"/>
      <c r="D716" s="62"/>
      <c r="E716" s="57"/>
      <c r="F716" s="57"/>
      <c r="G716" s="57"/>
      <c r="H716" s="57"/>
      <c r="I716" s="62"/>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7"/>
    </row>
    <row r="717" spans="3:65">
      <c r="C717" s="57"/>
      <c r="D717" s="62"/>
      <c r="E717" s="57"/>
      <c r="F717" s="57"/>
      <c r="G717" s="57"/>
      <c r="H717" s="57"/>
      <c r="I717" s="62"/>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c r="BH717" s="57"/>
      <c r="BI717" s="57"/>
      <c r="BJ717" s="57"/>
      <c r="BK717" s="57"/>
      <c r="BL717" s="57"/>
      <c r="BM717" s="57"/>
    </row>
    <row r="718" spans="3:65">
      <c r="C718" s="57"/>
      <c r="D718" s="62"/>
      <c r="E718" s="57"/>
      <c r="F718" s="57"/>
      <c r="G718" s="57"/>
      <c r="H718" s="57"/>
      <c r="I718" s="62"/>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c r="BH718" s="57"/>
      <c r="BI718" s="57"/>
      <c r="BJ718" s="57"/>
      <c r="BK718" s="57"/>
      <c r="BL718" s="57"/>
      <c r="BM718" s="57"/>
    </row>
    <row r="719" spans="3:65">
      <c r="C719" s="57"/>
      <c r="D719" s="62"/>
      <c r="E719" s="57"/>
      <c r="F719" s="57"/>
      <c r="G719" s="57"/>
      <c r="H719" s="57"/>
      <c r="I719" s="62"/>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c r="BH719" s="57"/>
      <c r="BI719" s="57"/>
      <c r="BJ719" s="57"/>
      <c r="BK719" s="57"/>
      <c r="BL719" s="57"/>
      <c r="BM719" s="57"/>
    </row>
    <row r="720" spans="3:65">
      <c r="C720" s="57"/>
      <c r="D720" s="62"/>
      <c r="E720" s="57"/>
      <c r="F720" s="57"/>
      <c r="G720" s="57"/>
      <c r="H720" s="57"/>
      <c r="I720" s="62"/>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c r="BH720" s="57"/>
      <c r="BI720" s="57"/>
      <c r="BJ720" s="57"/>
      <c r="BK720" s="57"/>
      <c r="BL720" s="57"/>
      <c r="BM720" s="57"/>
    </row>
    <row r="721" spans="3:65">
      <c r="C721" s="57"/>
      <c r="D721" s="62"/>
      <c r="E721" s="57"/>
      <c r="F721" s="57"/>
      <c r="G721" s="57"/>
      <c r="H721" s="57"/>
      <c r="I721" s="62"/>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c r="BH721" s="57"/>
      <c r="BI721" s="57"/>
      <c r="BJ721" s="57"/>
      <c r="BK721" s="57"/>
      <c r="BL721" s="57"/>
      <c r="BM721" s="57"/>
    </row>
    <row r="722" spans="3:65">
      <c r="C722" s="57"/>
      <c r="D722" s="62"/>
      <c r="E722" s="57"/>
      <c r="F722" s="57"/>
      <c r="G722" s="57"/>
      <c r="H722" s="57"/>
      <c r="I722" s="62"/>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c r="BH722" s="57"/>
      <c r="BI722" s="57"/>
      <c r="BJ722" s="57"/>
      <c r="BK722" s="57"/>
      <c r="BL722" s="57"/>
      <c r="BM722" s="57"/>
    </row>
    <row r="723" spans="3:65">
      <c r="C723" s="57"/>
      <c r="D723" s="62"/>
      <c r="E723" s="57"/>
      <c r="F723" s="57"/>
      <c r="G723" s="57"/>
      <c r="H723" s="57"/>
      <c r="I723" s="62"/>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c r="BH723" s="57"/>
      <c r="BI723" s="57"/>
      <c r="BJ723" s="57"/>
      <c r="BK723" s="57"/>
      <c r="BL723" s="57"/>
      <c r="BM723" s="57"/>
    </row>
    <row r="724" spans="3:65">
      <c r="C724" s="57"/>
      <c r="D724" s="62"/>
      <c r="E724" s="57"/>
      <c r="F724" s="57"/>
      <c r="G724" s="57"/>
      <c r="H724" s="57"/>
      <c r="I724" s="62"/>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c r="BH724" s="57"/>
      <c r="BI724" s="57"/>
      <c r="BJ724" s="57"/>
      <c r="BK724" s="57"/>
      <c r="BL724" s="57"/>
      <c r="BM724" s="57"/>
    </row>
    <row r="725" spans="3:65">
      <c r="C725" s="57"/>
      <c r="D725" s="62"/>
      <c r="E725" s="57"/>
      <c r="F725" s="57"/>
      <c r="G725" s="57"/>
      <c r="H725" s="57"/>
      <c r="I725" s="62"/>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c r="BH725" s="57"/>
      <c r="BI725" s="57"/>
      <c r="BJ725" s="57"/>
      <c r="BK725" s="57"/>
      <c r="BL725" s="57"/>
      <c r="BM725" s="57"/>
    </row>
    <row r="726" spans="3:65">
      <c r="C726" s="57"/>
      <c r="D726" s="62"/>
      <c r="E726" s="57"/>
      <c r="F726" s="57"/>
      <c r="G726" s="57"/>
      <c r="H726" s="57"/>
      <c r="I726" s="62"/>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c r="BH726" s="57"/>
      <c r="BI726" s="57"/>
      <c r="BJ726" s="57"/>
      <c r="BK726" s="57"/>
      <c r="BL726" s="57"/>
      <c r="BM726" s="57"/>
    </row>
    <row r="727" spans="3:65">
      <c r="C727" s="57"/>
      <c r="D727" s="62"/>
      <c r="E727" s="57"/>
      <c r="F727" s="57"/>
      <c r="G727" s="57"/>
      <c r="H727" s="57"/>
      <c r="I727" s="62"/>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57"/>
      <c r="BL727" s="57"/>
      <c r="BM727" s="57"/>
    </row>
    <row r="728" spans="3:65">
      <c r="C728" s="57"/>
      <c r="D728" s="62"/>
      <c r="E728" s="57"/>
      <c r="F728" s="57"/>
      <c r="G728" s="57"/>
      <c r="H728" s="57"/>
      <c r="I728" s="62"/>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c r="BH728" s="57"/>
      <c r="BI728" s="57"/>
      <c r="BJ728" s="57"/>
      <c r="BK728" s="57"/>
      <c r="BL728" s="57"/>
      <c r="BM728" s="57"/>
    </row>
    <row r="729" spans="3:65">
      <c r="C729" s="57"/>
      <c r="D729" s="62"/>
      <c r="E729" s="57"/>
      <c r="F729" s="57"/>
      <c r="G729" s="57"/>
      <c r="H729" s="57"/>
      <c r="I729" s="62"/>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c r="BH729" s="57"/>
      <c r="BI729" s="57"/>
      <c r="BJ729" s="57"/>
      <c r="BK729" s="57"/>
      <c r="BL729" s="57"/>
      <c r="BM729" s="57"/>
    </row>
    <row r="730" spans="3:65">
      <c r="C730" s="57"/>
      <c r="D730" s="62"/>
      <c r="E730" s="57"/>
      <c r="F730" s="57"/>
      <c r="G730" s="57"/>
      <c r="H730" s="57"/>
      <c r="I730" s="62"/>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c r="BH730" s="57"/>
      <c r="BI730" s="57"/>
      <c r="BJ730" s="57"/>
      <c r="BK730" s="57"/>
      <c r="BL730" s="57"/>
      <c r="BM730" s="57"/>
    </row>
    <row r="731" spans="3:65">
      <c r="C731" s="57"/>
      <c r="D731" s="62"/>
      <c r="E731" s="57"/>
      <c r="F731" s="57"/>
      <c r="G731" s="57"/>
      <c r="H731" s="57"/>
      <c r="I731" s="62"/>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c r="BH731" s="57"/>
      <c r="BI731" s="57"/>
      <c r="BJ731" s="57"/>
      <c r="BK731" s="57"/>
      <c r="BL731" s="57"/>
      <c r="BM731" s="57"/>
    </row>
    <row r="732" spans="3:65">
      <c r="C732" s="57"/>
      <c r="D732" s="62"/>
      <c r="E732" s="57"/>
      <c r="F732" s="57"/>
      <c r="G732" s="57"/>
      <c r="H732" s="57"/>
      <c r="I732" s="62"/>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c r="BH732" s="57"/>
      <c r="BI732" s="57"/>
      <c r="BJ732" s="57"/>
      <c r="BK732" s="57"/>
      <c r="BL732" s="57"/>
      <c r="BM732" s="57"/>
    </row>
    <row r="733" spans="3:65">
      <c r="C733" s="57"/>
      <c r="D733" s="62"/>
      <c r="E733" s="57"/>
      <c r="F733" s="57"/>
      <c r="G733" s="57"/>
      <c r="H733" s="57"/>
      <c r="I733" s="62"/>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57"/>
      <c r="BL733" s="57"/>
      <c r="BM733" s="57"/>
    </row>
    <row r="734" spans="3:65">
      <c r="C734" s="57"/>
      <c r="D734" s="62"/>
      <c r="E734" s="57"/>
      <c r="F734" s="57"/>
      <c r="G734" s="57"/>
      <c r="H734" s="57"/>
      <c r="I734" s="62"/>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c r="BH734" s="57"/>
      <c r="BI734" s="57"/>
      <c r="BJ734" s="57"/>
      <c r="BK734" s="57"/>
      <c r="BL734" s="57"/>
      <c r="BM734" s="57"/>
    </row>
    <row r="735" spans="3:65">
      <c r="C735" s="57"/>
      <c r="D735" s="62"/>
      <c r="E735" s="57"/>
      <c r="F735" s="57"/>
      <c r="G735" s="57"/>
      <c r="H735" s="57"/>
      <c r="I735" s="62"/>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c r="BH735" s="57"/>
      <c r="BI735" s="57"/>
      <c r="BJ735" s="57"/>
      <c r="BK735" s="57"/>
      <c r="BL735" s="57"/>
      <c r="BM735" s="57"/>
    </row>
    <row r="736" spans="3:65">
      <c r="C736" s="57"/>
      <c r="D736" s="62"/>
      <c r="E736" s="57"/>
      <c r="F736" s="57"/>
      <c r="G736" s="57"/>
      <c r="H736" s="57"/>
      <c r="I736" s="62"/>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c r="BH736" s="57"/>
      <c r="BI736" s="57"/>
      <c r="BJ736" s="57"/>
      <c r="BK736" s="57"/>
      <c r="BL736" s="57"/>
      <c r="BM736" s="57"/>
    </row>
    <row r="737" spans="3:65">
      <c r="C737" s="57"/>
      <c r="D737" s="62"/>
      <c r="E737" s="57"/>
      <c r="F737" s="57"/>
      <c r="G737" s="57"/>
      <c r="H737" s="57"/>
      <c r="I737" s="62"/>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c r="BH737" s="57"/>
      <c r="BI737" s="57"/>
      <c r="BJ737" s="57"/>
      <c r="BK737" s="57"/>
      <c r="BL737" s="57"/>
      <c r="BM737" s="57"/>
    </row>
    <row r="738" spans="3:65">
      <c r="C738" s="57"/>
      <c r="D738" s="62"/>
      <c r="E738" s="57"/>
      <c r="F738" s="57"/>
      <c r="G738" s="57"/>
      <c r="H738" s="57"/>
      <c r="I738" s="62"/>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57"/>
      <c r="BL738" s="57"/>
      <c r="BM738" s="57"/>
    </row>
    <row r="739" spans="3:65">
      <c r="C739" s="57"/>
      <c r="D739" s="62"/>
      <c r="E739" s="57"/>
      <c r="F739" s="57"/>
      <c r="G739" s="57"/>
      <c r="H739" s="57"/>
      <c r="I739" s="62"/>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c r="BH739" s="57"/>
      <c r="BI739" s="57"/>
      <c r="BJ739" s="57"/>
      <c r="BK739" s="57"/>
      <c r="BL739" s="57"/>
      <c r="BM739" s="57"/>
    </row>
    <row r="740" spans="3:65">
      <c r="C740" s="57"/>
      <c r="D740" s="62"/>
      <c r="E740" s="57"/>
      <c r="F740" s="57"/>
      <c r="G740" s="57"/>
      <c r="H740" s="57"/>
      <c r="I740" s="62"/>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c r="BH740" s="57"/>
      <c r="BI740" s="57"/>
      <c r="BJ740" s="57"/>
      <c r="BK740" s="57"/>
      <c r="BL740" s="57"/>
      <c r="BM740" s="57"/>
    </row>
    <row r="741" spans="3:65">
      <c r="C741" s="57"/>
      <c r="D741" s="62"/>
      <c r="E741" s="57"/>
      <c r="F741" s="57"/>
      <c r="G741" s="57"/>
      <c r="H741" s="57"/>
      <c r="I741" s="62"/>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c r="BH741" s="57"/>
      <c r="BI741" s="57"/>
      <c r="BJ741" s="57"/>
      <c r="BK741" s="57"/>
      <c r="BL741" s="57"/>
      <c r="BM741" s="57"/>
    </row>
    <row r="742" spans="3:65">
      <c r="C742" s="57"/>
      <c r="D742" s="62"/>
      <c r="E742" s="57"/>
      <c r="F742" s="57"/>
      <c r="G742" s="57"/>
      <c r="H742" s="57"/>
      <c r="I742" s="62"/>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c r="BH742" s="57"/>
      <c r="BI742" s="57"/>
      <c r="BJ742" s="57"/>
      <c r="BK742" s="57"/>
      <c r="BL742" s="57"/>
      <c r="BM742" s="57"/>
    </row>
    <row r="743" spans="3:65">
      <c r="C743" s="57"/>
      <c r="D743" s="62"/>
      <c r="E743" s="57"/>
      <c r="F743" s="57"/>
      <c r="G743" s="57"/>
      <c r="H743" s="57"/>
      <c r="I743" s="62"/>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c r="BH743" s="57"/>
      <c r="BI743" s="57"/>
      <c r="BJ743" s="57"/>
      <c r="BK743" s="57"/>
      <c r="BL743" s="57"/>
      <c r="BM743" s="57"/>
    </row>
    <row r="744" spans="3:65">
      <c r="C744" s="57"/>
      <c r="D744" s="62"/>
      <c r="E744" s="57"/>
      <c r="F744" s="57"/>
      <c r="G744" s="57"/>
      <c r="H744" s="57"/>
      <c r="I744" s="62"/>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c r="BH744" s="57"/>
      <c r="BI744" s="57"/>
      <c r="BJ744" s="57"/>
      <c r="BK744" s="57"/>
      <c r="BL744" s="57"/>
      <c r="BM744" s="57"/>
    </row>
    <row r="745" spans="3:65">
      <c r="C745" s="57"/>
      <c r="D745" s="62"/>
      <c r="E745" s="57"/>
      <c r="F745" s="57"/>
      <c r="G745" s="57"/>
      <c r="H745" s="57"/>
      <c r="I745" s="62"/>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c r="BH745" s="57"/>
      <c r="BI745" s="57"/>
      <c r="BJ745" s="57"/>
      <c r="BK745" s="57"/>
      <c r="BL745" s="57"/>
      <c r="BM745" s="57"/>
    </row>
    <row r="746" spans="3:65">
      <c r="C746" s="57"/>
      <c r="D746" s="62"/>
      <c r="E746" s="57"/>
      <c r="F746" s="57"/>
      <c r="G746" s="57"/>
      <c r="H746" s="57"/>
      <c r="I746" s="62"/>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c r="BH746" s="57"/>
      <c r="BI746" s="57"/>
      <c r="BJ746" s="57"/>
      <c r="BK746" s="57"/>
      <c r="BL746" s="57"/>
      <c r="BM746" s="57"/>
    </row>
    <row r="747" spans="3:65">
      <c r="C747" s="57"/>
      <c r="D747" s="62"/>
      <c r="E747" s="57"/>
      <c r="F747" s="57"/>
      <c r="G747" s="57"/>
      <c r="H747" s="57"/>
      <c r="I747" s="62"/>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c r="BH747" s="57"/>
      <c r="BI747" s="57"/>
      <c r="BJ747" s="57"/>
      <c r="BK747" s="57"/>
      <c r="BL747" s="57"/>
      <c r="BM747" s="57"/>
    </row>
    <row r="748" spans="3:65">
      <c r="C748" s="57"/>
      <c r="D748" s="62"/>
      <c r="E748" s="57"/>
      <c r="F748" s="57"/>
      <c r="G748" s="57"/>
      <c r="H748" s="57"/>
      <c r="I748" s="62"/>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c r="BH748" s="57"/>
      <c r="BI748" s="57"/>
      <c r="BJ748" s="57"/>
      <c r="BK748" s="57"/>
      <c r="BL748" s="57"/>
      <c r="BM748" s="57"/>
    </row>
    <row r="749" spans="3:65">
      <c r="C749" s="57"/>
      <c r="D749" s="62"/>
      <c r="E749" s="57"/>
      <c r="F749" s="57"/>
      <c r="G749" s="57"/>
      <c r="H749" s="57"/>
      <c r="I749" s="62"/>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c r="BH749" s="57"/>
      <c r="BI749" s="57"/>
      <c r="BJ749" s="57"/>
      <c r="BK749" s="57"/>
      <c r="BL749" s="57"/>
      <c r="BM749" s="57"/>
    </row>
    <row r="750" spans="3:65">
      <c r="C750" s="57"/>
      <c r="D750" s="62"/>
      <c r="E750" s="57"/>
      <c r="F750" s="57"/>
      <c r="G750" s="57"/>
      <c r="H750" s="57"/>
      <c r="I750" s="62"/>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c r="BH750" s="57"/>
      <c r="BI750" s="57"/>
      <c r="BJ750" s="57"/>
      <c r="BK750" s="57"/>
      <c r="BL750" s="57"/>
      <c r="BM750" s="57"/>
    </row>
    <row r="751" spans="3:65">
      <c r="C751" s="57"/>
      <c r="D751" s="62"/>
      <c r="E751" s="57"/>
      <c r="F751" s="57"/>
      <c r="G751" s="57"/>
      <c r="H751" s="57"/>
      <c r="I751" s="62"/>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c r="BH751" s="57"/>
      <c r="BI751" s="57"/>
      <c r="BJ751" s="57"/>
      <c r="BK751" s="57"/>
      <c r="BL751" s="57"/>
      <c r="BM751" s="57"/>
    </row>
    <row r="752" spans="3:65">
      <c r="C752" s="57"/>
      <c r="D752" s="62"/>
      <c r="E752" s="57"/>
      <c r="F752" s="57"/>
      <c r="G752" s="57"/>
      <c r="H752" s="57"/>
      <c r="I752" s="62"/>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c r="BH752" s="57"/>
      <c r="BI752" s="57"/>
      <c r="BJ752" s="57"/>
      <c r="BK752" s="57"/>
      <c r="BL752" s="57"/>
      <c r="BM752" s="57"/>
    </row>
    <row r="753" spans="3:65">
      <c r="C753" s="57"/>
      <c r="D753" s="62"/>
      <c r="E753" s="57"/>
      <c r="F753" s="57"/>
      <c r="G753" s="57"/>
      <c r="H753" s="57"/>
      <c r="I753" s="62"/>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c r="BH753" s="57"/>
      <c r="BI753" s="57"/>
      <c r="BJ753" s="57"/>
      <c r="BK753" s="57"/>
      <c r="BL753" s="57"/>
      <c r="BM753" s="57"/>
    </row>
    <row r="754" spans="3:65">
      <c r="C754" s="57"/>
      <c r="D754" s="62"/>
      <c r="E754" s="57"/>
      <c r="F754" s="57"/>
      <c r="G754" s="57"/>
      <c r="H754" s="57"/>
      <c r="I754" s="62"/>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c r="BH754" s="57"/>
      <c r="BI754" s="57"/>
      <c r="BJ754" s="57"/>
      <c r="BK754" s="57"/>
      <c r="BL754" s="57"/>
      <c r="BM754" s="57"/>
    </row>
    <row r="755" spans="3:65">
      <c r="C755" s="57"/>
      <c r="D755" s="62"/>
      <c r="E755" s="57"/>
      <c r="F755" s="57"/>
      <c r="G755" s="57"/>
      <c r="H755" s="57"/>
      <c r="I755" s="62"/>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c r="BH755" s="57"/>
      <c r="BI755" s="57"/>
      <c r="BJ755" s="57"/>
      <c r="BK755" s="57"/>
      <c r="BL755" s="57"/>
      <c r="BM755" s="57"/>
    </row>
    <row r="756" spans="3:65">
      <c r="C756" s="57"/>
      <c r="D756" s="62"/>
      <c r="E756" s="57"/>
      <c r="F756" s="57"/>
      <c r="G756" s="57"/>
      <c r="H756" s="57"/>
      <c r="I756" s="62"/>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c r="BH756" s="57"/>
      <c r="BI756" s="57"/>
      <c r="BJ756" s="57"/>
      <c r="BK756" s="57"/>
      <c r="BL756" s="57"/>
      <c r="BM756" s="57"/>
    </row>
    <row r="757" spans="3:65">
      <c r="C757" s="57"/>
      <c r="D757" s="62"/>
      <c r="E757" s="57"/>
      <c r="F757" s="57"/>
      <c r="G757" s="57"/>
      <c r="H757" s="57"/>
      <c r="I757" s="62"/>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c r="BH757" s="57"/>
      <c r="BI757" s="57"/>
      <c r="BJ757" s="57"/>
      <c r="BK757" s="57"/>
      <c r="BL757" s="57"/>
      <c r="BM757" s="57"/>
    </row>
    <row r="758" spans="3:65">
      <c r="C758" s="57"/>
      <c r="D758" s="62"/>
      <c r="E758" s="57"/>
      <c r="F758" s="57"/>
      <c r="G758" s="57"/>
      <c r="H758" s="57"/>
      <c r="I758" s="62"/>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c r="BH758" s="57"/>
      <c r="BI758" s="57"/>
      <c r="BJ758" s="57"/>
      <c r="BK758" s="57"/>
      <c r="BL758" s="57"/>
      <c r="BM758" s="57"/>
    </row>
    <row r="759" spans="3:65">
      <c r="C759" s="57"/>
      <c r="D759" s="62"/>
      <c r="E759" s="57"/>
      <c r="F759" s="57"/>
      <c r="G759" s="57"/>
      <c r="H759" s="57"/>
      <c r="I759" s="62"/>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c r="BH759" s="57"/>
      <c r="BI759" s="57"/>
      <c r="BJ759" s="57"/>
      <c r="BK759" s="57"/>
      <c r="BL759" s="57"/>
      <c r="BM759" s="57"/>
    </row>
    <row r="760" spans="3:65">
      <c r="C760" s="57"/>
      <c r="D760" s="62"/>
      <c r="E760" s="57"/>
      <c r="F760" s="57"/>
      <c r="G760" s="57"/>
      <c r="H760" s="57"/>
      <c r="I760" s="62"/>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c r="BH760" s="57"/>
      <c r="BI760" s="57"/>
      <c r="BJ760" s="57"/>
      <c r="BK760" s="57"/>
      <c r="BL760" s="57"/>
      <c r="BM760" s="57"/>
    </row>
    <row r="761" spans="3:65">
      <c r="C761" s="57"/>
      <c r="D761" s="62"/>
      <c r="E761" s="57"/>
      <c r="F761" s="57"/>
      <c r="G761" s="57"/>
      <c r="H761" s="57"/>
      <c r="I761" s="62"/>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c r="BH761" s="57"/>
      <c r="BI761" s="57"/>
      <c r="BJ761" s="57"/>
      <c r="BK761" s="57"/>
      <c r="BL761" s="57"/>
      <c r="BM761" s="57"/>
    </row>
    <row r="762" spans="3:65">
      <c r="C762" s="57"/>
      <c r="D762" s="62"/>
      <c r="E762" s="57"/>
      <c r="F762" s="57"/>
      <c r="G762" s="57"/>
      <c r="H762" s="57"/>
      <c r="I762" s="62"/>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c r="BH762" s="57"/>
      <c r="BI762" s="57"/>
      <c r="BJ762" s="57"/>
      <c r="BK762" s="57"/>
      <c r="BL762" s="57"/>
      <c r="BM762" s="57"/>
    </row>
    <row r="763" spans="3:65">
      <c r="C763" s="57"/>
      <c r="D763" s="62"/>
      <c r="E763" s="57"/>
      <c r="F763" s="57"/>
      <c r="G763" s="57"/>
      <c r="H763" s="57"/>
      <c r="I763" s="62"/>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c r="BH763" s="57"/>
      <c r="BI763" s="57"/>
      <c r="BJ763" s="57"/>
      <c r="BK763" s="57"/>
      <c r="BL763" s="57"/>
      <c r="BM763" s="57"/>
    </row>
    <row r="764" spans="3:65">
      <c r="C764" s="57"/>
      <c r="D764" s="62"/>
      <c r="E764" s="57"/>
      <c r="F764" s="57"/>
      <c r="G764" s="57"/>
      <c r="H764" s="57"/>
      <c r="I764" s="62"/>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c r="BH764" s="57"/>
      <c r="BI764" s="57"/>
      <c r="BJ764" s="57"/>
      <c r="BK764" s="57"/>
      <c r="BL764" s="57"/>
      <c r="BM764" s="57"/>
    </row>
    <row r="765" spans="3:65">
      <c r="C765" s="57"/>
      <c r="D765" s="62"/>
      <c r="E765" s="57"/>
      <c r="F765" s="57"/>
      <c r="G765" s="57"/>
      <c r="H765" s="57"/>
      <c r="I765" s="62"/>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c r="BH765" s="57"/>
      <c r="BI765" s="57"/>
      <c r="BJ765" s="57"/>
      <c r="BK765" s="57"/>
      <c r="BL765" s="57"/>
      <c r="BM765" s="57"/>
    </row>
    <row r="766" spans="3:65">
      <c r="C766" s="57"/>
      <c r="D766" s="62"/>
      <c r="E766" s="57"/>
      <c r="F766" s="57"/>
      <c r="G766" s="57"/>
      <c r="H766" s="57"/>
      <c r="I766" s="62"/>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c r="BH766" s="57"/>
      <c r="BI766" s="57"/>
      <c r="BJ766" s="57"/>
      <c r="BK766" s="57"/>
      <c r="BL766" s="57"/>
      <c r="BM766" s="57"/>
    </row>
    <row r="767" spans="3:65">
      <c r="C767" s="57"/>
      <c r="D767" s="62"/>
      <c r="E767" s="57"/>
      <c r="F767" s="57"/>
      <c r="G767" s="57"/>
      <c r="H767" s="57"/>
      <c r="I767" s="62"/>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c r="BH767" s="57"/>
      <c r="BI767" s="57"/>
      <c r="BJ767" s="57"/>
      <c r="BK767" s="57"/>
      <c r="BL767" s="57"/>
      <c r="BM767" s="57"/>
    </row>
    <row r="768" spans="3:65">
      <c r="C768" s="57"/>
      <c r="D768" s="62"/>
      <c r="E768" s="57"/>
      <c r="F768" s="57"/>
      <c r="G768" s="57"/>
      <c r="H768" s="57"/>
      <c r="I768" s="62"/>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c r="BH768" s="57"/>
      <c r="BI768" s="57"/>
      <c r="BJ768" s="57"/>
      <c r="BK768" s="57"/>
      <c r="BL768" s="57"/>
      <c r="BM768" s="57"/>
    </row>
    <row r="769" spans="3:65">
      <c r="C769" s="57"/>
      <c r="D769" s="62"/>
      <c r="E769" s="57"/>
      <c r="F769" s="57"/>
      <c r="G769" s="57"/>
      <c r="H769" s="57"/>
      <c r="I769" s="62"/>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c r="BH769" s="57"/>
      <c r="BI769" s="57"/>
      <c r="BJ769" s="57"/>
      <c r="BK769" s="57"/>
      <c r="BL769" s="57"/>
      <c r="BM769" s="57"/>
    </row>
    <row r="770" spans="3:65">
      <c r="C770" s="57"/>
      <c r="D770" s="62"/>
      <c r="E770" s="57"/>
      <c r="F770" s="57"/>
      <c r="G770" s="57"/>
      <c r="H770" s="57"/>
      <c r="I770" s="62"/>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c r="BH770" s="57"/>
      <c r="BI770" s="57"/>
      <c r="BJ770" s="57"/>
      <c r="BK770" s="57"/>
      <c r="BL770" s="57"/>
      <c r="BM770" s="57"/>
    </row>
    <row r="771" spans="3:65">
      <c r="C771" s="57"/>
      <c r="D771" s="62"/>
      <c r="E771" s="57"/>
      <c r="F771" s="57"/>
      <c r="G771" s="57"/>
      <c r="H771" s="57"/>
      <c r="I771" s="62"/>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c r="BH771" s="57"/>
      <c r="BI771" s="57"/>
      <c r="BJ771" s="57"/>
      <c r="BK771" s="57"/>
      <c r="BL771" s="57"/>
      <c r="BM771" s="57"/>
    </row>
    <row r="772" spans="3:65">
      <c r="C772" s="57"/>
      <c r="D772" s="62"/>
      <c r="E772" s="57"/>
      <c r="F772" s="57"/>
      <c r="G772" s="57"/>
      <c r="H772" s="57"/>
      <c r="I772" s="62"/>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c r="BH772" s="57"/>
      <c r="BI772" s="57"/>
      <c r="BJ772" s="57"/>
      <c r="BK772" s="57"/>
      <c r="BL772" s="57"/>
      <c r="BM772" s="57"/>
    </row>
    <row r="773" spans="3:65">
      <c r="C773" s="57"/>
      <c r="D773" s="62"/>
      <c r="E773" s="57"/>
      <c r="F773" s="57"/>
      <c r="G773" s="57"/>
      <c r="H773" s="57"/>
      <c r="I773" s="62"/>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c r="BH773" s="57"/>
      <c r="BI773" s="57"/>
      <c r="BJ773" s="57"/>
      <c r="BK773" s="57"/>
      <c r="BL773" s="57"/>
      <c r="BM773" s="57"/>
    </row>
    <row r="774" spans="3:65">
      <c r="C774" s="57"/>
      <c r="D774" s="62"/>
      <c r="E774" s="57"/>
      <c r="F774" s="57"/>
      <c r="G774" s="57"/>
      <c r="H774" s="57"/>
      <c r="I774" s="62"/>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c r="BH774" s="57"/>
      <c r="BI774" s="57"/>
      <c r="BJ774" s="57"/>
      <c r="BK774" s="57"/>
      <c r="BL774" s="57"/>
      <c r="BM774" s="57"/>
    </row>
    <row r="775" spans="3:65">
      <c r="C775" s="57"/>
      <c r="D775" s="62"/>
      <c r="E775" s="57"/>
      <c r="F775" s="57"/>
      <c r="G775" s="57"/>
      <c r="H775" s="57"/>
      <c r="I775" s="62"/>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c r="BH775" s="57"/>
      <c r="BI775" s="57"/>
      <c r="BJ775" s="57"/>
      <c r="BK775" s="57"/>
      <c r="BL775" s="57"/>
      <c r="BM775" s="57"/>
    </row>
    <row r="776" spans="3:65">
      <c r="C776" s="57"/>
      <c r="D776" s="62"/>
      <c r="E776" s="57"/>
      <c r="F776" s="57"/>
      <c r="G776" s="57"/>
      <c r="H776" s="57"/>
      <c r="I776" s="62"/>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57"/>
      <c r="AY776" s="57"/>
      <c r="AZ776" s="57"/>
      <c r="BA776" s="57"/>
      <c r="BB776" s="57"/>
      <c r="BC776" s="57"/>
      <c r="BD776" s="57"/>
      <c r="BE776" s="57"/>
      <c r="BF776" s="57"/>
      <c r="BG776" s="57"/>
      <c r="BH776" s="57"/>
      <c r="BI776" s="57"/>
      <c r="BJ776" s="57"/>
      <c r="BK776" s="57"/>
      <c r="BL776" s="57"/>
      <c r="BM776" s="57"/>
    </row>
    <row r="777" spans="3:65">
      <c r="C777" s="57"/>
      <c r="D777" s="62"/>
      <c r="E777" s="57"/>
      <c r="F777" s="57"/>
      <c r="G777" s="57"/>
      <c r="H777" s="57"/>
      <c r="I777" s="62"/>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c r="BH777" s="57"/>
      <c r="BI777" s="57"/>
      <c r="BJ777" s="57"/>
      <c r="BK777" s="57"/>
      <c r="BL777" s="57"/>
      <c r="BM777" s="57"/>
    </row>
    <row r="778" spans="3:65">
      <c r="C778" s="57"/>
      <c r="D778" s="62"/>
      <c r="E778" s="57"/>
      <c r="F778" s="57"/>
      <c r="G778" s="57"/>
      <c r="H778" s="57"/>
      <c r="I778" s="62"/>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c r="BH778" s="57"/>
      <c r="BI778" s="57"/>
      <c r="BJ778" s="57"/>
      <c r="BK778" s="57"/>
      <c r="BL778" s="57"/>
      <c r="BM778" s="57"/>
    </row>
    <row r="779" spans="3:65">
      <c r="C779" s="57"/>
      <c r="D779" s="62"/>
      <c r="E779" s="57"/>
      <c r="F779" s="57"/>
      <c r="G779" s="57"/>
      <c r="H779" s="57"/>
      <c r="I779" s="62"/>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c r="BH779" s="57"/>
      <c r="BI779" s="57"/>
      <c r="BJ779" s="57"/>
      <c r="BK779" s="57"/>
      <c r="BL779" s="57"/>
      <c r="BM779" s="57"/>
    </row>
    <row r="780" spans="3:65">
      <c r="C780" s="57"/>
      <c r="D780" s="62"/>
      <c r="E780" s="57"/>
      <c r="F780" s="57"/>
      <c r="G780" s="57"/>
      <c r="H780" s="57"/>
      <c r="I780" s="62"/>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c r="BH780" s="57"/>
      <c r="BI780" s="57"/>
      <c r="BJ780" s="57"/>
      <c r="BK780" s="57"/>
      <c r="BL780" s="57"/>
      <c r="BM780" s="57"/>
    </row>
    <row r="781" spans="3:65">
      <c r="C781" s="57"/>
      <c r="D781" s="62"/>
      <c r="E781" s="57"/>
      <c r="F781" s="57"/>
      <c r="G781" s="57"/>
      <c r="H781" s="57"/>
      <c r="I781" s="62"/>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c r="BH781" s="57"/>
      <c r="BI781" s="57"/>
      <c r="BJ781" s="57"/>
      <c r="BK781" s="57"/>
      <c r="BL781" s="57"/>
      <c r="BM781" s="57"/>
    </row>
    <row r="782" spans="3:65">
      <c r="C782" s="57"/>
      <c r="D782" s="62"/>
      <c r="E782" s="57"/>
      <c r="F782" s="57"/>
      <c r="G782" s="57"/>
      <c r="H782" s="57"/>
      <c r="I782" s="62"/>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c r="BH782" s="57"/>
      <c r="BI782" s="57"/>
      <c r="BJ782" s="57"/>
      <c r="BK782" s="57"/>
      <c r="BL782" s="57"/>
      <c r="BM782" s="57"/>
    </row>
    <row r="783" spans="3:65">
      <c r="C783" s="57"/>
      <c r="D783" s="62"/>
      <c r="E783" s="57"/>
      <c r="F783" s="57"/>
      <c r="G783" s="57"/>
      <c r="H783" s="57"/>
      <c r="I783" s="62"/>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c r="BH783" s="57"/>
      <c r="BI783" s="57"/>
      <c r="BJ783" s="57"/>
      <c r="BK783" s="57"/>
      <c r="BL783" s="57"/>
      <c r="BM783" s="57"/>
    </row>
    <row r="784" spans="3:65">
      <c r="C784" s="57"/>
      <c r="D784" s="62"/>
      <c r="E784" s="57"/>
      <c r="F784" s="57"/>
      <c r="G784" s="57"/>
      <c r="H784" s="57"/>
      <c r="I784" s="62"/>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c r="BH784" s="57"/>
      <c r="BI784" s="57"/>
      <c r="BJ784" s="57"/>
      <c r="BK784" s="57"/>
      <c r="BL784" s="57"/>
      <c r="BM784" s="57"/>
    </row>
    <row r="785" spans="3:65">
      <c r="C785" s="57"/>
      <c r="D785" s="62"/>
      <c r="E785" s="57"/>
      <c r="F785" s="57"/>
      <c r="G785" s="57"/>
      <c r="H785" s="57"/>
      <c r="I785" s="62"/>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c r="BH785" s="57"/>
      <c r="BI785" s="57"/>
      <c r="BJ785" s="57"/>
      <c r="BK785" s="57"/>
      <c r="BL785" s="57"/>
      <c r="BM785" s="57"/>
    </row>
    <row r="786" spans="3:65">
      <c r="C786" s="57"/>
      <c r="D786" s="62"/>
      <c r="E786" s="57"/>
      <c r="F786" s="57"/>
      <c r="G786" s="57"/>
      <c r="H786" s="57"/>
      <c r="I786" s="62"/>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c r="BH786" s="57"/>
      <c r="BI786" s="57"/>
      <c r="BJ786" s="57"/>
      <c r="BK786" s="57"/>
      <c r="BL786" s="57"/>
      <c r="BM786" s="57"/>
    </row>
    <row r="787" spans="3:65">
      <c r="C787" s="57"/>
      <c r="D787" s="62"/>
      <c r="E787" s="57"/>
      <c r="F787" s="57"/>
      <c r="G787" s="57"/>
      <c r="H787" s="57"/>
      <c r="I787" s="62"/>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c r="BH787" s="57"/>
      <c r="BI787" s="57"/>
      <c r="BJ787" s="57"/>
      <c r="BK787" s="57"/>
      <c r="BL787" s="57"/>
      <c r="BM787" s="57"/>
    </row>
    <row r="788" spans="3:65">
      <c r="C788" s="57"/>
      <c r="D788" s="62"/>
      <c r="E788" s="57"/>
      <c r="F788" s="57"/>
      <c r="G788" s="57"/>
      <c r="H788" s="57"/>
      <c r="I788" s="62"/>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c r="BH788" s="57"/>
      <c r="BI788" s="57"/>
      <c r="BJ788" s="57"/>
      <c r="BK788" s="57"/>
      <c r="BL788" s="57"/>
      <c r="BM788" s="57"/>
    </row>
    <row r="789" spans="3:65">
      <c r="C789" s="57"/>
      <c r="D789" s="62"/>
      <c r="E789" s="57"/>
      <c r="F789" s="57"/>
      <c r="G789" s="57"/>
      <c r="H789" s="57"/>
      <c r="I789" s="62"/>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c r="BH789" s="57"/>
      <c r="BI789" s="57"/>
      <c r="BJ789" s="57"/>
      <c r="BK789" s="57"/>
      <c r="BL789" s="57"/>
      <c r="BM789" s="57"/>
    </row>
    <row r="790" spans="3:65">
      <c r="C790" s="57"/>
      <c r="D790" s="62"/>
      <c r="E790" s="57"/>
      <c r="F790" s="57"/>
      <c r="G790" s="57"/>
      <c r="H790" s="57"/>
      <c r="I790" s="62"/>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c r="BH790" s="57"/>
      <c r="BI790" s="57"/>
      <c r="BJ790" s="57"/>
      <c r="BK790" s="57"/>
      <c r="BL790" s="57"/>
      <c r="BM790" s="57"/>
    </row>
    <row r="791" spans="3:65">
      <c r="C791" s="57"/>
      <c r="D791" s="62"/>
      <c r="E791" s="57"/>
      <c r="F791" s="57"/>
      <c r="G791" s="57"/>
      <c r="H791" s="57"/>
      <c r="I791" s="62"/>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c r="BH791" s="57"/>
      <c r="BI791" s="57"/>
      <c r="BJ791" s="57"/>
      <c r="BK791" s="57"/>
      <c r="BL791" s="57"/>
      <c r="BM791" s="57"/>
    </row>
    <row r="792" spans="3:65">
      <c r="C792" s="57"/>
      <c r="D792" s="62"/>
      <c r="E792" s="57"/>
      <c r="F792" s="57"/>
      <c r="G792" s="57"/>
      <c r="H792" s="57"/>
      <c r="I792" s="62"/>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c r="BH792" s="57"/>
      <c r="BI792" s="57"/>
      <c r="BJ792" s="57"/>
      <c r="BK792" s="57"/>
      <c r="BL792" s="57"/>
      <c r="BM792" s="57"/>
    </row>
    <row r="793" spans="3:65">
      <c r="C793" s="57"/>
      <c r="D793" s="62"/>
      <c r="E793" s="57"/>
      <c r="F793" s="57"/>
      <c r="G793" s="57"/>
      <c r="H793" s="57"/>
      <c r="I793" s="62"/>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c r="BH793" s="57"/>
      <c r="BI793" s="57"/>
      <c r="BJ793" s="57"/>
      <c r="BK793" s="57"/>
      <c r="BL793" s="57"/>
      <c r="BM793" s="57"/>
    </row>
    <row r="794" spans="3:65">
      <c r="C794" s="57"/>
      <c r="D794" s="62"/>
      <c r="E794" s="57"/>
      <c r="F794" s="57"/>
      <c r="G794" s="57"/>
      <c r="H794" s="57"/>
      <c r="I794" s="62"/>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c r="BH794" s="57"/>
      <c r="BI794" s="57"/>
      <c r="BJ794" s="57"/>
      <c r="BK794" s="57"/>
      <c r="BL794" s="57"/>
      <c r="BM794" s="57"/>
    </row>
    <row r="795" spans="3:65">
      <c r="C795" s="57"/>
      <c r="D795" s="62"/>
      <c r="E795" s="57"/>
      <c r="F795" s="57"/>
      <c r="G795" s="57"/>
      <c r="H795" s="57"/>
      <c r="I795" s="62"/>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c r="BH795" s="57"/>
      <c r="BI795" s="57"/>
      <c r="BJ795" s="57"/>
      <c r="BK795" s="57"/>
      <c r="BL795" s="57"/>
      <c r="BM795" s="57"/>
    </row>
    <row r="796" spans="3:65">
      <c r="C796" s="57"/>
      <c r="D796" s="62"/>
      <c r="E796" s="57"/>
      <c r="F796" s="57"/>
      <c r="G796" s="57"/>
      <c r="H796" s="57"/>
      <c r="I796" s="62"/>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c r="BH796" s="57"/>
      <c r="BI796" s="57"/>
      <c r="BJ796" s="57"/>
      <c r="BK796" s="57"/>
      <c r="BL796" s="57"/>
      <c r="BM796" s="57"/>
    </row>
    <row r="797" spans="3:65">
      <c r="C797" s="57"/>
      <c r="D797" s="62"/>
      <c r="E797" s="57"/>
      <c r="F797" s="57"/>
      <c r="G797" s="57"/>
      <c r="H797" s="57"/>
      <c r="I797" s="62"/>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c r="BH797" s="57"/>
      <c r="BI797" s="57"/>
      <c r="BJ797" s="57"/>
      <c r="BK797" s="57"/>
      <c r="BL797" s="57"/>
      <c r="BM797" s="57"/>
    </row>
    <row r="798" spans="3:65">
      <c r="C798" s="57"/>
      <c r="D798" s="62"/>
      <c r="E798" s="57"/>
      <c r="F798" s="57"/>
      <c r="G798" s="57"/>
      <c r="H798" s="57"/>
      <c r="I798" s="62"/>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c r="BH798" s="57"/>
      <c r="BI798" s="57"/>
      <c r="BJ798" s="57"/>
      <c r="BK798" s="57"/>
      <c r="BL798" s="57"/>
      <c r="BM798" s="57"/>
    </row>
    <row r="799" spans="3:65">
      <c r="C799" s="57"/>
      <c r="D799" s="62"/>
      <c r="E799" s="57"/>
      <c r="F799" s="57"/>
      <c r="G799" s="57"/>
      <c r="H799" s="57"/>
      <c r="I799" s="62"/>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c r="BH799" s="57"/>
      <c r="BI799" s="57"/>
      <c r="BJ799" s="57"/>
      <c r="BK799" s="57"/>
      <c r="BL799" s="57"/>
      <c r="BM799" s="57"/>
    </row>
    <row r="800" spans="3:65">
      <c r="C800" s="57"/>
      <c r="D800" s="62"/>
      <c r="E800" s="57"/>
      <c r="F800" s="57"/>
      <c r="G800" s="57"/>
      <c r="H800" s="57"/>
      <c r="I800" s="62"/>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c r="BH800" s="57"/>
      <c r="BI800" s="57"/>
      <c r="BJ800" s="57"/>
      <c r="BK800" s="57"/>
      <c r="BL800" s="57"/>
      <c r="BM800" s="57"/>
    </row>
    <row r="801" spans="3:65">
      <c r="C801" s="57"/>
      <c r="D801" s="62"/>
      <c r="E801" s="57"/>
      <c r="F801" s="57"/>
      <c r="G801" s="57"/>
      <c r="H801" s="57"/>
      <c r="I801" s="62"/>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c r="BH801" s="57"/>
      <c r="BI801" s="57"/>
      <c r="BJ801" s="57"/>
      <c r="BK801" s="57"/>
      <c r="BL801" s="57"/>
      <c r="BM801" s="57"/>
    </row>
    <row r="802" spans="3:65">
      <c r="C802" s="57"/>
      <c r="D802" s="62"/>
      <c r="E802" s="57"/>
      <c r="F802" s="57"/>
      <c r="G802" s="57"/>
      <c r="H802" s="57"/>
      <c r="I802" s="62"/>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c r="BH802" s="57"/>
      <c r="BI802" s="57"/>
      <c r="BJ802" s="57"/>
      <c r="BK802" s="57"/>
      <c r="BL802" s="57"/>
      <c r="BM802" s="57"/>
    </row>
    <row r="803" spans="3:65">
      <c r="C803" s="57"/>
      <c r="D803" s="62"/>
      <c r="E803" s="57"/>
      <c r="F803" s="57"/>
      <c r="G803" s="57"/>
      <c r="H803" s="57"/>
      <c r="I803" s="62"/>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c r="BH803" s="57"/>
      <c r="BI803" s="57"/>
      <c r="BJ803" s="57"/>
      <c r="BK803" s="57"/>
      <c r="BL803" s="57"/>
      <c r="BM803" s="57"/>
    </row>
    <row r="804" spans="3:65">
      <c r="C804" s="57"/>
      <c r="D804" s="62"/>
      <c r="E804" s="57"/>
      <c r="F804" s="57"/>
      <c r="G804" s="57"/>
      <c r="H804" s="57"/>
      <c r="I804" s="62"/>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c r="BH804" s="57"/>
      <c r="BI804" s="57"/>
      <c r="BJ804" s="57"/>
      <c r="BK804" s="57"/>
      <c r="BL804" s="57"/>
      <c r="BM804" s="57"/>
    </row>
    <row r="805" spans="3:65">
      <c r="C805" s="57"/>
      <c r="D805" s="62"/>
      <c r="E805" s="57"/>
      <c r="F805" s="57"/>
      <c r="G805" s="57"/>
      <c r="H805" s="57"/>
      <c r="I805" s="62"/>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c r="BH805" s="57"/>
      <c r="BI805" s="57"/>
      <c r="BJ805" s="57"/>
      <c r="BK805" s="57"/>
      <c r="BL805" s="57"/>
      <c r="BM805" s="57"/>
    </row>
    <row r="806" spans="3:65">
      <c r="C806" s="57"/>
      <c r="D806" s="62"/>
      <c r="E806" s="57"/>
      <c r="F806" s="57"/>
      <c r="G806" s="57"/>
      <c r="H806" s="57"/>
      <c r="I806" s="62"/>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c r="BH806" s="57"/>
      <c r="BI806" s="57"/>
      <c r="BJ806" s="57"/>
      <c r="BK806" s="57"/>
      <c r="BL806" s="57"/>
      <c r="BM806" s="57"/>
    </row>
    <row r="807" spans="3:65">
      <c r="C807" s="57"/>
      <c r="D807" s="62"/>
      <c r="E807" s="57"/>
      <c r="F807" s="57"/>
      <c r="G807" s="57"/>
      <c r="H807" s="57"/>
      <c r="I807" s="62"/>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c r="BH807" s="57"/>
      <c r="BI807" s="57"/>
      <c r="BJ807" s="57"/>
      <c r="BK807" s="57"/>
      <c r="BL807" s="57"/>
      <c r="BM807" s="57"/>
    </row>
    <row r="808" spans="3:65">
      <c r="C808" s="57"/>
      <c r="D808" s="62"/>
      <c r="E808" s="57"/>
      <c r="F808" s="57"/>
      <c r="G808" s="57"/>
      <c r="H808" s="57"/>
      <c r="I808" s="62"/>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c r="BH808" s="57"/>
      <c r="BI808" s="57"/>
      <c r="BJ808" s="57"/>
      <c r="BK808" s="57"/>
      <c r="BL808" s="57"/>
      <c r="BM808" s="57"/>
    </row>
    <row r="809" spans="3:65">
      <c r="C809" s="57"/>
      <c r="D809" s="62"/>
      <c r="E809" s="57"/>
      <c r="F809" s="57"/>
      <c r="G809" s="57"/>
      <c r="H809" s="57"/>
      <c r="I809" s="62"/>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c r="BH809" s="57"/>
      <c r="BI809" s="57"/>
      <c r="BJ809" s="57"/>
      <c r="BK809" s="57"/>
      <c r="BL809" s="57"/>
      <c r="BM809" s="57"/>
    </row>
    <row r="810" spans="3:65">
      <c r="C810" s="57"/>
      <c r="D810" s="62"/>
      <c r="E810" s="57"/>
      <c r="F810" s="57"/>
      <c r="G810" s="57"/>
      <c r="H810" s="57"/>
      <c r="I810" s="62"/>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c r="BH810" s="57"/>
      <c r="BI810" s="57"/>
      <c r="BJ810" s="57"/>
      <c r="BK810" s="57"/>
      <c r="BL810" s="57"/>
      <c r="BM810" s="57"/>
    </row>
    <row r="811" spans="3:65">
      <c r="C811" s="57"/>
      <c r="D811" s="62"/>
      <c r="E811" s="57"/>
      <c r="F811" s="57"/>
      <c r="G811" s="57"/>
      <c r="H811" s="57"/>
      <c r="I811" s="62"/>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c r="BH811" s="57"/>
      <c r="BI811" s="57"/>
      <c r="BJ811" s="57"/>
      <c r="BK811" s="57"/>
      <c r="BL811" s="57"/>
      <c r="BM811" s="57"/>
    </row>
    <row r="812" spans="3:65">
      <c r="C812" s="57"/>
      <c r="D812" s="62"/>
      <c r="E812" s="57"/>
      <c r="F812" s="57"/>
      <c r="G812" s="57"/>
      <c r="H812" s="57"/>
      <c r="I812" s="62"/>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c r="BH812" s="57"/>
      <c r="BI812" s="57"/>
      <c r="BJ812" s="57"/>
      <c r="BK812" s="57"/>
      <c r="BL812" s="57"/>
      <c r="BM812" s="57"/>
    </row>
    <row r="813" spans="3:65">
      <c r="C813" s="57"/>
      <c r="D813" s="62"/>
      <c r="E813" s="57"/>
      <c r="F813" s="57"/>
      <c r="G813" s="57"/>
      <c r="H813" s="57"/>
      <c r="I813" s="62"/>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c r="BH813" s="57"/>
      <c r="BI813" s="57"/>
      <c r="BJ813" s="57"/>
      <c r="BK813" s="57"/>
      <c r="BL813" s="57"/>
      <c r="BM813" s="57"/>
    </row>
    <row r="814" spans="3:65">
      <c r="C814" s="57"/>
      <c r="D814" s="62"/>
      <c r="E814" s="57"/>
      <c r="F814" s="57"/>
      <c r="G814" s="57"/>
      <c r="H814" s="57"/>
      <c r="I814" s="62"/>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c r="BH814" s="57"/>
      <c r="BI814" s="57"/>
      <c r="BJ814" s="57"/>
      <c r="BK814" s="57"/>
      <c r="BL814" s="57"/>
      <c r="BM814" s="57"/>
    </row>
    <row r="815" spans="3:65">
      <c r="C815" s="57"/>
      <c r="D815" s="62"/>
      <c r="E815" s="57"/>
      <c r="F815" s="57"/>
      <c r="G815" s="57"/>
      <c r="H815" s="57"/>
      <c r="I815" s="62"/>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c r="BH815" s="57"/>
      <c r="BI815" s="57"/>
      <c r="BJ815" s="57"/>
      <c r="BK815" s="57"/>
      <c r="BL815" s="57"/>
      <c r="BM815" s="57"/>
    </row>
    <row r="816" spans="3:65">
      <c r="C816" s="57"/>
      <c r="D816" s="62"/>
      <c r="E816" s="57"/>
      <c r="F816" s="57"/>
      <c r="G816" s="57"/>
      <c r="H816" s="57"/>
      <c r="I816" s="62"/>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c r="BH816" s="57"/>
      <c r="BI816" s="57"/>
      <c r="BJ816" s="57"/>
      <c r="BK816" s="57"/>
      <c r="BL816" s="57"/>
      <c r="BM816" s="57"/>
    </row>
    <row r="817" spans="3:65">
      <c r="C817" s="57"/>
      <c r="D817" s="62"/>
      <c r="E817" s="57"/>
      <c r="F817" s="57"/>
      <c r="G817" s="57"/>
      <c r="H817" s="57"/>
      <c r="I817" s="62"/>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c r="BH817" s="57"/>
      <c r="BI817" s="57"/>
      <c r="BJ817" s="57"/>
      <c r="BK817" s="57"/>
      <c r="BL817" s="57"/>
      <c r="BM817" s="57"/>
    </row>
    <row r="818" spans="3:65">
      <c r="C818" s="57"/>
      <c r="D818" s="62"/>
      <c r="E818" s="57"/>
      <c r="F818" s="57"/>
      <c r="G818" s="57"/>
      <c r="H818" s="57"/>
      <c r="I818" s="62"/>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c r="BH818" s="57"/>
      <c r="BI818" s="57"/>
      <c r="BJ818" s="57"/>
      <c r="BK818" s="57"/>
      <c r="BL818" s="57"/>
      <c r="BM818" s="57"/>
    </row>
    <row r="819" spans="3:65">
      <c r="C819" s="57"/>
      <c r="D819" s="62"/>
      <c r="E819" s="57"/>
      <c r="F819" s="57"/>
      <c r="G819" s="57"/>
      <c r="H819" s="57"/>
      <c r="I819" s="62"/>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c r="BH819" s="57"/>
      <c r="BI819" s="57"/>
      <c r="BJ819" s="57"/>
      <c r="BK819" s="57"/>
      <c r="BL819" s="57"/>
      <c r="BM819" s="57"/>
    </row>
    <row r="820" spans="3:65">
      <c r="C820" s="57"/>
      <c r="D820" s="62"/>
      <c r="E820" s="57"/>
      <c r="F820" s="57"/>
      <c r="G820" s="57"/>
      <c r="H820" s="57"/>
      <c r="I820" s="62"/>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c r="BH820" s="57"/>
      <c r="BI820" s="57"/>
      <c r="BJ820" s="57"/>
      <c r="BK820" s="57"/>
      <c r="BL820" s="57"/>
      <c r="BM820" s="57"/>
    </row>
    <row r="821" spans="3:65">
      <c r="C821" s="57"/>
      <c r="D821" s="62"/>
      <c r="E821" s="57"/>
      <c r="F821" s="57"/>
      <c r="G821" s="57"/>
      <c r="H821" s="57"/>
      <c r="I821" s="62"/>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c r="BH821" s="57"/>
      <c r="BI821" s="57"/>
      <c r="BJ821" s="57"/>
      <c r="BK821" s="57"/>
      <c r="BL821" s="57"/>
      <c r="BM821" s="57"/>
    </row>
    <row r="822" spans="3:65">
      <c r="C822" s="57"/>
      <c r="D822" s="62"/>
      <c r="E822" s="57"/>
      <c r="F822" s="57"/>
      <c r="G822" s="57"/>
      <c r="H822" s="57"/>
      <c r="I822" s="62"/>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c r="BH822" s="57"/>
      <c r="BI822" s="57"/>
      <c r="BJ822" s="57"/>
      <c r="BK822" s="57"/>
      <c r="BL822" s="57"/>
      <c r="BM822" s="57"/>
    </row>
    <row r="823" spans="3:65">
      <c r="C823" s="57"/>
      <c r="D823" s="62"/>
      <c r="E823" s="57"/>
      <c r="F823" s="57"/>
      <c r="G823" s="57"/>
      <c r="H823" s="57"/>
      <c r="I823" s="62"/>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c r="BH823" s="57"/>
      <c r="BI823" s="57"/>
      <c r="BJ823" s="57"/>
      <c r="BK823" s="57"/>
      <c r="BL823" s="57"/>
      <c r="BM823" s="57"/>
    </row>
    <row r="824" spans="3:65">
      <c r="C824" s="57"/>
      <c r="D824" s="62"/>
      <c r="E824" s="57"/>
      <c r="F824" s="57"/>
      <c r="G824" s="57"/>
      <c r="H824" s="57"/>
      <c r="I824" s="62"/>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c r="BH824" s="57"/>
      <c r="BI824" s="57"/>
      <c r="BJ824" s="57"/>
      <c r="BK824" s="57"/>
      <c r="BL824" s="57"/>
      <c r="BM824" s="57"/>
    </row>
    <row r="825" spans="3:65">
      <c r="C825" s="57"/>
      <c r="D825" s="62"/>
      <c r="E825" s="57"/>
      <c r="F825" s="57"/>
      <c r="G825" s="57"/>
      <c r="H825" s="57"/>
      <c r="I825" s="62"/>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57"/>
      <c r="BL825" s="57"/>
      <c r="BM825" s="57"/>
    </row>
    <row r="826" spans="3:65">
      <c r="C826" s="57"/>
      <c r="D826" s="62"/>
      <c r="E826" s="57"/>
      <c r="F826" s="57"/>
      <c r="G826" s="57"/>
      <c r="H826" s="57"/>
      <c r="I826" s="62"/>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c r="BH826" s="57"/>
      <c r="BI826" s="57"/>
      <c r="BJ826" s="57"/>
      <c r="BK826" s="57"/>
      <c r="BL826" s="57"/>
      <c r="BM826" s="57"/>
    </row>
    <row r="827" spans="3:65">
      <c r="C827" s="57"/>
      <c r="D827" s="62"/>
      <c r="E827" s="57"/>
      <c r="F827" s="57"/>
      <c r="G827" s="57"/>
      <c r="H827" s="57"/>
      <c r="I827" s="62"/>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c r="BH827" s="57"/>
      <c r="BI827" s="57"/>
      <c r="BJ827" s="57"/>
      <c r="BK827" s="57"/>
      <c r="BL827" s="57"/>
      <c r="BM827" s="57"/>
    </row>
    <row r="828" spans="3:65">
      <c r="C828" s="57"/>
      <c r="D828" s="62"/>
      <c r="E828" s="57"/>
      <c r="F828" s="57"/>
      <c r="G828" s="57"/>
      <c r="H828" s="57"/>
      <c r="I828" s="62"/>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c r="BH828" s="57"/>
      <c r="BI828" s="57"/>
      <c r="BJ828" s="57"/>
      <c r="BK828" s="57"/>
      <c r="BL828" s="57"/>
      <c r="BM828" s="57"/>
    </row>
    <row r="829" spans="3:65">
      <c r="C829" s="57"/>
      <c r="D829" s="62"/>
      <c r="E829" s="57"/>
      <c r="F829" s="57"/>
      <c r="G829" s="57"/>
      <c r="H829" s="57"/>
      <c r="I829" s="62"/>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c r="BH829" s="57"/>
      <c r="BI829" s="57"/>
      <c r="BJ829" s="57"/>
      <c r="BK829" s="57"/>
      <c r="BL829" s="57"/>
      <c r="BM829" s="57"/>
    </row>
    <row r="830" spans="3:65">
      <c r="C830" s="57"/>
      <c r="D830" s="62"/>
      <c r="E830" s="57"/>
      <c r="F830" s="57"/>
      <c r="G830" s="57"/>
      <c r="H830" s="57"/>
      <c r="I830" s="62"/>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c r="BH830" s="57"/>
      <c r="BI830" s="57"/>
      <c r="BJ830" s="57"/>
      <c r="BK830" s="57"/>
      <c r="BL830" s="57"/>
      <c r="BM830" s="57"/>
    </row>
    <row r="831" spans="3:65">
      <c r="C831" s="57"/>
      <c r="D831" s="62"/>
      <c r="E831" s="57"/>
      <c r="F831" s="57"/>
      <c r="G831" s="57"/>
      <c r="H831" s="57"/>
      <c r="I831" s="62"/>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c r="BH831" s="57"/>
      <c r="BI831" s="57"/>
      <c r="BJ831" s="57"/>
      <c r="BK831" s="57"/>
      <c r="BL831" s="57"/>
      <c r="BM831" s="57"/>
    </row>
    <row r="832" spans="3:65">
      <c r="C832" s="57"/>
      <c r="D832" s="62"/>
      <c r="E832" s="57"/>
      <c r="F832" s="57"/>
      <c r="G832" s="57"/>
      <c r="H832" s="57"/>
      <c r="I832" s="62"/>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c r="BH832" s="57"/>
      <c r="BI832" s="57"/>
      <c r="BJ832" s="57"/>
      <c r="BK832" s="57"/>
      <c r="BL832" s="57"/>
      <c r="BM832" s="57"/>
    </row>
    <row r="833" spans="3:65">
      <c r="C833" s="57"/>
      <c r="D833" s="62"/>
      <c r="E833" s="57"/>
      <c r="F833" s="57"/>
      <c r="G833" s="57"/>
      <c r="H833" s="57"/>
      <c r="I833" s="62"/>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c r="BH833" s="57"/>
      <c r="BI833" s="57"/>
      <c r="BJ833" s="57"/>
      <c r="BK833" s="57"/>
      <c r="BL833" s="57"/>
      <c r="BM833" s="57"/>
    </row>
    <row r="834" spans="3:65">
      <c r="C834" s="57"/>
      <c r="D834" s="62"/>
      <c r="E834" s="57"/>
      <c r="F834" s="57"/>
      <c r="G834" s="57"/>
      <c r="H834" s="57"/>
      <c r="I834" s="62"/>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c r="BH834" s="57"/>
      <c r="BI834" s="57"/>
      <c r="BJ834" s="57"/>
      <c r="BK834" s="57"/>
      <c r="BL834" s="57"/>
      <c r="BM834" s="57"/>
    </row>
    <row r="835" spans="3:65">
      <c r="C835" s="57"/>
      <c r="D835" s="62"/>
      <c r="E835" s="57"/>
      <c r="F835" s="57"/>
      <c r="G835" s="57"/>
      <c r="H835" s="57"/>
      <c r="I835" s="62"/>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c r="BH835" s="57"/>
      <c r="BI835" s="57"/>
      <c r="BJ835" s="57"/>
      <c r="BK835" s="57"/>
      <c r="BL835" s="57"/>
      <c r="BM835" s="57"/>
    </row>
    <row r="836" spans="3:65">
      <c r="C836" s="57"/>
      <c r="D836" s="62"/>
      <c r="E836" s="57"/>
      <c r="F836" s="57"/>
      <c r="G836" s="57"/>
      <c r="H836" s="57"/>
      <c r="I836" s="62"/>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c r="BH836" s="57"/>
      <c r="BI836" s="57"/>
      <c r="BJ836" s="57"/>
      <c r="BK836" s="57"/>
      <c r="BL836" s="57"/>
      <c r="BM836" s="57"/>
    </row>
    <row r="837" spans="3:65">
      <c r="C837" s="57"/>
      <c r="D837" s="62"/>
      <c r="E837" s="57"/>
      <c r="F837" s="57"/>
      <c r="G837" s="57"/>
      <c r="H837" s="57"/>
      <c r="I837" s="62"/>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c r="BH837" s="57"/>
      <c r="BI837" s="57"/>
      <c r="BJ837" s="57"/>
      <c r="BK837" s="57"/>
      <c r="BL837" s="57"/>
      <c r="BM837" s="57"/>
    </row>
    <row r="838" spans="3:65">
      <c r="C838" s="57"/>
      <c r="D838" s="62"/>
      <c r="E838" s="57"/>
      <c r="F838" s="57"/>
      <c r="G838" s="57"/>
      <c r="H838" s="57"/>
      <c r="I838" s="62"/>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c r="BH838" s="57"/>
      <c r="BI838" s="57"/>
      <c r="BJ838" s="57"/>
      <c r="BK838" s="57"/>
      <c r="BL838" s="57"/>
      <c r="BM838" s="57"/>
    </row>
    <row r="839" spans="3:65">
      <c r="C839" s="57"/>
      <c r="D839" s="62"/>
      <c r="E839" s="57"/>
      <c r="F839" s="57"/>
      <c r="G839" s="57"/>
      <c r="H839" s="57"/>
      <c r="I839" s="62"/>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c r="BH839" s="57"/>
      <c r="BI839" s="57"/>
      <c r="BJ839" s="57"/>
      <c r="BK839" s="57"/>
      <c r="BL839" s="57"/>
      <c r="BM839" s="57"/>
    </row>
    <row r="840" spans="3:65">
      <c r="C840" s="57"/>
      <c r="D840" s="62"/>
      <c r="E840" s="57"/>
      <c r="F840" s="57"/>
      <c r="G840" s="57"/>
      <c r="H840" s="57"/>
      <c r="I840" s="62"/>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c r="BH840" s="57"/>
      <c r="BI840" s="57"/>
      <c r="BJ840" s="57"/>
      <c r="BK840" s="57"/>
      <c r="BL840" s="57"/>
      <c r="BM840" s="57"/>
    </row>
    <row r="841" spans="3:65">
      <c r="C841" s="57"/>
      <c r="D841" s="62"/>
      <c r="E841" s="57"/>
      <c r="F841" s="57"/>
      <c r="G841" s="57"/>
      <c r="H841" s="57"/>
      <c r="I841" s="62"/>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c r="BH841" s="57"/>
      <c r="BI841" s="57"/>
      <c r="BJ841" s="57"/>
      <c r="BK841" s="57"/>
      <c r="BL841" s="57"/>
      <c r="BM841" s="57"/>
    </row>
    <row r="842" spans="3:65">
      <c r="C842" s="57"/>
      <c r="D842" s="62"/>
      <c r="E842" s="57"/>
      <c r="F842" s="57"/>
      <c r="G842" s="57"/>
      <c r="H842" s="57"/>
      <c r="I842" s="62"/>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c r="BH842" s="57"/>
      <c r="BI842" s="57"/>
      <c r="BJ842" s="57"/>
      <c r="BK842" s="57"/>
      <c r="BL842" s="57"/>
      <c r="BM842" s="57"/>
    </row>
    <row r="843" spans="3:65">
      <c r="C843" s="57"/>
      <c r="D843" s="62"/>
      <c r="E843" s="57"/>
      <c r="F843" s="57"/>
      <c r="G843" s="57"/>
      <c r="H843" s="57"/>
      <c r="I843" s="62"/>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c r="BH843" s="57"/>
      <c r="BI843" s="57"/>
      <c r="BJ843" s="57"/>
      <c r="BK843" s="57"/>
      <c r="BL843" s="57"/>
      <c r="BM843" s="57"/>
    </row>
    <row r="844" spans="3:65">
      <c r="C844" s="57"/>
      <c r="D844" s="62"/>
      <c r="E844" s="57"/>
      <c r="F844" s="57"/>
      <c r="G844" s="57"/>
      <c r="H844" s="57"/>
      <c r="I844" s="62"/>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c r="BH844" s="57"/>
      <c r="BI844" s="57"/>
      <c r="BJ844" s="57"/>
      <c r="BK844" s="57"/>
      <c r="BL844" s="57"/>
      <c r="BM844" s="57"/>
    </row>
    <row r="845" spans="3:65">
      <c r="C845" s="57"/>
      <c r="D845" s="62"/>
      <c r="E845" s="57"/>
      <c r="F845" s="57"/>
      <c r="G845" s="57"/>
      <c r="H845" s="57"/>
      <c r="I845" s="62"/>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c r="BH845" s="57"/>
      <c r="BI845" s="57"/>
      <c r="BJ845" s="57"/>
      <c r="BK845" s="57"/>
      <c r="BL845" s="57"/>
      <c r="BM845" s="57"/>
    </row>
    <row r="846" spans="3:65">
      <c r="C846" s="57"/>
      <c r="D846" s="62"/>
      <c r="E846" s="57"/>
      <c r="F846" s="57"/>
      <c r="G846" s="57"/>
      <c r="H846" s="57"/>
      <c r="I846" s="62"/>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c r="BH846" s="57"/>
      <c r="BI846" s="57"/>
      <c r="BJ846" s="57"/>
      <c r="BK846" s="57"/>
      <c r="BL846" s="57"/>
      <c r="BM846" s="57"/>
    </row>
    <row r="847" spans="3:65">
      <c r="C847" s="57"/>
      <c r="D847" s="62"/>
      <c r="E847" s="57"/>
      <c r="F847" s="57"/>
      <c r="G847" s="57"/>
      <c r="H847" s="57"/>
      <c r="I847" s="62"/>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c r="BH847" s="57"/>
      <c r="BI847" s="57"/>
      <c r="BJ847" s="57"/>
      <c r="BK847" s="57"/>
      <c r="BL847" s="57"/>
      <c r="BM847" s="57"/>
    </row>
    <row r="848" spans="3:65">
      <c r="C848" s="57"/>
      <c r="D848" s="62"/>
      <c r="E848" s="57"/>
      <c r="F848" s="57"/>
      <c r="G848" s="57"/>
      <c r="H848" s="57"/>
      <c r="I848" s="62"/>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c r="BH848" s="57"/>
      <c r="BI848" s="57"/>
      <c r="BJ848" s="57"/>
      <c r="BK848" s="57"/>
      <c r="BL848" s="57"/>
      <c r="BM848" s="57"/>
    </row>
    <row r="849" spans="3:65">
      <c r="C849" s="57"/>
      <c r="D849" s="62"/>
      <c r="E849" s="57"/>
      <c r="F849" s="57"/>
      <c r="G849" s="57"/>
      <c r="H849" s="57"/>
      <c r="I849" s="62"/>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c r="BH849" s="57"/>
      <c r="BI849" s="57"/>
      <c r="BJ849" s="57"/>
      <c r="BK849" s="57"/>
      <c r="BL849" s="57"/>
      <c r="BM849" s="57"/>
    </row>
    <row r="850" spans="3:65">
      <c r="C850" s="57"/>
      <c r="D850" s="62"/>
      <c r="E850" s="57"/>
      <c r="F850" s="57"/>
      <c r="G850" s="57"/>
      <c r="H850" s="57"/>
      <c r="I850" s="62"/>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c r="BH850" s="57"/>
      <c r="BI850" s="57"/>
      <c r="BJ850" s="57"/>
      <c r="BK850" s="57"/>
      <c r="BL850" s="57"/>
      <c r="BM850" s="57"/>
    </row>
    <row r="851" spans="3:65">
      <c r="C851" s="57"/>
      <c r="D851" s="62"/>
      <c r="E851" s="57"/>
      <c r="F851" s="57"/>
      <c r="G851" s="57"/>
      <c r="H851" s="57"/>
      <c r="I851" s="62"/>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c r="BH851" s="57"/>
      <c r="BI851" s="57"/>
      <c r="BJ851" s="57"/>
      <c r="BK851" s="57"/>
      <c r="BL851" s="57"/>
      <c r="BM851" s="57"/>
    </row>
    <row r="852" spans="3:65">
      <c r="C852" s="57"/>
      <c r="D852" s="62"/>
      <c r="E852" s="57"/>
      <c r="F852" s="57"/>
      <c r="G852" s="57"/>
      <c r="H852" s="57"/>
      <c r="I852" s="62"/>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c r="BH852" s="57"/>
      <c r="BI852" s="57"/>
      <c r="BJ852" s="57"/>
      <c r="BK852" s="57"/>
      <c r="BL852" s="57"/>
      <c r="BM852" s="57"/>
    </row>
    <row r="853" spans="3:65">
      <c r="C853" s="57"/>
      <c r="D853" s="62"/>
      <c r="E853" s="57"/>
      <c r="F853" s="57"/>
      <c r="G853" s="57"/>
      <c r="H853" s="57"/>
      <c r="I853" s="62"/>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57"/>
      <c r="BI853" s="57"/>
      <c r="BJ853" s="57"/>
      <c r="BK853" s="57"/>
      <c r="BL853" s="57"/>
      <c r="BM853" s="57"/>
    </row>
    <row r="854" spans="3:65">
      <c r="C854" s="57"/>
      <c r="D854" s="62"/>
      <c r="E854" s="57"/>
      <c r="F854" s="57"/>
      <c r="G854" s="57"/>
      <c r="H854" s="57"/>
      <c r="I854" s="62"/>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c r="BH854" s="57"/>
      <c r="BI854" s="57"/>
      <c r="BJ854" s="57"/>
      <c r="BK854" s="57"/>
      <c r="BL854" s="57"/>
      <c r="BM854" s="57"/>
    </row>
    <row r="855" spans="3:65">
      <c r="C855" s="57"/>
      <c r="D855" s="62"/>
      <c r="E855" s="57"/>
      <c r="F855" s="57"/>
      <c r="G855" s="57"/>
      <c r="H855" s="57"/>
      <c r="I855" s="62"/>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c r="BH855" s="57"/>
      <c r="BI855" s="57"/>
      <c r="BJ855" s="57"/>
      <c r="BK855" s="57"/>
      <c r="BL855" s="57"/>
      <c r="BM855" s="57"/>
    </row>
    <row r="856" spans="3:65">
      <c r="C856" s="57"/>
      <c r="D856" s="62"/>
      <c r="E856" s="57"/>
      <c r="F856" s="57"/>
      <c r="G856" s="57"/>
      <c r="H856" s="57"/>
      <c r="I856" s="62"/>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c r="BH856" s="57"/>
      <c r="BI856" s="57"/>
      <c r="BJ856" s="57"/>
      <c r="BK856" s="57"/>
      <c r="BL856" s="57"/>
      <c r="BM856" s="57"/>
    </row>
    <row r="857" spans="3:65">
      <c r="C857" s="57"/>
      <c r="D857" s="62"/>
      <c r="E857" s="57"/>
      <c r="F857" s="57"/>
      <c r="G857" s="57"/>
      <c r="H857" s="57"/>
      <c r="I857" s="62"/>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c r="BH857" s="57"/>
      <c r="BI857" s="57"/>
      <c r="BJ857" s="57"/>
      <c r="BK857" s="57"/>
      <c r="BL857" s="57"/>
      <c r="BM857" s="57"/>
    </row>
    <row r="858" spans="3:65">
      <c r="C858" s="57"/>
      <c r="D858" s="62"/>
      <c r="E858" s="57"/>
      <c r="F858" s="57"/>
      <c r="G858" s="57"/>
      <c r="H858" s="57"/>
      <c r="I858" s="62"/>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c r="BH858" s="57"/>
      <c r="BI858" s="57"/>
      <c r="BJ858" s="57"/>
      <c r="BK858" s="57"/>
      <c r="BL858" s="57"/>
      <c r="BM858" s="57"/>
    </row>
    <row r="859" spans="3:65">
      <c r="C859" s="57"/>
      <c r="D859" s="62"/>
      <c r="E859" s="57"/>
      <c r="F859" s="57"/>
      <c r="G859" s="57"/>
      <c r="H859" s="57"/>
      <c r="I859" s="62"/>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c r="BH859" s="57"/>
      <c r="BI859" s="57"/>
      <c r="BJ859" s="57"/>
      <c r="BK859" s="57"/>
      <c r="BL859" s="57"/>
      <c r="BM859" s="57"/>
    </row>
    <row r="860" spans="3:65">
      <c r="C860" s="57"/>
      <c r="D860" s="62"/>
      <c r="E860" s="57"/>
      <c r="F860" s="57"/>
      <c r="G860" s="57"/>
      <c r="H860" s="57"/>
      <c r="I860" s="62"/>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c r="BH860" s="57"/>
      <c r="BI860" s="57"/>
      <c r="BJ860" s="57"/>
      <c r="BK860" s="57"/>
      <c r="BL860" s="57"/>
      <c r="BM860" s="57"/>
    </row>
    <row r="861" spans="3:65">
      <c r="C861" s="57"/>
      <c r="D861" s="62"/>
      <c r="E861" s="57"/>
      <c r="F861" s="57"/>
      <c r="G861" s="57"/>
      <c r="H861" s="57"/>
      <c r="I861" s="62"/>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c r="BH861" s="57"/>
      <c r="BI861" s="57"/>
      <c r="BJ861" s="57"/>
      <c r="BK861" s="57"/>
      <c r="BL861" s="57"/>
      <c r="BM861" s="57"/>
    </row>
    <row r="862" spans="3:65">
      <c r="C862" s="57"/>
      <c r="D862" s="62"/>
      <c r="E862" s="57"/>
      <c r="F862" s="57"/>
      <c r="G862" s="57"/>
      <c r="H862" s="57"/>
      <c r="I862" s="62"/>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c r="BH862" s="57"/>
      <c r="BI862" s="57"/>
      <c r="BJ862" s="57"/>
      <c r="BK862" s="57"/>
      <c r="BL862" s="57"/>
      <c r="BM862" s="57"/>
    </row>
    <row r="863" spans="3:65">
      <c r="C863" s="57"/>
      <c r="D863" s="62"/>
      <c r="E863" s="57"/>
      <c r="F863" s="57"/>
      <c r="G863" s="57"/>
      <c r="H863" s="57"/>
      <c r="I863" s="62"/>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c r="BH863" s="57"/>
      <c r="BI863" s="57"/>
      <c r="BJ863" s="57"/>
      <c r="BK863" s="57"/>
      <c r="BL863" s="57"/>
      <c r="BM863" s="57"/>
    </row>
    <row r="864" spans="3:65">
      <c r="C864" s="57"/>
      <c r="D864" s="62"/>
      <c r="E864" s="57"/>
      <c r="F864" s="57"/>
      <c r="G864" s="57"/>
      <c r="H864" s="57"/>
      <c r="I864" s="62"/>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c r="BH864" s="57"/>
      <c r="BI864" s="57"/>
      <c r="BJ864" s="57"/>
      <c r="BK864" s="57"/>
      <c r="BL864" s="57"/>
      <c r="BM864" s="57"/>
    </row>
    <row r="865" spans="3:65">
      <c r="C865" s="57"/>
      <c r="D865" s="62"/>
      <c r="E865" s="57"/>
      <c r="F865" s="57"/>
      <c r="G865" s="57"/>
      <c r="H865" s="57"/>
      <c r="I865" s="62"/>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c r="BH865" s="57"/>
      <c r="BI865" s="57"/>
      <c r="BJ865" s="57"/>
      <c r="BK865" s="57"/>
      <c r="BL865" s="57"/>
      <c r="BM865" s="57"/>
    </row>
    <row r="866" spans="3:65">
      <c r="C866" s="57"/>
      <c r="D866" s="62"/>
      <c r="E866" s="57"/>
      <c r="F866" s="57"/>
      <c r="G866" s="57"/>
      <c r="H866" s="57"/>
      <c r="I866" s="62"/>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c r="BH866" s="57"/>
      <c r="BI866" s="57"/>
      <c r="BJ866" s="57"/>
      <c r="BK866" s="57"/>
      <c r="BL866" s="57"/>
      <c r="BM866" s="57"/>
    </row>
    <row r="867" spans="3:65">
      <c r="C867" s="57"/>
      <c r="D867" s="62"/>
      <c r="E867" s="57"/>
      <c r="F867" s="57"/>
      <c r="G867" s="57"/>
      <c r="H867" s="57"/>
      <c r="I867" s="62"/>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c r="BH867" s="57"/>
      <c r="BI867" s="57"/>
      <c r="BJ867" s="57"/>
      <c r="BK867" s="57"/>
      <c r="BL867" s="57"/>
      <c r="BM867" s="57"/>
    </row>
    <row r="868" spans="3:65">
      <c r="C868" s="57"/>
      <c r="D868" s="62"/>
      <c r="E868" s="57"/>
      <c r="F868" s="57"/>
      <c r="G868" s="57"/>
      <c r="H868" s="57"/>
      <c r="I868" s="62"/>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c r="BH868" s="57"/>
      <c r="BI868" s="57"/>
      <c r="BJ868" s="57"/>
      <c r="BK868" s="57"/>
      <c r="BL868" s="57"/>
      <c r="BM868" s="57"/>
    </row>
    <row r="869" spans="3:65">
      <c r="C869" s="57"/>
      <c r="D869" s="62"/>
      <c r="E869" s="57"/>
      <c r="F869" s="57"/>
      <c r="G869" s="57"/>
      <c r="H869" s="57"/>
      <c r="I869" s="62"/>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c r="BH869" s="57"/>
      <c r="BI869" s="57"/>
      <c r="BJ869" s="57"/>
      <c r="BK869" s="57"/>
      <c r="BL869" s="57"/>
      <c r="BM869" s="57"/>
    </row>
    <row r="870" spans="3:65">
      <c r="C870" s="57"/>
      <c r="D870" s="62"/>
      <c r="E870" s="57"/>
      <c r="F870" s="57"/>
      <c r="G870" s="57"/>
      <c r="H870" s="57"/>
      <c r="I870" s="62"/>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c r="BH870" s="57"/>
      <c r="BI870" s="57"/>
      <c r="BJ870" s="57"/>
      <c r="BK870" s="57"/>
      <c r="BL870" s="57"/>
      <c r="BM870" s="57"/>
    </row>
    <row r="871" spans="3:65">
      <c r="C871" s="57"/>
      <c r="D871" s="62"/>
      <c r="E871" s="57"/>
      <c r="F871" s="57"/>
      <c r="G871" s="57"/>
      <c r="H871" s="57"/>
      <c r="I871" s="62"/>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c r="BH871" s="57"/>
      <c r="BI871" s="57"/>
      <c r="BJ871" s="57"/>
      <c r="BK871" s="57"/>
      <c r="BL871" s="57"/>
      <c r="BM871" s="57"/>
    </row>
    <row r="872" spans="3:65">
      <c r="C872" s="57"/>
      <c r="D872" s="62"/>
      <c r="E872" s="57"/>
      <c r="F872" s="57"/>
      <c r="G872" s="57"/>
      <c r="H872" s="57"/>
      <c r="I872" s="62"/>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c r="BH872" s="57"/>
      <c r="BI872" s="57"/>
      <c r="BJ872" s="57"/>
      <c r="BK872" s="57"/>
      <c r="BL872" s="57"/>
      <c r="BM872" s="57"/>
    </row>
    <row r="873" spans="3:65">
      <c r="C873" s="57"/>
      <c r="D873" s="62"/>
      <c r="E873" s="57"/>
      <c r="F873" s="57"/>
      <c r="G873" s="57"/>
      <c r="H873" s="57"/>
      <c r="I873" s="62"/>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c r="BH873" s="57"/>
      <c r="BI873" s="57"/>
      <c r="BJ873" s="57"/>
      <c r="BK873" s="57"/>
      <c r="BL873" s="57"/>
      <c r="BM873" s="57"/>
    </row>
    <row r="874" spans="3:65">
      <c r="C874" s="57"/>
      <c r="D874" s="62"/>
      <c r="E874" s="57"/>
      <c r="F874" s="57"/>
      <c r="G874" s="57"/>
      <c r="H874" s="57"/>
      <c r="I874" s="62"/>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c r="BH874" s="57"/>
      <c r="BI874" s="57"/>
      <c r="BJ874" s="57"/>
      <c r="BK874" s="57"/>
      <c r="BL874" s="57"/>
      <c r="BM874" s="57"/>
    </row>
    <row r="875" spans="3:65">
      <c r="C875" s="57"/>
      <c r="D875" s="62"/>
      <c r="E875" s="57"/>
      <c r="F875" s="57"/>
      <c r="G875" s="57"/>
      <c r="H875" s="57"/>
      <c r="I875" s="62"/>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c r="BH875" s="57"/>
      <c r="BI875" s="57"/>
      <c r="BJ875" s="57"/>
      <c r="BK875" s="57"/>
      <c r="BL875" s="57"/>
      <c r="BM875" s="57"/>
    </row>
    <row r="876" spans="3:65">
      <c r="C876" s="57"/>
      <c r="D876" s="62"/>
      <c r="E876" s="57"/>
      <c r="F876" s="57"/>
      <c r="G876" s="57"/>
      <c r="H876" s="57"/>
      <c r="I876" s="62"/>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c r="BH876" s="57"/>
      <c r="BI876" s="57"/>
      <c r="BJ876" s="57"/>
      <c r="BK876" s="57"/>
      <c r="BL876" s="57"/>
      <c r="BM876" s="57"/>
    </row>
    <row r="877" spans="3:65">
      <c r="C877" s="57"/>
      <c r="D877" s="62"/>
      <c r="E877" s="57"/>
      <c r="F877" s="57"/>
      <c r="G877" s="57"/>
      <c r="H877" s="57"/>
      <c r="I877" s="62"/>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c r="BH877" s="57"/>
      <c r="BI877" s="57"/>
      <c r="BJ877" s="57"/>
      <c r="BK877" s="57"/>
      <c r="BL877" s="57"/>
      <c r="BM877" s="57"/>
    </row>
    <row r="878" spans="3:65">
      <c r="C878" s="57"/>
      <c r="D878" s="62"/>
      <c r="E878" s="57"/>
      <c r="F878" s="57"/>
      <c r="G878" s="57"/>
      <c r="H878" s="57"/>
      <c r="I878" s="62"/>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c r="BH878" s="57"/>
      <c r="BI878" s="57"/>
      <c r="BJ878" s="57"/>
      <c r="BK878" s="57"/>
      <c r="BL878" s="57"/>
      <c r="BM878" s="57"/>
    </row>
    <row r="879" spans="3:65">
      <c r="C879" s="57"/>
      <c r="D879" s="62"/>
      <c r="E879" s="57"/>
      <c r="F879" s="57"/>
      <c r="G879" s="57"/>
      <c r="H879" s="57"/>
      <c r="I879" s="62"/>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c r="BH879" s="57"/>
      <c r="BI879" s="57"/>
      <c r="BJ879" s="57"/>
      <c r="BK879" s="57"/>
      <c r="BL879" s="57"/>
      <c r="BM879" s="57"/>
    </row>
    <row r="880" spans="3:65">
      <c r="C880" s="57"/>
      <c r="D880" s="62"/>
      <c r="E880" s="57"/>
      <c r="F880" s="57"/>
      <c r="G880" s="57"/>
      <c r="H880" s="57"/>
      <c r="I880" s="62"/>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c r="BH880" s="57"/>
      <c r="BI880" s="57"/>
      <c r="BJ880" s="57"/>
      <c r="BK880" s="57"/>
      <c r="BL880" s="57"/>
      <c r="BM880" s="57"/>
    </row>
    <row r="881" spans="3:65">
      <c r="C881" s="57"/>
      <c r="D881" s="62"/>
      <c r="E881" s="57"/>
      <c r="F881" s="57"/>
      <c r="G881" s="57"/>
      <c r="H881" s="57"/>
      <c r="I881" s="62"/>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c r="BH881" s="57"/>
      <c r="BI881" s="57"/>
      <c r="BJ881" s="57"/>
      <c r="BK881" s="57"/>
      <c r="BL881" s="57"/>
      <c r="BM881" s="57"/>
    </row>
    <row r="882" spans="3:65">
      <c r="C882" s="57"/>
      <c r="D882" s="62"/>
      <c r="E882" s="57"/>
      <c r="F882" s="57"/>
      <c r="G882" s="57"/>
      <c r="H882" s="57"/>
      <c r="I882" s="62"/>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c r="BH882" s="57"/>
      <c r="BI882" s="57"/>
      <c r="BJ882" s="57"/>
      <c r="BK882" s="57"/>
      <c r="BL882" s="57"/>
      <c r="BM882" s="57"/>
    </row>
    <row r="883" spans="3:65">
      <c r="C883" s="57"/>
      <c r="D883" s="62"/>
      <c r="E883" s="57"/>
      <c r="F883" s="57"/>
      <c r="G883" s="57"/>
      <c r="H883" s="57"/>
      <c r="I883" s="62"/>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c r="BH883" s="57"/>
      <c r="BI883" s="57"/>
      <c r="BJ883" s="57"/>
      <c r="BK883" s="57"/>
      <c r="BL883" s="57"/>
      <c r="BM883" s="57"/>
    </row>
    <row r="884" spans="3:65">
      <c r="C884" s="57"/>
      <c r="D884" s="62"/>
      <c r="E884" s="57"/>
      <c r="F884" s="57"/>
      <c r="G884" s="57"/>
      <c r="H884" s="57"/>
      <c r="I884" s="62"/>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c r="BH884" s="57"/>
      <c r="BI884" s="57"/>
      <c r="BJ884" s="57"/>
      <c r="BK884" s="57"/>
      <c r="BL884" s="57"/>
      <c r="BM884" s="57"/>
    </row>
    <row r="885" spans="3:65">
      <c r="C885" s="57"/>
      <c r="D885" s="62"/>
      <c r="E885" s="57"/>
      <c r="F885" s="57"/>
      <c r="G885" s="57"/>
      <c r="H885" s="57"/>
      <c r="I885" s="62"/>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c r="BH885" s="57"/>
      <c r="BI885" s="57"/>
      <c r="BJ885" s="57"/>
      <c r="BK885" s="57"/>
      <c r="BL885" s="57"/>
      <c r="BM885" s="57"/>
    </row>
    <row r="886" spans="3:65">
      <c r="C886" s="57"/>
      <c r="D886" s="62"/>
      <c r="E886" s="57"/>
      <c r="F886" s="57"/>
      <c r="G886" s="57"/>
      <c r="H886" s="57"/>
      <c r="I886" s="62"/>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c r="BH886" s="57"/>
      <c r="BI886" s="57"/>
      <c r="BJ886" s="57"/>
      <c r="BK886" s="57"/>
      <c r="BL886" s="57"/>
      <c r="BM886" s="57"/>
    </row>
    <row r="887" spans="3:65">
      <c r="C887" s="57"/>
      <c r="D887" s="62"/>
      <c r="E887" s="57"/>
      <c r="F887" s="57"/>
      <c r="G887" s="57"/>
      <c r="H887" s="57"/>
      <c r="I887" s="62"/>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c r="BH887" s="57"/>
      <c r="BI887" s="57"/>
      <c r="BJ887" s="57"/>
      <c r="BK887" s="57"/>
      <c r="BL887" s="57"/>
      <c r="BM887" s="57"/>
    </row>
    <row r="888" spans="3:65">
      <c r="C888" s="57"/>
      <c r="D888" s="62"/>
      <c r="E888" s="57"/>
      <c r="F888" s="57"/>
      <c r="G888" s="57"/>
      <c r="H888" s="57"/>
      <c r="I888" s="62"/>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c r="BH888" s="57"/>
      <c r="BI888" s="57"/>
      <c r="BJ888" s="57"/>
      <c r="BK888" s="57"/>
      <c r="BL888" s="57"/>
      <c r="BM888" s="57"/>
    </row>
    <row r="889" spans="3:65">
      <c r="C889" s="57"/>
      <c r="D889" s="62"/>
      <c r="E889" s="57"/>
      <c r="F889" s="57"/>
      <c r="G889" s="57"/>
      <c r="H889" s="57"/>
      <c r="I889" s="62"/>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c r="BH889" s="57"/>
      <c r="BI889" s="57"/>
      <c r="BJ889" s="57"/>
      <c r="BK889" s="57"/>
      <c r="BL889" s="57"/>
      <c r="BM889" s="57"/>
    </row>
    <row r="890" spans="3:65">
      <c r="C890" s="57"/>
      <c r="D890" s="62"/>
      <c r="E890" s="57"/>
      <c r="F890" s="57"/>
      <c r="G890" s="57"/>
      <c r="H890" s="57"/>
      <c r="I890" s="62"/>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c r="BH890" s="57"/>
      <c r="BI890" s="57"/>
      <c r="BJ890" s="57"/>
      <c r="BK890" s="57"/>
      <c r="BL890" s="57"/>
      <c r="BM890" s="57"/>
    </row>
    <row r="891" spans="3:65">
      <c r="C891" s="57"/>
      <c r="D891" s="62"/>
      <c r="E891" s="57"/>
      <c r="F891" s="57"/>
      <c r="G891" s="57"/>
      <c r="H891" s="57"/>
      <c r="I891" s="62"/>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c r="BH891" s="57"/>
      <c r="BI891" s="57"/>
      <c r="BJ891" s="57"/>
      <c r="BK891" s="57"/>
      <c r="BL891" s="57"/>
      <c r="BM891" s="57"/>
    </row>
    <row r="892" spans="3:65">
      <c r="C892" s="57"/>
      <c r="D892" s="62"/>
      <c r="E892" s="57"/>
      <c r="F892" s="57"/>
      <c r="G892" s="57"/>
      <c r="H892" s="57"/>
      <c r="I892" s="62"/>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c r="BH892" s="57"/>
      <c r="BI892" s="57"/>
      <c r="BJ892" s="57"/>
      <c r="BK892" s="57"/>
      <c r="BL892" s="57"/>
      <c r="BM892" s="57"/>
    </row>
    <row r="893" spans="3:65">
      <c r="C893" s="57"/>
      <c r="D893" s="62"/>
      <c r="E893" s="57"/>
      <c r="F893" s="57"/>
      <c r="G893" s="57"/>
      <c r="H893" s="57"/>
      <c r="I893" s="62"/>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c r="BH893" s="57"/>
      <c r="BI893" s="57"/>
      <c r="BJ893" s="57"/>
      <c r="BK893" s="57"/>
      <c r="BL893" s="57"/>
      <c r="BM893" s="57"/>
    </row>
    <row r="894" spans="3:65">
      <c r="C894" s="57"/>
      <c r="D894" s="62"/>
      <c r="E894" s="57"/>
      <c r="F894" s="57"/>
      <c r="G894" s="57"/>
      <c r="H894" s="57"/>
      <c r="I894" s="62"/>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c r="BH894" s="57"/>
      <c r="BI894" s="57"/>
      <c r="BJ894" s="57"/>
      <c r="BK894" s="57"/>
      <c r="BL894" s="57"/>
      <c r="BM894" s="57"/>
    </row>
    <row r="895" spans="3:65">
      <c r="C895" s="57"/>
      <c r="D895" s="62"/>
      <c r="E895" s="57"/>
      <c r="F895" s="57"/>
      <c r="G895" s="57"/>
      <c r="H895" s="57"/>
      <c r="I895" s="62"/>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c r="BH895" s="57"/>
      <c r="BI895" s="57"/>
      <c r="BJ895" s="57"/>
      <c r="BK895" s="57"/>
      <c r="BL895" s="57"/>
      <c r="BM895" s="57"/>
    </row>
    <row r="896" spans="3:65">
      <c r="C896" s="57"/>
      <c r="D896" s="62"/>
      <c r="E896" s="57"/>
      <c r="F896" s="57"/>
      <c r="G896" s="57"/>
      <c r="H896" s="57"/>
      <c r="I896" s="62"/>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c r="BH896" s="57"/>
      <c r="BI896" s="57"/>
      <c r="BJ896" s="57"/>
      <c r="BK896" s="57"/>
      <c r="BL896" s="57"/>
      <c r="BM896" s="57"/>
    </row>
    <row r="897" spans="3:65">
      <c r="C897" s="57"/>
      <c r="D897" s="62"/>
      <c r="E897" s="57"/>
      <c r="F897" s="57"/>
      <c r="G897" s="57"/>
      <c r="H897" s="57"/>
      <c r="I897" s="62"/>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c r="BH897" s="57"/>
      <c r="BI897" s="57"/>
      <c r="BJ897" s="57"/>
      <c r="BK897" s="57"/>
      <c r="BL897" s="57"/>
      <c r="BM897" s="57"/>
    </row>
    <row r="898" spans="3:65">
      <c r="C898" s="57"/>
      <c r="D898" s="62"/>
      <c r="E898" s="57"/>
      <c r="F898" s="57"/>
      <c r="G898" s="57"/>
      <c r="H898" s="57"/>
      <c r="I898" s="62"/>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c r="BH898" s="57"/>
      <c r="BI898" s="57"/>
      <c r="BJ898" s="57"/>
      <c r="BK898" s="57"/>
      <c r="BL898" s="57"/>
      <c r="BM898" s="57"/>
    </row>
    <row r="899" spans="3:65">
      <c r="C899" s="57"/>
      <c r="D899" s="62"/>
      <c r="E899" s="57"/>
      <c r="F899" s="57"/>
      <c r="G899" s="57"/>
      <c r="H899" s="57"/>
      <c r="I899" s="62"/>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c r="BH899" s="57"/>
      <c r="BI899" s="57"/>
      <c r="BJ899" s="57"/>
      <c r="BK899" s="57"/>
      <c r="BL899" s="57"/>
      <c r="BM899" s="57"/>
    </row>
    <row r="900" spans="3:65">
      <c r="C900" s="57"/>
      <c r="D900" s="62"/>
      <c r="E900" s="57"/>
      <c r="F900" s="57"/>
      <c r="G900" s="57"/>
      <c r="H900" s="57"/>
      <c r="I900" s="62"/>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c r="BH900" s="57"/>
      <c r="BI900" s="57"/>
      <c r="BJ900" s="57"/>
      <c r="BK900" s="57"/>
      <c r="BL900" s="57"/>
      <c r="BM900" s="57"/>
    </row>
    <row r="901" spans="3:65">
      <c r="C901" s="57"/>
      <c r="D901" s="62"/>
      <c r="E901" s="57"/>
      <c r="F901" s="57"/>
      <c r="G901" s="57"/>
      <c r="H901" s="57"/>
      <c r="I901" s="62"/>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c r="BH901" s="57"/>
      <c r="BI901" s="57"/>
      <c r="BJ901" s="57"/>
      <c r="BK901" s="57"/>
      <c r="BL901" s="57"/>
      <c r="BM901" s="57"/>
    </row>
    <row r="902" spans="3:65">
      <c r="C902" s="57"/>
      <c r="D902" s="62"/>
      <c r="E902" s="57"/>
      <c r="F902" s="57"/>
      <c r="G902" s="57"/>
      <c r="H902" s="57"/>
      <c r="I902" s="62"/>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c r="BH902" s="57"/>
      <c r="BI902" s="57"/>
      <c r="BJ902" s="57"/>
      <c r="BK902" s="57"/>
      <c r="BL902" s="57"/>
      <c r="BM902" s="57"/>
    </row>
    <row r="903" spans="3:65">
      <c r="C903" s="57"/>
      <c r="D903" s="62"/>
      <c r="E903" s="57"/>
      <c r="F903" s="57"/>
      <c r="G903" s="57"/>
      <c r="H903" s="57"/>
      <c r="I903" s="62"/>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c r="BH903" s="57"/>
      <c r="BI903" s="57"/>
      <c r="BJ903" s="57"/>
      <c r="BK903" s="57"/>
      <c r="BL903" s="57"/>
      <c r="BM903" s="57"/>
    </row>
    <row r="904" spans="3:65">
      <c r="C904" s="57"/>
      <c r="D904" s="62"/>
      <c r="E904" s="57"/>
      <c r="F904" s="57"/>
      <c r="G904" s="57"/>
      <c r="H904" s="57"/>
      <c r="I904" s="62"/>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c r="BH904" s="57"/>
      <c r="BI904" s="57"/>
      <c r="BJ904" s="57"/>
      <c r="BK904" s="57"/>
      <c r="BL904" s="57"/>
      <c r="BM904" s="57"/>
    </row>
    <row r="905" spans="3:65">
      <c r="C905" s="57"/>
      <c r="D905" s="62"/>
      <c r="E905" s="57"/>
      <c r="F905" s="57"/>
      <c r="G905" s="57"/>
      <c r="H905" s="57"/>
      <c r="I905" s="62"/>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c r="BH905" s="57"/>
      <c r="BI905" s="57"/>
      <c r="BJ905" s="57"/>
      <c r="BK905" s="57"/>
      <c r="BL905" s="57"/>
      <c r="BM905" s="57"/>
    </row>
    <row r="906" spans="3:65">
      <c r="C906" s="57"/>
      <c r="D906" s="62"/>
      <c r="E906" s="57"/>
      <c r="F906" s="57"/>
      <c r="G906" s="57"/>
      <c r="H906" s="57"/>
      <c r="I906" s="62"/>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c r="BH906" s="57"/>
      <c r="BI906" s="57"/>
      <c r="BJ906" s="57"/>
      <c r="BK906" s="57"/>
      <c r="BL906" s="57"/>
      <c r="BM906" s="57"/>
    </row>
    <row r="907" spans="3:65">
      <c r="C907" s="57"/>
      <c r="D907" s="62"/>
      <c r="E907" s="57"/>
      <c r="F907" s="57"/>
      <c r="G907" s="57"/>
      <c r="H907" s="57"/>
      <c r="I907" s="62"/>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c r="BH907" s="57"/>
      <c r="BI907" s="57"/>
      <c r="BJ907" s="57"/>
      <c r="BK907" s="57"/>
      <c r="BL907" s="57"/>
      <c r="BM907" s="57"/>
    </row>
    <row r="908" spans="3:65">
      <c r="C908" s="57"/>
      <c r="D908" s="62"/>
      <c r="E908" s="57"/>
      <c r="F908" s="57"/>
      <c r="G908" s="57"/>
      <c r="H908" s="57"/>
      <c r="I908" s="62"/>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c r="BH908" s="57"/>
      <c r="BI908" s="57"/>
      <c r="BJ908" s="57"/>
      <c r="BK908" s="57"/>
      <c r="BL908" s="57"/>
      <c r="BM908" s="57"/>
    </row>
    <row r="909" spans="3:65">
      <c r="C909" s="57"/>
      <c r="D909" s="62"/>
      <c r="E909" s="57"/>
      <c r="F909" s="57"/>
      <c r="G909" s="57"/>
      <c r="H909" s="57"/>
      <c r="I909" s="62"/>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c r="BH909" s="57"/>
      <c r="BI909" s="57"/>
      <c r="BJ909" s="57"/>
      <c r="BK909" s="57"/>
      <c r="BL909" s="57"/>
      <c r="BM909" s="57"/>
    </row>
    <row r="910" spans="3:65">
      <c r="C910" s="57"/>
      <c r="D910" s="62"/>
      <c r="E910" s="57"/>
      <c r="F910" s="57"/>
      <c r="G910" s="57"/>
      <c r="H910" s="57"/>
      <c r="I910" s="62"/>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c r="BH910" s="57"/>
      <c r="BI910" s="57"/>
      <c r="BJ910" s="57"/>
      <c r="BK910" s="57"/>
      <c r="BL910" s="57"/>
      <c r="BM910" s="57"/>
    </row>
    <row r="911" spans="3:65">
      <c r="C911" s="57"/>
      <c r="D911" s="62"/>
      <c r="E911" s="57"/>
      <c r="F911" s="57"/>
      <c r="G911" s="57"/>
      <c r="H911" s="57"/>
      <c r="I911" s="62"/>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c r="BH911" s="57"/>
      <c r="BI911" s="57"/>
      <c r="BJ911" s="57"/>
      <c r="BK911" s="57"/>
      <c r="BL911" s="57"/>
      <c r="BM911" s="57"/>
    </row>
    <row r="912" spans="3:65">
      <c r="C912" s="57"/>
      <c r="D912" s="62"/>
      <c r="E912" s="57"/>
      <c r="F912" s="57"/>
      <c r="G912" s="57"/>
      <c r="H912" s="57"/>
      <c r="I912" s="62"/>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c r="BH912" s="57"/>
      <c r="BI912" s="57"/>
      <c r="BJ912" s="57"/>
      <c r="BK912" s="57"/>
      <c r="BL912" s="57"/>
      <c r="BM912" s="57"/>
    </row>
    <row r="913" spans="3:65">
      <c r="C913" s="57"/>
      <c r="D913" s="62"/>
      <c r="E913" s="57"/>
      <c r="F913" s="57"/>
      <c r="G913" s="57"/>
      <c r="H913" s="57"/>
      <c r="I913" s="62"/>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c r="BH913" s="57"/>
      <c r="BI913" s="57"/>
      <c r="BJ913" s="57"/>
      <c r="BK913" s="57"/>
      <c r="BL913" s="57"/>
      <c r="BM913" s="57"/>
    </row>
    <row r="914" spans="3:65">
      <c r="C914" s="57"/>
      <c r="D914" s="62"/>
      <c r="E914" s="57"/>
      <c r="F914" s="57"/>
      <c r="G914" s="57"/>
      <c r="H914" s="57"/>
      <c r="I914" s="62"/>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c r="BH914" s="57"/>
      <c r="BI914" s="57"/>
      <c r="BJ914" s="57"/>
      <c r="BK914" s="57"/>
      <c r="BL914" s="57"/>
      <c r="BM914" s="57"/>
    </row>
    <row r="915" spans="3:65">
      <c r="C915" s="57"/>
      <c r="D915" s="62"/>
      <c r="E915" s="57"/>
      <c r="F915" s="57"/>
      <c r="G915" s="57"/>
      <c r="H915" s="57"/>
      <c r="I915" s="62"/>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c r="BH915" s="57"/>
      <c r="BI915" s="57"/>
      <c r="BJ915" s="57"/>
      <c r="BK915" s="57"/>
      <c r="BL915" s="57"/>
      <c r="BM915" s="57"/>
    </row>
    <row r="916" spans="3:65">
      <c r="C916" s="57"/>
      <c r="D916" s="62"/>
      <c r="E916" s="57"/>
      <c r="F916" s="57"/>
      <c r="G916" s="57"/>
      <c r="H916" s="57"/>
      <c r="I916" s="62"/>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c r="BH916" s="57"/>
      <c r="BI916" s="57"/>
      <c r="BJ916" s="57"/>
      <c r="BK916" s="57"/>
      <c r="BL916" s="57"/>
      <c r="BM916" s="57"/>
    </row>
    <row r="917" spans="3:65">
      <c r="C917" s="57"/>
      <c r="D917" s="62"/>
      <c r="E917" s="57"/>
      <c r="F917" s="57"/>
      <c r="G917" s="57"/>
      <c r="H917" s="57"/>
      <c r="I917" s="62"/>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c r="BH917" s="57"/>
      <c r="BI917" s="57"/>
      <c r="BJ917" s="57"/>
      <c r="BK917" s="57"/>
      <c r="BL917" s="57"/>
      <c r="BM917" s="57"/>
    </row>
    <row r="918" spans="3:65">
      <c r="C918" s="57"/>
      <c r="D918" s="62"/>
      <c r="E918" s="57"/>
      <c r="F918" s="57"/>
      <c r="G918" s="57"/>
      <c r="H918" s="57"/>
      <c r="I918" s="62"/>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c r="BH918" s="57"/>
      <c r="BI918" s="57"/>
      <c r="BJ918" s="57"/>
      <c r="BK918" s="57"/>
      <c r="BL918" s="57"/>
      <c r="BM918" s="57"/>
    </row>
    <row r="919" spans="3:65">
      <c r="C919" s="57"/>
      <c r="D919" s="62"/>
      <c r="E919" s="57"/>
      <c r="F919" s="57"/>
      <c r="G919" s="57"/>
      <c r="H919" s="57"/>
      <c r="I919" s="62"/>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c r="BH919" s="57"/>
      <c r="BI919" s="57"/>
      <c r="BJ919" s="57"/>
      <c r="BK919" s="57"/>
      <c r="BL919" s="57"/>
      <c r="BM919" s="57"/>
    </row>
    <row r="920" spans="3:65">
      <c r="C920" s="57"/>
      <c r="D920" s="62"/>
      <c r="E920" s="57"/>
      <c r="F920" s="57"/>
      <c r="G920" s="57"/>
      <c r="H920" s="57"/>
      <c r="I920" s="62"/>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c r="BH920" s="57"/>
      <c r="BI920" s="57"/>
      <c r="BJ920" s="57"/>
      <c r="BK920" s="57"/>
      <c r="BL920" s="57"/>
      <c r="BM920" s="57"/>
    </row>
    <row r="921" spans="3:65">
      <c r="C921" s="57"/>
      <c r="D921" s="62"/>
      <c r="E921" s="57"/>
      <c r="F921" s="57"/>
      <c r="G921" s="57"/>
      <c r="H921" s="57"/>
      <c r="I921" s="62"/>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c r="BH921" s="57"/>
      <c r="BI921" s="57"/>
      <c r="BJ921" s="57"/>
      <c r="BK921" s="57"/>
      <c r="BL921" s="57"/>
      <c r="BM921" s="57"/>
    </row>
    <row r="922" spans="3:65">
      <c r="C922" s="57"/>
      <c r="D922" s="62"/>
      <c r="E922" s="57"/>
      <c r="F922" s="57"/>
      <c r="G922" s="57"/>
      <c r="H922" s="57"/>
      <c r="I922" s="62"/>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c r="BH922" s="57"/>
      <c r="BI922" s="57"/>
      <c r="BJ922" s="57"/>
      <c r="BK922" s="57"/>
      <c r="BL922" s="57"/>
      <c r="BM922" s="57"/>
    </row>
    <row r="923" spans="3:65">
      <c r="C923" s="57"/>
      <c r="D923" s="62"/>
      <c r="E923" s="57"/>
      <c r="F923" s="57"/>
      <c r="G923" s="57"/>
      <c r="H923" s="57"/>
      <c r="I923" s="62"/>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c r="BH923" s="57"/>
      <c r="BI923" s="57"/>
      <c r="BJ923" s="57"/>
      <c r="BK923" s="57"/>
      <c r="BL923" s="57"/>
      <c r="BM923" s="57"/>
    </row>
    <row r="924" spans="3:65">
      <c r="C924" s="57"/>
      <c r="D924" s="62"/>
      <c r="E924" s="57"/>
      <c r="F924" s="57"/>
      <c r="G924" s="57"/>
      <c r="H924" s="57"/>
      <c r="I924" s="62"/>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c r="BH924" s="57"/>
      <c r="BI924" s="57"/>
      <c r="BJ924" s="57"/>
      <c r="BK924" s="57"/>
      <c r="BL924" s="57"/>
      <c r="BM924" s="57"/>
    </row>
    <row r="925" spans="3:65">
      <c r="C925" s="57"/>
      <c r="D925" s="62"/>
      <c r="E925" s="57"/>
      <c r="F925" s="57"/>
      <c r="G925" s="57"/>
      <c r="H925" s="57"/>
      <c r="I925" s="62"/>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c r="BH925" s="57"/>
      <c r="BI925" s="57"/>
      <c r="BJ925" s="57"/>
      <c r="BK925" s="57"/>
      <c r="BL925" s="57"/>
      <c r="BM925" s="57"/>
    </row>
    <row r="926" spans="3:65">
      <c r="C926" s="57"/>
      <c r="D926" s="62"/>
      <c r="E926" s="57"/>
      <c r="F926" s="57"/>
      <c r="G926" s="57"/>
      <c r="H926" s="57"/>
      <c r="I926" s="62"/>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c r="BH926" s="57"/>
      <c r="BI926" s="57"/>
      <c r="BJ926" s="57"/>
      <c r="BK926" s="57"/>
      <c r="BL926" s="57"/>
      <c r="BM926" s="57"/>
    </row>
    <row r="927" spans="3:65">
      <c r="C927" s="57"/>
      <c r="D927" s="62"/>
      <c r="E927" s="57"/>
      <c r="F927" s="57"/>
      <c r="G927" s="57"/>
      <c r="H927" s="57"/>
      <c r="I927" s="62"/>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c r="BH927" s="57"/>
      <c r="BI927" s="57"/>
      <c r="BJ927" s="57"/>
      <c r="BK927" s="57"/>
      <c r="BL927" s="57"/>
      <c r="BM927" s="57"/>
    </row>
    <row r="928" spans="3:65">
      <c r="C928" s="57"/>
      <c r="D928" s="62"/>
      <c r="E928" s="57"/>
      <c r="F928" s="57"/>
      <c r="G928" s="57"/>
      <c r="H928" s="57"/>
      <c r="I928" s="62"/>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c r="BH928" s="57"/>
      <c r="BI928" s="57"/>
      <c r="BJ928" s="57"/>
      <c r="BK928" s="57"/>
      <c r="BL928" s="57"/>
      <c r="BM928" s="57"/>
    </row>
    <row r="929" spans="3:65">
      <c r="C929" s="57"/>
      <c r="D929" s="62"/>
      <c r="E929" s="57"/>
      <c r="F929" s="57"/>
      <c r="G929" s="57"/>
      <c r="H929" s="57"/>
      <c r="I929" s="62"/>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c r="BH929" s="57"/>
      <c r="BI929" s="57"/>
      <c r="BJ929" s="57"/>
      <c r="BK929" s="57"/>
      <c r="BL929" s="57"/>
      <c r="BM929" s="57"/>
    </row>
    <row r="930" spans="3:65">
      <c r="C930" s="57"/>
      <c r="D930" s="62"/>
      <c r="E930" s="57"/>
      <c r="F930" s="57"/>
      <c r="G930" s="57"/>
      <c r="H930" s="57"/>
      <c r="I930" s="62"/>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c r="BH930" s="57"/>
      <c r="BI930" s="57"/>
      <c r="BJ930" s="57"/>
      <c r="BK930" s="57"/>
      <c r="BL930" s="57"/>
      <c r="BM930" s="57"/>
    </row>
    <row r="931" spans="3:65">
      <c r="C931" s="57"/>
      <c r="D931" s="62"/>
      <c r="E931" s="57"/>
      <c r="F931" s="57"/>
      <c r="G931" s="57"/>
      <c r="H931" s="57"/>
      <c r="I931" s="62"/>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c r="BH931" s="57"/>
      <c r="BI931" s="57"/>
      <c r="BJ931" s="57"/>
      <c r="BK931" s="57"/>
      <c r="BL931" s="57"/>
      <c r="BM931" s="57"/>
    </row>
    <row r="932" spans="3:65">
      <c r="C932" s="57"/>
      <c r="D932" s="62"/>
      <c r="E932" s="57"/>
      <c r="F932" s="57"/>
      <c r="G932" s="57"/>
      <c r="H932" s="57"/>
      <c r="I932" s="62"/>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c r="BH932" s="57"/>
      <c r="BI932" s="57"/>
      <c r="BJ932" s="57"/>
      <c r="BK932" s="57"/>
      <c r="BL932" s="57"/>
      <c r="BM932" s="57"/>
    </row>
    <row r="933" spans="3:65">
      <c r="C933" s="57"/>
      <c r="D933" s="62"/>
      <c r="E933" s="57"/>
      <c r="F933" s="57"/>
      <c r="G933" s="57"/>
      <c r="H933" s="57"/>
      <c r="I933" s="62"/>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c r="BH933" s="57"/>
      <c r="BI933" s="57"/>
      <c r="BJ933" s="57"/>
      <c r="BK933" s="57"/>
      <c r="BL933" s="57"/>
      <c r="BM933" s="57"/>
    </row>
    <row r="934" spans="3:65">
      <c r="C934" s="57"/>
      <c r="D934" s="62"/>
      <c r="E934" s="57"/>
      <c r="F934" s="57"/>
      <c r="G934" s="57"/>
      <c r="H934" s="57"/>
      <c r="I934" s="62"/>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c r="BH934" s="57"/>
      <c r="BI934" s="57"/>
      <c r="BJ934" s="57"/>
      <c r="BK934" s="57"/>
      <c r="BL934" s="57"/>
      <c r="BM934" s="57"/>
    </row>
    <row r="935" spans="3:65">
      <c r="C935" s="57"/>
      <c r="D935" s="62"/>
      <c r="E935" s="57"/>
      <c r="F935" s="57"/>
      <c r="G935" s="57"/>
      <c r="H935" s="57"/>
      <c r="I935" s="62"/>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c r="BH935" s="57"/>
      <c r="BI935" s="57"/>
      <c r="BJ935" s="57"/>
      <c r="BK935" s="57"/>
      <c r="BL935" s="57"/>
      <c r="BM935" s="57"/>
    </row>
    <row r="936" spans="3:65">
      <c r="C936" s="57"/>
      <c r="D936" s="62"/>
      <c r="E936" s="57"/>
      <c r="F936" s="57"/>
      <c r="G936" s="57"/>
      <c r="H936" s="57"/>
      <c r="I936" s="62"/>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c r="BH936" s="57"/>
      <c r="BI936" s="57"/>
      <c r="BJ936" s="57"/>
      <c r="BK936" s="57"/>
      <c r="BL936" s="57"/>
      <c r="BM936" s="57"/>
    </row>
    <row r="937" spans="3:65">
      <c r="C937" s="57"/>
      <c r="D937" s="62"/>
      <c r="E937" s="57"/>
      <c r="F937" s="57"/>
      <c r="G937" s="57"/>
      <c r="H937" s="57"/>
      <c r="I937" s="62"/>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c r="BH937" s="57"/>
      <c r="BI937" s="57"/>
      <c r="BJ937" s="57"/>
      <c r="BK937" s="57"/>
      <c r="BL937" s="57"/>
      <c r="BM937" s="57"/>
    </row>
    <row r="938" spans="3:65">
      <c r="C938" s="57"/>
      <c r="D938" s="62"/>
      <c r="E938" s="57"/>
      <c r="F938" s="57"/>
      <c r="G938" s="57"/>
      <c r="H938" s="57"/>
      <c r="I938" s="62"/>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c r="BH938" s="57"/>
      <c r="BI938" s="57"/>
      <c r="BJ938" s="57"/>
      <c r="BK938" s="57"/>
      <c r="BL938" s="57"/>
      <c r="BM938" s="57"/>
    </row>
    <row r="939" spans="3:65">
      <c r="C939" s="57"/>
      <c r="D939" s="62"/>
      <c r="E939" s="57"/>
      <c r="F939" s="57"/>
      <c r="G939" s="57"/>
      <c r="H939" s="57"/>
      <c r="I939" s="62"/>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c r="BH939" s="57"/>
      <c r="BI939" s="57"/>
      <c r="BJ939" s="57"/>
      <c r="BK939" s="57"/>
      <c r="BL939" s="57"/>
      <c r="BM939" s="57"/>
    </row>
    <row r="940" spans="3:65">
      <c r="C940" s="57"/>
      <c r="D940" s="62"/>
      <c r="E940" s="57"/>
      <c r="F940" s="57"/>
      <c r="G940" s="57"/>
      <c r="H940" s="57"/>
      <c r="I940" s="62"/>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c r="BH940" s="57"/>
      <c r="BI940" s="57"/>
      <c r="BJ940" s="57"/>
      <c r="BK940" s="57"/>
      <c r="BL940" s="57"/>
      <c r="BM940" s="57"/>
    </row>
    <row r="941" spans="3:65">
      <c r="C941" s="57"/>
      <c r="D941" s="62"/>
      <c r="E941" s="57"/>
      <c r="F941" s="57"/>
      <c r="G941" s="57"/>
      <c r="H941" s="57"/>
      <c r="I941" s="62"/>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c r="BH941" s="57"/>
      <c r="BI941" s="57"/>
      <c r="BJ941" s="57"/>
      <c r="BK941" s="57"/>
      <c r="BL941" s="57"/>
      <c r="BM941" s="57"/>
    </row>
    <row r="942" spans="3:65">
      <c r="C942" s="57"/>
      <c r="D942" s="62"/>
      <c r="E942" s="57"/>
      <c r="F942" s="57"/>
      <c r="G942" s="57"/>
      <c r="H942" s="57"/>
      <c r="I942" s="62"/>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c r="BH942" s="57"/>
      <c r="BI942" s="57"/>
      <c r="BJ942" s="57"/>
      <c r="BK942" s="57"/>
      <c r="BL942" s="57"/>
      <c r="BM942" s="57"/>
    </row>
    <row r="943" spans="3:65">
      <c r="C943" s="57"/>
      <c r="D943" s="62"/>
      <c r="E943" s="57"/>
      <c r="F943" s="57"/>
      <c r="G943" s="57"/>
      <c r="H943" s="57"/>
      <c r="I943" s="62"/>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c r="BH943" s="57"/>
      <c r="BI943" s="57"/>
      <c r="BJ943" s="57"/>
      <c r="BK943" s="57"/>
      <c r="BL943" s="57"/>
      <c r="BM943" s="57"/>
    </row>
    <row r="944" spans="3:65">
      <c r="C944" s="57"/>
      <c r="D944" s="62"/>
      <c r="E944" s="57"/>
      <c r="F944" s="57"/>
      <c r="G944" s="57"/>
      <c r="H944" s="57"/>
      <c r="I944" s="62"/>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c r="BH944" s="57"/>
      <c r="BI944" s="57"/>
      <c r="BJ944" s="57"/>
      <c r="BK944" s="57"/>
      <c r="BL944" s="57"/>
      <c r="BM944" s="57"/>
    </row>
    <row r="945" spans="3:65">
      <c r="C945" s="57"/>
      <c r="D945" s="62"/>
      <c r="E945" s="57"/>
      <c r="F945" s="57"/>
      <c r="G945" s="57"/>
      <c r="H945" s="57"/>
      <c r="I945" s="62"/>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c r="BH945" s="57"/>
      <c r="BI945" s="57"/>
      <c r="BJ945" s="57"/>
      <c r="BK945" s="57"/>
      <c r="BL945" s="57"/>
      <c r="BM945" s="57"/>
    </row>
    <row r="946" spans="3:65">
      <c r="C946" s="57"/>
      <c r="D946" s="62"/>
      <c r="E946" s="57"/>
      <c r="F946" s="57"/>
      <c r="G946" s="57"/>
      <c r="H946" s="57"/>
      <c r="I946" s="62"/>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c r="BH946" s="57"/>
      <c r="BI946" s="57"/>
      <c r="BJ946" s="57"/>
      <c r="BK946" s="57"/>
      <c r="BL946" s="57"/>
      <c r="BM946" s="57"/>
    </row>
    <row r="947" spans="3:65">
      <c r="C947" s="57"/>
      <c r="D947" s="62"/>
      <c r="E947" s="57"/>
      <c r="F947" s="57"/>
      <c r="G947" s="57"/>
      <c r="H947" s="57"/>
      <c r="I947" s="62"/>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c r="BH947" s="57"/>
      <c r="BI947" s="57"/>
      <c r="BJ947" s="57"/>
      <c r="BK947" s="57"/>
      <c r="BL947" s="57"/>
      <c r="BM947" s="57"/>
    </row>
    <row r="948" spans="3:65">
      <c r="C948" s="57"/>
      <c r="D948" s="62"/>
      <c r="E948" s="57"/>
      <c r="F948" s="57"/>
      <c r="G948" s="57"/>
      <c r="H948" s="57"/>
      <c r="I948" s="62"/>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c r="BH948" s="57"/>
      <c r="BI948" s="57"/>
      <c r="BJ948" s="57"/>
      <c r="BK948" s="57"/>
      <c r="BL948" s="57"/>
      <c r="BM948" s="57"/>
    </row>
    <row r="949" spans="3:65">
      <c r="C949" s="57"/>
      <c r="D949" s="62"/>
      <c r="E949" s="57"/>
      <c r="F949" s="57"/>
      <c r="G949" s="57"/>
      <c r="H949" s="57"/>
      <c r="I949" s="62"/>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c r="BH949" s="57"/>
      <c r="BI949" s="57"/>
      <c r="BJ949" s="57"/>
      <c r="BK949" s="57"/>
      <c r="BL949" s="57"/>
      <c r="BM949" s="57"/>
    </row>
    <row r="950" spans="3:65">
      <c r="C950" s="57"/>
      <c r="D950" s="62"/>
      <c r="E950" s="57"/>
      <c r="F950" s="57"/>
      <c r="G950" s="57"/>
      <c r="H950" s="57"/>
      <c r="I950" s="62"/>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c r="BH950" s="57"/>
      <c r="BI950" s="57"/>
      <c r="BJ950" s="57"/>
      <c r="BK950" s="57"/>
      <c r="BL950" s="57"/>
      <c r="BM950" s="57"/>
    </row>
    <row r="951" spans="3:65">
      <c r="C951" s="57"/>
      <c r="D951" s="62"/>
      <c r="E951" s="57"/>
      <c r="F951" s="57"/>
      <c r="G951" s="57"/>
      <c r="H951" s="57"/>
      <c r="I951" s="62"/>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c r="BH951" s="57"/>
      <c r="BI951" s="57"/>
      <c r="BJ951" s="57"/>
      <c r="BK951" s="57"/>
      <c r="BL951" s="57"/>
      <c r="BM951" s="57"/>
    </row>
    <row r="952" spans="3:65">
      <c r="C952" s="57"/>
      <c r="D952" s="62"/>
      <c r="E952" s="57"/>
      <c r="F952" s="57"/>
      <c r="G952" s="57"/>
      <c r="H952" s="57"/>
      <c r="I952" s="62"/>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c r="BH952" s="57"/>
      <c r="BI952" s="57"/>
      <c r="BJ952" s="57"/>
      <c r="BK952" s="57"/>
      <c r="BL952" s="57"/>
      <c r="BM952" s="57"/>
    </row>
    <row r="953" spans="3:65">
      <c r="C953" s="57"/>
      <c r="D953" s="62"/>
      <c r="E953" s="57"/>
      <c r="F953" s="57"/>
      <c r="G953" s="57"/>
      <c r="H953" s="57"/>
      <c r="I953" s="62"/>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c r="BH953" s="57"/>
      <c r="BI953" s="57"/>
      <c r="BJ953" s="57"/>
      <c r="BK953" s="57"/>
      <c r="BL953" s="57"/>
      <c r="BM953" s="57"/>
    </row>
    <row r="954" spans="3:65">
      <c r="C954" s="57"/>
      <c r="D954" s="62"/>
      <c r="E954" s="57"/>
      <c r="F954" s="57"/>
      <c r="G954" s="57"/>
      <c r="H954" s="57"/>
      <c r="I954" s="62"/>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57"/>
      <c r="BL954" s="57"/>
      <c r="BM954" s="57"/>
    </row>
    <row r="955" spans="3:65">
      <c r="C955" s="57"/>
      <c r="D955" s="62"/>
      <c r="E955" s="57"/>
      <c r="F955" s="57"/>
      <c r="G955" s="57"/>
      <c r="H955" s="57"/>
      <c r="I955" s="62"/>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c r="BH955" s="57"/>
      <c r="BI955" s="57"/>
      <c r="BJ955" s="57"/>
      <c r="BK955" s="57"/>
      <c r="BL955" s="57"/>
      <c r="BM955" s="57"/>
    </row>
    <row r="956" spans="3:65">
      <c r="C956" s="57"/>
      <c r="D956" s="62"/>
      <c r="E956" s="57"/>
      <c r="F956" s="57"/>
      <c r="G956" s="57"/>
      <c r="H956" s="57"/>
      <c r="I956" s="62"/>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c r="BH956" s="57"/>
      <c r="BI956" s="57"/>
      <c r="BJ956" s="57"/>
      <c r="BK956" s="57"/>
      <c r="BL956" s="57"/>
      <c r="BM956" s="57"/>
    </row>
    <row r="957" spans="3:65">
      <c r="C957" s="57"/>
      <c r="D957" s="62"/>
      <c r="E957" s="57"/>
      <c r="F957" s="57"/>
      <c r="G957" s="57"/>
      <c r="H957" s="57"/>
      <c r="I957" s="62"/>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c r="BH957" s="57"/>
      <c r="BI957" s="57"/>
      <c r="BJ957" s="57"/>
      <c r="BK957" s="57"/>
      <c r="BL957" s="57"/>
      <c r="BM957" s="57"/>
    </row>
    <row r="958" spans="3:65">
      <c r="C958" s="57"/>
      <c r="D958" s="62"/>
      <c r="E958" s="57"/>
      <c r="F958" s="57"/>
      <c r="G958" s="57"/>
      <c r="H958" s="57"/>
      <c r="I958" s="62"/>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c r="BH958" s="57"/>
      <c r="BI958" s="57"/>
      <c r="BJ958" s="57"/>
      <c r="BK958" s="57"/>
      <c r="BL958" s="57"/>
      <c r="BM958" s="57"/>
    </row>
    <row r="959" spans="3:65">
      <c r="C959" s="57"/>
      <c r="D959" s="62"/>
      <c r="E959" s="57"/>
      <c r="F959" s="57"/>
      <c r="G959" s="57"/>
      <c r="H959" s="57"/>
      <c r="I959" s="62"/>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c r="BH959" s="57"/>
      <c r="BI959" s="57"/>
      <c r="BJ959" s="57"/>
      <c r="BK959" s="57"/>
      <c r="BL959" s="57"/>
      <c r="BM959" s="57"/>
    </row>
    <row r="960" spans="3:65">
      <c r="C960" s="57"/>
      <c r="D960" s="62"/>
      <c r="E960" s="57"/>
      <c r="F960" s="57"/>
      <c r="G960" s="57"/>
      <c r="H960" s="57"/>
      <c r="I960" s="62"/>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c r="BH960" s="57"/>
      <c r="BI960" s="57"/>
      <c r="BJ960" s="57"/>
      <c r="BK960" s="57"/>
      <c r="BL960" s="57"/>
      <c r="BM960" s="57"/>
    </row>
    <row r="961" spans="3:65">
      <c r="C961" s="57"/>
      <c r="D961" s="62"/>
      <c r="E961" s="57"/>
      <c r="F961" s="57"/>
      <c r="G961" s="57"/>
      <c r="H961" s="57"/>
      <c r="I961" s="62"/>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c r="BH961" s="57"/>
      <c r="BI961" s="57"/>
      <c r="BJ961" s="57"/>
      <c r="BK961" s="57"/>
      <c r="BL961" s="57"/>
      <c r="BM961" s="57"/>
    </row>
    <row r="962" spans="3:65">
      <c r="C962" s="57"/>
      <c r="D962" s="62"/>
      <c r="E962" s="57"/>
      <c r="F962" s="57"/>
      <c r="G962" s="57"/>
      <c r="H962" s="57"/>
      <c r="I962" s="62"/>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c r="BH962" s="57"/>
      <c r="BI962" s="57"/>
      <c r="BJ962" s="57"/>
      <c r="BK962" s="57"/>
      <c r="BL962" s="57"/>
      <c r="BM962" s="57"/>
    </row>
    <row r="963" spans="3:65">
      <c r="C963" s="57"/>
      <c r="D963" s="62"/>
      <c r="E963" s="57"/>
      <c r="F963" s="57"/>
      <c r="G963" s="57"/>
      <c r="H963" s="57"/>
      <c r="I963" s="62"/>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c r="BH963" s="57"/>
      <c r="BI963" s="57"/>
      <c r="BJ963" s="57"/>
      <c r="BK963" s="57"/>
      <c r="BL963" s="57"/>
      <c r="BM963" s="57"/>
    </row>
    <row r="964" spans="3:65">
      <c r="C964" s="57"/>
      <c r="D964" s="62"/>
      <c r="E964" s="57"/>
      <c r="F964" s="57"/>
      <c r="G964" s="57"/>
      <c r="H964" s="57"/>
      <c r="I964" s="62"/>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c r="BH964" s="57"/>
      <c r="BI964" s="57"/>
      <c r="BJ964" s="57"/>
      <c r="BK964" s="57"/>
      <c r="BL964" s="57"/>
      <c r="BM964" s="57"/>
    </row>
    <row r="965" spans="3:65">
      <c r="C965" s="57"/>
      <c r="D965" s="62"/>
      <c r="E965" s="57"/>
      <c r="F965" s="57"/>
      <c r="G965" s="57"/>
      <c r="H965" s="57"/>
      <c r="I965" s="62"/>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c r="BH965" s="57"/>
      <c r="BI965" s="57"/>
      <c r="BJ965" s="57"/>
      <c r="BK965" s="57"/>
      <c r="BL965" s="57"/>
      <c r="BM965" s="57"/>
    </row>
    <row r="966" spans="3:65">
      <c r="C966" s="57"/>
      <c r="D966" s="62"/>
      <c r="E966" s="57"/>
      <c r="F966" s="57"/>
      <c r="G966" s="57"/>
      <c r="H966" s="57"/>
      <c r="I966" s="62"/>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c r="BH966" s="57"/>
      <c r="BI966" s="57"/>
      <c r="BJ966" s="57"/>
      <c r="BK966" s="57"/>
      <c r="BL966" s="57"/>
      <c r="BM966" s="57"/>
    </row>
    <row r="967" spans="3:65">
      <c r="C967" s="57"/>
      <c r="D967" s="62"/>
      <c r="E967" s="57"/>
      <c r="F967" s="57"/>
      <c r="G967" s="57"/>
      <c r="H967" s="57"/>
      <c r="I967" s="62"/>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c r="BH967" s="57"/>
      <c r="BI967" s="57"/>
      <c r="BJ967" s="57"/>
      <c r="BK967" s="57"/>
      <c r="BL967" s="57"/>
      <c r="BM967" s="57"/>
    </row>
    <row r="968" spans="3:65">
      <c r="C968" s="57"/>
      <c r="D968" s="62"/>
      <c r="E968" s="57"/>
      <c r="F968" s="57"/>
      <c r="G968" s="57"/>
      <c r="H968" s="57"/>
      <c r="I968" s="62"/>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c r="BH968" s="57"/>
      <c r="BI968" s="57"/>
      <c r="BJ968" s="57"/>
      <c r="BK968" s="57"/>
      <c r="BL968" s="57"/>
      <c r="BM968" s="57"/>
    </row>
    <row r="969" spans="3:65">
      <c r="C969" s="57"/>
      <c r="D969" s="62"/>
      <c r="E969" s="57"/>
      <c r="F969" s="57"/>
      <c r="G969" s="57"/>
      <c r="H969" s="57"/>
      <c r="I969" s="62"/>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c r="BH969" s="57"/>
      <c r="BI969" s="57"/>
      <c r="BJ969" s="57"/>
      <c r="BK969" s="57"/>
      <c r="BL969" s="57"/>
      <c r="BM969" s="57"/>
    </row>
    <row r="970" spans="3:65">
      <c r="C970" s="57"/>
      <c r="D970" s="62"/>
      <c r="E970" s="57"/>
      <c r="F970" s="57"/>
      <c r="G970" s="57"/>
      <c r="H970" s="57"/>
      <c r="I970" s="62"/>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c r="BH970" s="57"/>
      <c r="BI970" s="57"/>
      <c r="BJ970" s="57"/>
      <c r="BK970" s="57"/>
      <c r="BL970" s="57"/>
      <c r="BM970" s="57"/>
    </row>
    <row r="971" spans="3:65">
      <c r="C971" s="57"/>
      <c r="D971" s="62"/>
      <c r="E971" s="57"/>
      <c r="F971" s="57"/>
      <c r="G971" s="57"/>
      <c r="H971" s="57"/>
      <c r="I971" s="62"/>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c r="BH971" s="57"/>
      <c r="BI971" s="57"/>
      <c r="BJ971" s="57"/>
      <c r="BK971" s="57"/>
      <c r="BL971" s="57"/>
      <c r="BM971" s="57"/>
    </row>
    <row r="972" spans="3:65">
      <c r="C972" s="57"/>
      <c r="D972" s="62"/>
      <c r="E972" s="57"/>
      <c r="F972" s="57"/>
      <c r="G972" s="57"/>
      <c r="H972" s="57"/>
      <c r="I972" s="62"/>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c r="BH972" s="57"/>
      <c r="BI972" s="57"/>
      <c r="BJ972" s="57"/>
      <c r="BK972" s="57"/>
      <c r="BL972" s="57"/>
      <c r="BM972" s="57"/>
    </row>
    <row r="973" spans="3:65">
      <c r="C973" s="57"/>
      <c r="D973" s="62"/>
      <c r="E973" s="57"/>
      <c r="F973" s="57"/>
      <c r="G973" s="57"/>
      <c r="H973" s="57"/>
      <c r="I973" s="62"/>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c r="BH973" s="57"/>
      <c r="BI973" s="57"/>
      <c r="BJ973" s="57"/>
      <c r="BK973" s="57"/>
      <c r="BL973" s="57"/>
      <c r="BM973" s="57"/>
    </row>
    <row r="974" spans="3:65">
      <c r="C974" s="57"/>
      <c r="D974" s="62"/>
      <c r="E974" s="57"/>
      <c r="F974" s="57"/>
      <c r="G974" s="57"/>
      <c r="H974" s="57"/>
      <c r="I974" s="62"/>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c r="BH974" s="57"/>
      <c r="BI974" s="57"/>
      <c r="BJ974" s="57"/>
      <c r="BK974" s="57"/>
      <c r="BL974" s="57"/>
      <c r="BM974" s="57"/>
    </row>
    <row r="975" spans="3:65">
      <c r="C975" s="57"/>
      <c r="D975" s="62"/>
      <c r="E975" s="57"/>
      <c r="F975" s="57"/>
      <c r="G975" s="57"/>
      <c r="H975" s="57"/>
      <c r="I975" s="62"/>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c r="BH975" s="57"/>
      <c r="BI975" s="57"/>
      <c r="BJ975" s="57"/>
      <c r="BK975" s="57"/>
      <c r="BL975" s="57"/>
      <c r="BM975" s="57"/>
    </row>
    <row r="976" spans="3:65">
      <c r="C976" s="57"/>
      <c r="D976" s="62"/>
      <c r="E976" s="57"/>
      <c r="F976" s="57"/>
      <c r="G976" s="57"/>
      <c r="H976" s="57"/>
      <c r="I976" s="62"/>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c r="BH976" s="57"/>
      <c r="BI976" s="57"/>
      <c r="BJ976" s="57"/>
      <c r="BK976" s="57"/>
      <c r="BL976" s="57"/>
      <c r="BM976" s="57"/>
    </row>
    <row r="977" spans="3:65">
      <c r="C977" s="57"/>
      <c r="D977" s="62"/>
      <c r="E977" s="57"/>
      <c r="F977" s="57"/>
      <c r="G977" s="57"/>
      <c r="H977" s="57"/>
      <c r="I977" s="62"/>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c r="BH977" s="57"/>
      <c r="BI977" s="57"/>
      <c r="BJ977" s="57"/>
      <c r="BK977" s="57"/>
      <c r="BL977" s="57"/>
      <c r="BM977" s="57"/>
    </row>
    <row r="978" spans="3:65">
      <c r="C978" s="57"/>
      <c r="D978" s="62"/>
      <c r="E978" s="57"/>
      <c r="F978" s="57"/>
      <c r="G978" s="57"/>
      <c r="H978" s="57"/>
      <c r="I978" s="62"/>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c r="BH978" s="57"/>
      <c r="BI978" s="57"/>
      <c r="BJ978" s="57"/>
      <c r="BK978" s="57"/>
      <c r="BL978" s="57"/>
      <c r="BM978" s="57"/>
    </row>
    <row r="979" spans="3:65">
      <c r="C979" s="57"/>
      <c r="D979" s="62"/>
      <c r="E979" s="57"/>
      <c r="F979" s="57"/>
      <c r="G979" s="57"/>
      <c r="H979" s="57"/>
      <c r="I979" s="62"/>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c r="BH979" s="57"/>
      <c r="BI979" s="57"/>
      <c r="BJ979" s="57"/>
      <c r="BK979" s="57"/>
      <c r="BL979" s="57"/>
      <c r="BM979" s="57"/>
    </row>
    <row r="980" spans="3:65">
      <c r="C980" s="57"/>
      <c r="D980" s="62"/>
      <c r="E980" s="57"/>
      <c r="F980" s="57"/>
      <c r="G980" s="57"/>
      <c r="H980" s="57"/>
      <c r="I980" s="62"/>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c r="BH980" s="57"/>
      <c r="BI980" s="57"/>
      <c r="BJ980" s="57"/>
      <c r="BK980" s="57"/>
      <c r="BL980" s="57"/>
      <c r="BM980" s="57"/>
    </row>
    <row r="981" spans="3:65">
      <c r="C981" s="57"/>
      <c r="D981" s="62"/>
      <c r="E981" s="57"/>
      <c r="F981" s="57"/>
      <c r="G981" s="57"/>
      <c r="H981" s="57"/>
      <c r="I981" s="62"/>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c r="BH981" s="57"/>
      <c r="BI981" s="57"/>
      <c r="BJ981" s="57"/>
      <c r="BK981" s="57"/>
      <c r="BL981" s="57"/>
      <c r="BM981" s="57"/>
    </row>
    <row r="982" spans="3:65">
      <c r="C982" s="57"/>
      <c r="D982" s="62"/>
      <c r="E982" s="57"/>
      <c r="F982" s="57"/>
      <c r="G982" s="57"/>
      <c r="H982" s="57"/>
      <c r="I982" s="62"/>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c r="BH982" s="57"/>
      <c r="BI982" s="57"/>
      <c r="BJ982" s="57"/>
      <c r="BK982" s="57"/>
      <c r="BL982" s="57"/>
      <c r="BM982" s="57"/>
    </row>
    <row r="983" spans="3:65">
      <c r="C983" s="57"/>
      <c r="D983" s="62"/>
      <c r="E983" s="57"/>
      <c r="F983" s="57"/>
      <c r="G983" s="57"/>
      <c r="H983" s="57"/>
      <c r="I983" s="62"/>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c r="BH983" s="57"/>
      <c r="BI983" s="57"/>
      <c r="BJ983" s="57"/>
      <c r="BK983" s="57"/>
      <c r="BL983" s="57"/>
      <c r="BM983" s="57"/>
    </row>
    <row r="984" spans="3:65">
      <c r="C984" s="57"/>
      <c r="D984" s="62"/>
      <c r="E984" s="57"/>
      <c r="F984" s="57"/>
      <c r="G984" s="57"/>
      <c r="H984" s="57"/>
      <c r="I984" s="62"/>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c r="BH984" s="57"/>
      <c r="BI984" s="57"/>
      <c r="BJ984" s="57"/>
      <c r="BK984" s="57"/>
      <c r="BL984" s="57"/>
      <c r="BM984" s="57"/>
    </row>
    <row r="985" spans="3:65">
      <c r="C985" s="57"/>
      <c r="D985" s="62"/>
      <c r="E985" s="57"/>
      <c r="F985" s="57"/>
      <c r="G985" s="57"/>
      <c r="H985" s="57"/>
      <c r="I985" s="62"/>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c r="BH985" s="57"/>
      <c r="BI985" s="57"/>
      <c r="BJ985" s="57"/>
      <c r="BK985" s="57"/>
      <c r="BL985" s="57"/>
      <c r="BM985" s="57"/>
    </row>
    <row r="986" spans="3:65">
      <c r="C986" s="57"/>
      <c r="D986" s="62"/>
      <c r="E986" s="57"/>
      <c r="F986" s="57"/>
      <c r="G986" s="57"/>
      <c r="H986" s="57"/>
      <c r="I986" s="62"/>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c r="BH986" s="57"/>
      <c r="BI986" s="57"/>
      <c r="BJ986" s="57"/>
      <c r="BK986" s="57"/>
      <c r="BL986" s="57"/>
      <c r="BM986" s="57"/>
    </row>
    <row r="987" spans="3:65">
      <c r="C987" s="57"/>
      <c r="D987" s="62"/>
      <c r="E987" s="57"/>
      <c r="F987" s="57"/>
      <c r="G987" s="57"/>
      <c r="H987" s="57"/>
      <c r="I987" s="62"/>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c r="BH987" s="57"/>
      <c r="BI987" s="57"/>
      <c r="BJ987" s="57"/>
      <c r="BK987" s="57"/>
      <c r="BL987" s="57"/>
      <c r="BM987" s="57"/>
    </row>
    <row r="988" spans="3:65">
      <c r="C988" s="57"/>
      <c r="D988" s="62"/>
      <c r="E988" s="57"/>
      <c r="F988" s="57"/>
      <c r="G988" s="57"/>
      <c r="H988" s="57"/>
      <c r="I988" s="62"/>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c r="BH988" s="57"/>
      <c r="BI988" s="57"/>
      <c r="BJ988" s="57"/>
      <c r="BK988" s="57"/>
      <c r="BL988" s="57"/>
      <c r="BM988" s="57"/>
    </row>
    <row r="989" spans="3:65">
      <c r="C989" s="57"/>
      <c r="D989" s="62"/>
      <c r="E989" s="57"/>
      <c r="F989" s="57"/>
      <c r="G989" s="57"/>
      <c r="H989" s="57"/>
      <c r="I989" s="62"/>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c r="BH989" s="57"/>
      <c r="BI989" s="57"/>
      <c r="BJ989" s="57"/>
      <c r="BK989" s="57"/>
      <c r="BL989" s="57"/>
      <c r="BM989" s="57"/>
    </row>
    <row r="990" spans="3:65">
      <c r="C990" s="57"/>
      <c r="D990" s="62"/>
      <c r="E990" s="57"/>
      <c r="F990" s="57"/>
      <c r="G990" s="57"/>
      <c r="H990" s="57"/>
      <c r="I990" s="62"/>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c r="BH990" s="57"/>
      <c r="BI990" s="57"/>
      <c r="BJ990" s="57"/>
      <c r="BK990" s="57"/>
      <c r="BL990" s="57"/>
      <c r="BM990" s="57"/>
    </row>
    <row r="991" spans="3:65">
      <c r="C991" s="57"/>
      <c r="D991" s="62"/>
      <c r="E991" s="57"/>
      <c r="F991" s="57"/>
      <c r="G991" s="57"/>
      <c r="H991" s="57"/>
      <c r="I991" s="62"/>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c r="BH991" s="57"/>
      <c r="BI991" s="57"/>
      <c r="BJ991" s="57"/>
      <c r="BK991" s="57"/>
      <c r="BL991" s="57"/>
      <c r="BM991" s="57"/>
    </row>
    <row r="992" spans="3:65">
      <c r="C992" s="57"/>
      <c r="D992" s="62"/>
      <c r="E992" s="57"/>
      <c r="F992" s="57"/>
      <c r="G992" s="57"/>
      <c r="H992" s="57"/>
      <c r="I992" s="62"/>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c r="BH992" s="57"/>
      <c r="BI992" s="57"/>
      <c r="BJ992" s="57"/>
      <c r="BK992" s="57"/>
      <c r="BL992" s="57"/>
      <c r="BM992" s="57"/>
    </row>
    <row r="993" spans="3:65">
      <c r="C993" s="57"/>
      <c r="D993" s="62"/>
      <c r="E993" s="57"/>
      <c r="F993" s="57"/>
      <c r="G993" s="57"/>
      <c r="H993" s="57"/>
      <c r="I993" s="62"/>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c r="BH993" s="57"/>
      <c r="BI993" s="57"/>
      <c r="BJ993" s="57"/>
      <c r="BK993" s="57"/>
      <c r="BL993" s="57"/>
      <c r="BM993" s="57"/>
    </row>
    <row r="994" spans="3:65">
      <c r="C994" s="57"/>
      <c r="D994" s="62"/>
      <c r="E994" s="57"/>
      <c r="F994" s="57"/>
      <c r="G994" s="57"/>
      <c r="H994" s="57"/>
      <c r="I994" s="62"/>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c r="BH994" s="57"/>
      <c r="BI994" s="57"/>
      <c r="BJ994" s="57"/>
      <c r="BK994" s="57"/>
      <c r="BL994" s="57"/>
      <c r="BM994" s="57"/>
    </row>
    <row r="995" spans="3:65">
      <c r="C995" s="57"/>
      <c r="D995" s="62"/>
      <c r="E995" s="57"/>
      <c r="F995" s="57"/>
      <c r="G995" s="57"/>
      <c r="H995" s="57"/>
      <c r="I995" s="62"/>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c r="BH995" s="57"/>
      <c r="BI995" s="57"/>
      <c r="BJ995" s="57"/>
      <c r="BK995" s="57"/>
      <c r="BL995" s="57"/>
      <c r="BM995" s="57"/>
    </row>
    <row r="996" spans="3:65">
      <c r="C996" s="57"/>
      <c r="D996" s="62"/>
      <c r="E996" s="57"/>
      <c r="F996" s="57"/>
      <c r="G996" s="57"/>
      <c r="H996" s="57"/>
      <c r="I996" s="62"/>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c r="BH996" s="57"/>
      <c r="BI996" s="57"/>
      <c r="BJ996" s="57"/>
      <c r="BK996" s="57"/>
      <c r="BL996" s="57"/>
      <c r="BM996" s="57"/>
    </row>
    <row r="997" spans="3:65">
      <c r="C997" s="57"/>
      <c r="D997" s="62"/>
      <c r="E997" s="57"/>
      <c r="F997" s="57"/>
      <c r="G997" s="57"/>
      <c r="H997" s="57"/>
      <c r="I997" s="62"/>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c r="BH997" s="57"/>
      <c r="BI997" s="57"/>
      <c r="BJ997" s="57"/>
      <c r="BK997" s="57"/>
      <c r="BL997" s="57"/>
      <c r="BM997" s="57"/>
    </row>
    <row r="998" spans="3:65">
      <c r="C998" s="57"/>
      <c r="D998" s="62"/>
      <c r="E998" s="57"/>
      <c r="F998" s="57"/>
      <c r="G998" s="57"/>
      <c r="H998" s="57"/>
      <c r="I998" s="62"/>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c r="BH998" s="57"/>
      <c r="BI998" s="57"/>
      <c r="BJ998" s="57"/>
      <c r="BK998" s="57"/>
      <c r="BL998" s="57"/>
      <c r="BM998" s="57"/>
    </row>
    <row r="999" spans="3:65">
      <c r="C999" s="57"/>
      <c r="D999" s="62"/>
      <c r="E999" s="57"/>
      <c r="F999" s="57"/>
      <c r="G999" s="57"/>
      <c r="H999" s="57"/>
      <c r="I999" s="62"/>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c r="BH999" s="57"/>
      <c r="BI999" s="57"/>
      <c r="BJ999" s="57"/>
      <c r="BK999" s="57"/>
      <c r="BL999" s="57"/>
      <c r="BM999" s="57"/>
    </row>
    <row r="1000" spans="3:65">
      <c r="C1000" s="57"/>
      <c r="D1000" s="62"/>
      <c r="E1000" s="57"/>
      <c r="F1000" s="57"/>
      <c r="G1000" s="57"/>
      <c r="H1000" s="57"/>
      <c r="I1000" s="62"/>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c r="BH1000" s="57"/>
      <c r="BI1000" s="57"/>
      <c r="BJ1000" s="57"/>
      <c r="BK1000" s="57"/>
      <c r="BL1000" s="57"/>
      <c r="BM1000" s="57"/>
    </row>
    <row r="1001" spans="3:65">
      <c r="C1001" s="57"/>
      <c r="D1001" s="62"/>
      <c r="E1001" s="57"/>
      <c r="F1001" s="57"/>
      <c r="G1001" s="57"/>
      <c r="H1001" s="57"/>
      <c r="I1001" s="62"/>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c r="BH1001" s="57"/>
      <c r="BI1001" s="57"/>
      <c r="BJ1001" s="57"/>
      <c r="BK1001" s="57"/>
      <c r="BL1001" s="57"/>
      <c r="BM1001" s="57"/>
    </row>
    <row r="1002" spans="3:65">
      <c r="C1002" s="57"/>
      <c r="D1002" s="62"/>
      <c r="E1002" s="57"/>
      <c r="F1002" s="57"/>
      <c r="G1002" s="57"/>
      <c r="H1002" s="57"/>
      <c r="I1002" s="62"/>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c r="BH1002" s="57"/>
      <c r="BI1002" s="57"/>
      <c r="BJ1002" s="57"/>
      <c r="BK1002" s="57"/>
      <c r="BL1002" s="57"/>
      <c r="BM1002" s="57"/>
    </row>
    <row r="1003" spans="3:65">
      <c r="C1003" s="57"/>
      <c r="D1003" s="62"/>
      <c r="E1003" s="57"/>
      <c r="F1003" s="57"/>
      <c r="G1003" s="57"/>
      <c r="H1003" s="57"/>
      <c r="I1003" s="62"/>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c r="BH1003" s="57"/>
      <c r="BI1003" s="57"/>
      <c r="BJ1003" s="57"/>
      <c r="BK1003" s="57"/>
      <c r="BL1003" s="57"/>
      <c r="BM1003" s="57"/>
    </row>
    <row r="1004" spans="3:65">
      <c r="C1004" s="57"/>
      <c r="D1004" s="62"/>
      <c r="E1004" s="57"/>
      <c r="F1004" s="57"/>
      <c r="G1004" s="57"/>
      <c r="H1004" s="57"/>
      <c r="I1004" s="62"/>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c r="BH1004" s="57"/>
      <c r="BI1004" s="57"/>
      <c r="BJ1004" s="57"/>
      <c r="BK1004" s="57"/>
      <c r="BL1004" s="57"/>
      <c r="BM1004" s="57"/>
    </row>
    <row r="1005" spans="3:65">
      <c r="C1005" s="57"/>
      <c r="D1005" s="62"/>
      <c r="E1005" s="57"/>
      <c r="F1005" s="57"/>
      <c r="G1005" s="57"/>
      <c r="H1005" s="57"/>
      <c r="I1005" s="62"/>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c r="BH1005" s="57"/>
      <c r="BI1005" s="57"/>
      <c r="BJ1005" s="57"/>
      <c r="BK1005" s="57"/>
      <c r="BL1005" s="57"/>
      <c r="BM1005" s="57"/>
    </row>
    <row r="1006" spans="3:65">
      <c r="C1006" s="57"/>
      <c r="D1006" s="62"/>
      <c r="E1006" s="57"/>
      <c r="F1006" s="57"/>
      <c r="G1006" s="57"/>
      <c r="H1006" s="57"/>
      <c r="I1006" s="62"/>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c r="BH1006" s="57"/>
      <c r="BI1006" s="57"/>
      <c r="BJ1006" s="57"/>
      <c r="BK1006" s="57"/>
      <c r="BL1006" s="57"/>
      <c r="BM1006" s="57"/>
    </row>
    <row r="1007" spans="3:65">
      <c r="C1007" s="57"/>
      <c r="D1007" s="62"/>
      <c r="E1007" s="57"/>
      <c r="F1007" s="57"/>
      <c r="G1007" s="57"/>
      <c r="H1007" s="57"/>
      <c r="I1007" s="62"/>
      <c r="J1007" s="57"/>
      <c r="K1007" s="57"/>
      <c r="L1007" s="57"/>
      <c r="M1007" s="57"/>
      <c r="N1007" s="57"/>
      <c r="O1007" s="57"/>
      <c r="P1007" s="57"/>
      <c r="Q1007" s="57"/>
      <c r="R1007" s="57"/>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c r="BH1007" s="57"/>
      <c r="BI1007" s="57"/>
      <c r="BJ1007" s="57"/>
      <c r="BK1007" s="57"/>
      <c r="BL1007" s="57"/>
      <c r="BM1007" s="57"/>
    </row>
    <row r="1008" spans="3:65">
      <c r="C1008" s="57"/>
      <c r="D1008" s="62"/>
      <c r="E1008" s="57"/>
      <c r="F1008" s="57"/>
      <c r="G1008" s="57"/>
      <c r="H1008" s="57"/>
      <c r="I1008" s="62"/>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c r="BH1008" s="57"/>
      <c r="BI1008" s="57"/>
      <c r="BJ1008" s="57"/>
      <c r="BK1008" s="57"/>
      <c r="BL1008" s="57"/>
      <c r="BM1008" s="57"/>
    </row>
    <row r="1009" spans="3:65">
      <c r="C1009" s="57"/>
      <c r="D1009" s="62"/>
      <c r="E1009" s="57"/>
      <c r="F1009" s="57"/>
      <c r="G1009" s="57"/>
      <c r="H1009" s="57"/>
      <c r="I1009" s="62"/>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c r="BH1009" s="57"/>
      <c r="BI1009" s="57"/>
      <c r="BJ1009" s="57"/>
      <c r="BK1009" s="57"/>
      <c r="BL1009" s="57"/>
      <c r="BM1009" s="57"/>
    </row>
    <row r="1010" spans="3:65">
      <c r="C1010" s="57"/>
      <c r="D1010" s="62"/>
      <c r="E1010" s="57"/>
      <c r="F1010" s="57"/>
      <c r="G1010" s="57"/>
      <c r="H1010" s="57"/>
      <c r="I1010" s="62"/>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c r="BH1010" s="57"/>
      <c r="BI1010" s="57"/>
      <c r="BJ1010" s="57"/>
      <c r="BK1010" s="57"/>
      <c r="BL1010" s="57"/>
      <c r="BM1010" s="57"/>
    </row>
    <row r="1011" spans="3:65">
      <c r="C1011" s="57"/>
      <c r="D1011" s="62"/>
      <c r="E1011" s="57"/>
      <c r="F1011" s="57"/>
      <c r="G1011" s="57"/>
      <c r="H1011" s="57"/>
      <c r="I1011" s="62"/>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c r="BH1011" s="57"/>
      <c r="BI1011" s="57"/>
      <c r="BJ1011" s="57"/>
      <c r="BK1011" s="57"/>
      <c r="BL1011" s="57"/>
      <c r="BM1011" s="57"/>
    </row>
    <row r="1012" spans="3:65">
      <c r="C1012" s="57"/>
      <c r="D1012" s="62"/>
      <c r="E1012" s="57"/>
      <c r="F1012" s="57"/>
      <c r="G1012" s="57"/>
      <c r="H1012" s="57"/>
      <c r="I1012" s="62"/>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c r="BH1012" s="57"/>
      <c r="BI1012" s="57"/>
      <c r="BJ1012" s="57"/>
      <c r="BK1012" s="57"/>
      <c r="BL1012" s="57"/>
      <c r="BM1012" s="57"/>
    </row>
    <row r="1013" spans="3:65">
      <c r="C1013" s="57"/>
      <c r="D1013" s="62"/>
      <c r="E1013" s="57"/>
      <c r="F1013" s="57"/>
      <c r="G1013" s="57"/>
      <c r="H1013" s="57"/>
      <c r="I1013" s="62"/>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c r="BH1013" s="57"/>
      <c r="BI1013" s="57"/>
      <c r="BJ1013" s="57"/>
      <c r="BK1013" s="57"/>
      <c r="BL1013" s="57"/>
      <c r="BM1013" s="57"/>
    </row>
    <row r="1014" spans="3:65">
      <c r="C1014" s="57"/>
      <c r="D1014" s="62"/>
      <c r="E1014" s="57"/>
      <c r="F1014" s="57"/>
      <c r="G1014" s="57"/>
      <c r="H1014" s="57"/>
      <c r="I1014" s="62"/>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c r="BH1014" s="57"/>
      <c r="BI1014" s="57"/>
      <c r="BJ1014" s="57"/>
      <c r="BK1014" s="57"/>
      <c r="BL1014" s="57"/>
      <c r="BM1014" s="57"/>
    </row>
    <row r="1015" spans="3:65">
      <c r="C1015" s="57"/>
      <c r="D1015" s="62"/>
      <c r="E1015" s="57"/>
      <c r="F1015" s="57"/>
      <c r="G1015" s="57"/>
      <c r="H1015" s="57"/>
      <c r="I1015" s="62"/>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c r="BH1015" s="57"/>
      <c r="BI1015" s="57"/>
      <c r="BJ1015" s="57"/>
      <c r="BK1015" s="57"/>
      <c r="BL1015" s="57"/>
      <c r="BM1015" s="57"/>
    </row>
    <row r="1016" spans="3:65">
      <c r="C1016" s="57"/>
      <c r="D1016" s="62"/>
      <c r="E1016" s="57"/>
      <c r="F1016" s="57"/>
      <c r="G1016" s="57"/>
      <c r="H1016" s="57"/>
      <c r="I1016" s="62"/>
      <c r="J1016" s="57"/>
      <c r="K1016" s="57"/>
      <c r="L1016" s="57"/>
      <c r="M1016" s="57"/>
      <c r="N1016" s="57"/>
      <c r="O1016" s="57"/>
      <c r="P1016" s="57"/>
      <c r="Q1016" s="57"/>
      <c r="R1016" s="57"/>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c r="BH1016" s="57"/>
      <c r="BI1016" s="57"/>
      <c r="BJ1016" s="57"/>
      <c r="BK1016" s="57"/>
      <c r="BL1016" s="57"/>
      <c r="BM1016" s="57"/>
    </row>
    <row r="1017" spans="3:65">
      <c r="C1017" s="57"/>
      <c r="D1017" s="62"/>
      <c r="E1017" s="57"/>
      <c r="F1017" s="57"/>
      <c r="G1017" s="57"/>
      <c r="H1017" s="57"/>
      <c r="I1017" s="62"/>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c r="BH1017" s="57"/>
      <c r="BI1017" s="57"/>
      <c r="BJ1017" s="57"/>
      <c r="BK1017" s="57"/>
      <c r="BL1017" s="57"/>
      <c r="BM1017" s="57"/>
    </row>
    <row r="1018" spans="3:65">
      <c r="C1018" s="57"/>
      <c r="D1018" s="62"/>
      <c r="E1018" s="57"/>
      <c r="F1018" s="57"/>
      <c r="G1018" s="57"/>
      <c r="H1018" s="57"/>
      <c r="I1018" s="62"/>
      <c r="J1018" s="57"/>
      <c r="K1018" s="57"/>
      <c r="L1018" s="57"/>
      <c r="M1018" s="57"/>
      <c r="N1018" s="57"/>
      <c r="O1018" s="57"/>
      <c r="P1018" s="57"/>
      <c r="Q1018" s="57"/>
      <c r="R1018" s="57"/>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c r="BH1018" s="57"/>
      <c r="BI1018" s="57"/>
      <c r="BJ1018" s="57"/>
      <c r="BK1018" s="57"/>
      <c r="BL1018" s="57"/>
      <c r="BM1018" s="57"/>
    </row>
    <row r="1019" spans="3:65">
      <c r="C1019" s="57"/>
      <c r="D1019" s="62"/>
      <c r="E1019" s="57"/>
      <c r="F1019" s="57"/>
      <c r="G1019" s="57"/>
      <c r="H1019" s="57"/>
      <c r="I1019" s="62"/>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c r="BH1019" s="57"/>
      <c r="BI1019" s="57"/>
      <c r="BJ1019" s="57"/>
      <c r="BK1019" s="57"/>
      <c r="BL1019" s="57"/>
      <c r="BM1019" s="57"/>
    </row>
    <row r="1020" spans="3:65">
      <c r="C1020" s="57"/>
      <c r="D1020" s="62"/>
      <c r="E1020" s="57"/>
      <c r="F1020" s="57"/>
      <c r="G1020" s="57"/>
      <c r="H1020" s="57"/>
      <c r="I1020" s="62"/>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c r="BH1020" s="57"/>
      <c r="BI1020" s="57"/>
      <c r="BJ1020" s="57"/>
      <c r="BK1020" s="57"/>
      <c r="BL1020" s="57"/>
      <c r="BM1020" s="57"/>
    </row>
    <row r="1021" spans="3:65">
      <c r="C1021" s="57"/>
      <c r="D1021" s="62"/>
      <c r="E1021" s="57"/>
      <c r="F1021" s="57"/>
      <c r="G1021" s="57"/>
      <c r="H1021" s="57"/>
      <c r="I1021" s="62"/>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c r="BH1021" s="57"/>
      <c r="BI1021" s="57"/>
      <c r="BJ1021" s="57"/>
      <c r="BK1021" s="57"/>
      <c r="BL1021" s="57"/>
      <c r="BM1021" s="57"/>
    </row>
    <row r="1022" spans="3:65">
      <c r="C1022" s="57"/>
      <c r="D1022" s="62"/>
      <c r="E1022" s="57"/>
      <c r="F1022" s="57"/>
      <c r="G1022" s="57"/>
      <c r="H1022" s="57"/>
      <c r="I1022" s="62"/>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c r="BH1022" s="57"/>
      <c r="BI1022" s="57"/>
      <c r="BJ1022" s="57"/>
      <c r="BK1022" s="57"/>
      <c r="BL1022" s="57"/>
      <c r="BM1022" s="57"/>
    </row>
    <row r="1023" spans="3:65">
      <c r="C1023" s="57"/>
      <c r="D1023" s="62"/>
      <c r="E1023" s="57"/>
      <c r="F1023" s="57"/>
      <c r="G1023" s="57"/>
      <c r="H1023" s="57"/>
      <c r="I1023" s="62"/>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c r="BH1023" s="57"/>
      <c r="BI1023" s="57"/>
      <c r="BJ1023" s="57"/>
      <c r="BK1023" s="57"/>
      <c r="BL1023" s="57"/>
      <c r="BM1023" s="57"/>
    </row>
    <row r="1024" spans="3:65">
      <c r="C1024" s="57"/>
      <c r="D1024" s="62"/>
      <c r="E1024" s="57"/>
      <c r="F1024" s="57"/>
      <c r="G1024" s="57"/>
      <c r="H1024" s="57"/>
      <c r="I1024" s="62"/>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c r="BH1024" s="57"/>
      <c r="BI1024" s="57"/>
      <c r="BJ1024" s="57"/>
      <c r="BK1024" s="57"/>
      <c r="BL1024" s="57"/>
      <c r="BM1024" s="57"/>
    </row>
    <row r="1025" spans="3:65">
      <c r="C1025" s="57"/>
      <c r="D1025" s="62"/>
      <c r="E1025" s="57"/>
      <c r="F1025" s="57"/>
      <c r="G1025" s="57"/>
      <c r="H1025" s="57"/>
      <c r="I1025" s="62"/>
      <c r="J1025" s="57"/>
      <c r="K1025" s="57"/>
      <c r="L1025" s="57"/>
      <c r="M1025" s="57"/>
      <c r="N1025" s="57"/>
      <c r="O1025" s="57"/>
      <c r="P1025" s="57"/>
      <c r="Q1025" s="57"/>
      <c r="R1025" s="57"/>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57"/>
      <c r="BI1025" s="57"/>
      <c r="BJ1025" s="57"/>
      <c r="BK1025" s="57"/>
      <c r="BL1025" s="57"/>
      <c r="BM1025" s="57"/>
    </row>
    <row r="1026" spans="3:65">
      <c r="C1026" s="57"/>
      <c r="D1026" s="62"/>
      <c r="E1026" s="57"/>
      <c r="F1026" s="57"/>
      <c r="G1026" s="57"/>
      <c r="H1026" s="57"/>
      <c r="I1026" s="62"/>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c r="BH1026" s="57"/>
      <c r="BI1026" s="57"/>
      <c r="BJ1026" s="57"/>
      <c r="BK1026" s="57"/>
      <c r="BL1026" s="57"/>
      <c r="BM1026" s="57"/>
    </row>
    <row r="1027" spans="3:65">
      <c r="C1027" s="57"/>
      <c r="D1027" s="62"/>
      <c r="E1027" s="57"/>
      <c r="F1027" s="57"/>
      <c r="G1027" s="57"/>
      <c r="H1027" s="57"/>
      <c r="I1027" s="62"/>
      <c r="J1027" s="57"/>
      <c r="K1027" s="57"/>
      <c r="L1027" s="57"/>
      <c r="M1027" s="57"/>
      <c r="N1027" s="57"/>
      <c r="O1027" s="57"/>
      <c r="P1027" s="57"/>
      <c r="Q1027" s="57"/>
      <c r="R1027" s="57"/>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c r="BH1027" s="57"/>
      <c r="BI1027" s="57"/>
      <c r="BJ1027" s="57"/>
      <c r="BK1027" s="57"/>
      <c r="BL1027" s="57"/>
      <c r="BM1027" s="57"/>
    </row>
    <row r="1028" spans="3:65">
      <c r="C1028" s="57"/>
      <c r="D1028" s="62"/>
      <c r="E1028" s="57"/>
      <c r="F1028" s="57"/>
      <c r="G1028" s="57"/>
      <c r="H1028" s="57"/>
      <c r="I1028" s="62"/>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c r="BH1028" s="57"/>
      <c r="BI1028" s="57"/>
      <c r="BJ1028" s="57"/>
      <c r="BK1028" s="57"/>
      <c r="BL1028" s="57"/>
      <c r="BM1028" s="57"/>
    </row>
    <row r="1029" spans="3:65">
      <c r="C1029" s="57"/>
      <c r="D1029" s="62"/>
      <c r="E1029" s="57"/>
      <c r="F1029" s="57"/>
      <c r="G1029" s="57"/>
      <c r="H1029" s="57"/>
      <c r="I1029" s="62"/>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c r="BH1029" s="57"/>
      <c r="BI1029" s="57"/>
      <c r="BJ1029" s="57"/>
      <c r="BK1029" s="57"/>
      <c r="BL1029" s="57"/>
      <c r="BM1029" s="57"/>
    </row>
    <row r="1030" spans="3:65">
      <c r="C1030" s="57"/>
      <c r="D1030" s="62"/>
      <c r="E1030" s="57"/>
      <c r="F1030" s="57"/>
      <c r="G1030" s="57"/>
      <c r="H1030" s="57"/>
      <c r="I1030" s="62"/>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c r="BH1030" s="57"/>
      <c r="BI1030" s="57"/>
      <c r="BJ1030" s="57"/>
      <c r="BK1030" s="57"/>
      <c r="BL1030" s="57"/>
      <c r="BM1030" s="57"/>
    </row>
    <row r="1031" spans="3:65">
      <c r="C1031" s="57"/>
      <c r="D1031" s="62"/>
      <c r="E1031" s="57"/>
      <c r="F1031" s="57"/>
      <c r="G1031" s="57"/>
      <c r="H1031" s="57"/>
      <c r="I1031" s="62"/>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c r="BH1031" s="57"/>
      <c r="BI1031" s="57"/>
      <c r="BJ1031" s="57"/>
      <c r="BK1031" s="57"/>
      <c r="BL1031" s="57"/>
      <c r="BM1031" s="57"/>
    </row>
    <row r="1032" spans="3:65">
      <c r="C1032" s="57"/>
      <c r="D1032" s="62"/>
      <c r="E1032" s="57"/>
      <c r="F1032" s="57"/>
      <c r="G1032" s="57"/>
      <c r="H1032" s="57"/>
      <c r="I1032" s="62"/>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c r="BH1032" s="57"/>
      <c r="BI1032" s="57"/>
      <c r="BJ1032" s="57"/>
      <c r="BK1032" s="57"/>
      <c r="BL1032" s="57"/>
      <c r="BM1032" s="57"/>
    </row>
    <row r="1033" spans="3:65">
      <c r="C1033" s="57"/>
      <c r="D1033" s="62"/>
      <c r="E1033" s="57"/>
      <c r="F1033" s="57"/>
      <c r="G1033" s="57"/>
      <c r="H1033" s="57"/>
      <c r="I1033" s="62"/>
      <c r="J1033" s="57"/>
      <c r="K1033" s="57"/>
      <c r="L1033" s="57"/>
      <c r="M1033" s="57"/>
      <c r="N1033" s="57"/>
      <c r="O1033" s="57"/>
      <c r="P1033" s="57"/>
      <c r="Q1033" s="57"/>
      <c r="R1033" s="57"/>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c r="BH1033" s="57"/>
      <c r="BI1033" s="57"/>
      <c r="BJ1033" s="57"/>
      <c r="BK1033" s="57"/>
      <c r="BL1033" s="57"/>
      <c r="BM1033" s="57"/>
    </row>
    <row r="1034" spans="3:65">
      <c r="C1034" s="57"/>
      <c r="D1034" s="62"/>
      <c r="E1034" s="57"/>
      <c r="F1034" s="57"/>
      <c r="G1034" s="57"/>
      <c r="H1034" s="57"/>
      <c r="I1034" s="62"/>
      <c r="J1034" s="57"/>
      <c r="K1034" s="57"/>
      <c r="L1034" s="57"/>
      <c r="M1034" s="57"/>
      <c r="N1034" s="57"/>
      <c r="O1034" s="57"/>
      <c r="P1034" s="57"/>
      <c r="Q1034" s="57"/>
      <c r="R1034" s="57"/>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c r="BH1034" s="57"/>
      <c r="BI1034" s="57"/>
      <c r="BJ1034" s="57"/>
      <c r="BK1034" s="57"/>
      <c r="BL1034" s="57"/>
      <c r="BM1034" s="57"/>
    </row>
    <row r="1035" spans="3:65">
      <c r="C1035" s="57"/>
      <c r="D1035" s="62"/>
      <c r="E1035" s="57"/>
      <c r="F1035" s="57"/>
      <c r="G1035" s="57"/>
      <c r="H1035" s="57"/>
      <c r="I1035" s="62"/>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c r="BH1035" s="57"/>
      <c r="BI1035" s="57"/>
      <c r="BJ1035" s="57"/>
      <c r="BK1035" s="57"/>
      <c r="BL1035" s="57"/>
      <c r="BM1035" s="57"/>
    </row>
    <row r="1036" spans="3:65">
      <c r="C1036" s="57"/>
      <c r="D1036" s="62"/>
      <c r="E1036" s="57"/>
      <c r="F1036" s="57"/>
      <c r="G1036" s="57"/>
      <c r="H1036" s="57"/>
      <c r="I1036" s="62"/>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c r="BH1036" s="57"/>
      <c r="BI1036" s="57"/>
      <c r="BJ1036" s="57"/>
      <c r="BK1036" s="57"/>
      <c r="BL1036" s="57"/>
      <c r="BM1036" s="57"/>
    </row>
    <row r="1037" spans="3:65">
      <c r="C1037" s="57"/>
      <c r="D1037" s="62"/>
      <c r="E1037" s="57"/>
      <c r="F1037" s="57"/>
      <c r="G1037" s="57"/>
      <c r="H1037" s="57"/>
      <c r="I1037" s="62"/>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c r="BH1037" s="57"/>
      <c r="BI1037" s="57"/>
      <c r="BJ1037" s="57"/>
      <c r="BK1037" s="57"/>
      <c r="BL1037" s="57"/>
      <c r="BM1037" s="57"/>
    </row>
    <row r="1038" spans="3:65">
      <c r="C1038" s="57"/>
      <c r="D1038" s="62"/>
      <c r="E1038" s="57"/>
      <c r="F1038" s="57"/>
      <c r="G1038" s="57"/>
      <c r="H1038" s="57"/>
      <c r="I1038" s="62"/>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c r="BH1038" s="57"/>
      <c r="BI1038" s="57"/>
      <c r="BJ1038" s="57"/>
      <c r="BK1038" s="57"/>
      <c r="BL1038" s="57"/>
      <c r="BM1038" s="57"/>
    </row>
    <row r="1039" spans="3:65">
      <c r="C1039" s="57"/>
      <c r="D1039" s="62"/>
      <c r="E1039" s="57"/>
      <c r="F1039" s="57"/>
      <c r="G1039" s="57"/>
      <c r="H1039" s="57"/>
      <c r="I1039" s="62"/>
      <c r="J1039" s="57"/>
      <c r="K1039" s="57"/>
      <c r="L1039" s="57"/>
      <c r="M1039" s="57"/>
      <c r="N1039" s="57"/>
      <c r="O1039" s="57"/>
      <c r="P1039" s="57"/>
      <c r="Q1039" s="57"/>
      <c r="R1039" s="57"/>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c r="BH1039" s="57"/>
      <c r="BI1039" s="57"/>
      <c r="BJ1039" s="57"/>
      <c r="BK1039" s="57"/>
      <c r="BL1039" s="57"/>
      <c r="BM1039" s="57"/>
    </row>
    <row r="1040" spans="3:65">
      <c r="C1040" s="57"/>
      <c r="D1040" s="62"/>
      <c r="E1040" s="57"/>
      <c r="F1040" s="57"/>
      <c r="G1040" s="57"/>
      <c r="H1040" s="57"/>
      <c r="I1040" s="62"/>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c r="BH1040" s="57"/>
      <c r="BI1040" s="57"/>
      <c r="BJ1040" s="57"/>
      <c r="BK1040" s="57"/>
      <c r="BL1040" s="57"/>
      <c r="BM1040" s="57"/>
    </row>
    <row r="1041" spans="3:65">
      <c r="C1041" s="57"/>
      <c r="D1041" s="62"/>
      <c r="E1041" s="57"/>
      <c r="F1041" s="57"/>
      <c r="G1041" s="57"/>
      <c r="H1041" s="57"/>
      <c r="I1041" s="62"/>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c r="BH1041" s="57"/>
      <c r="BI1041" s="57"/>
      <c r="BJ1041" s="57"/>
      <c r="BK1041" s="57"/>
      <c r="BL1041" s="57"/>
      <c r="BM1041" s="57"/>
    </row>
    <row r="1042" spans="3:65">
      <c r="C1042" s="57"/>
      <c r="D1042" s="62"/>
      <c r="E1042" s="57"/>
      <c r="F1042" s="57"/>
      <c r="G1042" s="57"/>
      <c r="H1042" s="57"/>
      <c r="I1042" s="62"/>
      <c r="J1042" s="57"/>
      <c r="K1042" s="57"/>
      <c r="L1042" s="57"/>
      <c r="M1042" s="57"/>
      <c r="N1042" s="57"/>
      <c r="O1042" s="57"/>
      <c r="P1042" s="57"/>
      <c r="Q1042" s="57"/>
      <c r="R1042" s="57"/>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c r="BH1042" s="57"/>
      <c r="BI1042" s="57"/>
      <c r="BJ1042" s="57"/>
      <c r="BK1042" s="57"/>
      <c r="BL1042" s="57"/>
      <c r="BM1042" s="57"/>
    </row>
    <row r="1043" spans="3:65">
      <c r="C1043" s="57"/>
      <c r="D1043" s="62"/>
      <c r="E1043" s="57"/>
      <c r="F1043" s="57"/>
      <c r="G1043" s="57"/>
      <c r="H1043" s="57"/>
      <c r="I1043" s="62"/>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c r="BH1043" s="57"/>
      <c r="BI1043" s="57"/>
      <c r="BJ1043" s="57"/>
      <c r="BK1043" s="57"/>
      <c r="BL1043" s="57"/>
      <c r="BM1043" s="57"/>
    </row>
    <row r="1044" spans="3:65">
      <c r="C1044" s="57"/>
      <c r="D1044" s="62"/>
      <c r="E1044" s="57"/>
      <c r="F1044" s="57"/>
      <c r="G1044" s="57"/>
      <c r="H1044" s="57"/>
      <c r="I1044" s="62"/>
      <c r="J1044" s="57"/>
      <c r="K1044" s="57"/>
      <c r="L1044" s="57"/>
      <c r="M1044" s="57"/>
      <c r="N1044" s="57"/>
      <c r="O1044" s="57"/>
      <c r="P1044" s="57"/>
      <c r="Q1044" s="57"/>
      <c r="R1044" s="57"/>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c r="BH1044" s="57"/>
      <c r="BI1044" s="57"/>
      <c r="BJ1044" s="57"/>
      <c r="BK1044" s="57"/>
      <c r="BL1044" s="57"/>
      <c r="BM1044" s="57"/>
    </row>
    <row r="1045" spans="3:65">
      <c r="C1045" s="57"/>
      <c r="D1045" s="62"/>
      <c r="E1045" s="57"/>
      <c r="F1045" s="57"/>
      <c r="G1045" s="57"/>
      <c r="H1045" s="57"/>
      <c r="I1045" s="62"/>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c r="BH1045" s="57"/>
      <c r="BI1045" s="57"/>
      <c r="BJ1045" s="57"/>
      <c r="BK1045" s="57"/>
      <c r="BL1045" s="57"/>
      <c r="BM1045" s="57"/>
    </row>
    <row r="1046" spans="3:65">
      <c r="C1046" s="57"/>
      <c r="D1046" s="62"/>
      <c r="E1046" s="57"/>
      <c r="F1046" s="57"/>
      <c r="G1046" s="57"/>
      <c r="H1046" s="57"/>
      <c r="I1046" s="62"/>
      <c r="J1046" s="57"/>
      <c r="K1046" s="57"/>
      <c r="L1046" s="57"/>
      <c r="M1046" s="57"/>
      <c r="N1046" s="57"/>
      <c r="O1046" s="57"/>
      <c r="P1046" s="57"/>
      <c r="Q1046" s="57"/>
      <c r="R1046" s="57"/>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c r="BH1046" s="57"/>
      <c r="BI1046" s="57"/>
      <c r="BJ1046" s="57"/>
      <c r="BK1046" s="57"/>
      <c r="BL1046" s="57"/>
      <c r="BM1046" s="57"/>
    </row>
    <row r="1047" spans="3:65">
      <c r="C1047" s="57"/>
      <c r="D1047" s="62"/>
      <c r="E1047" s="57"/>
      <c r="F1047" s="57"/>
      <c r="G1047" s="57"/>
      <c r="H1047" s="57"/>
      <c r="I1047" s="62"/>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c r="BH1047" s="57"/>
      <c r="BI1047" s="57"/>
      <c r="BJ1047" s="57"/>
      <c r="BK1047" s="57"/>
      <c r="BL1047" s="57"/>
      <c r="BM1047" s="57"/>
    </row>
    <row r="1048" spans="3:65">
      <c r="C1048" s="57"/>
      <c r="D1048" s="62"/>
      <c r="E1048" s="57"/>
      <c r="F1048" s="57"/>
      <c r="G1048" s="57"/>
      <c r="H1048" s="57"/>
      <c r="I1048" s="62"/>
      <c r="J1048" s="57"/>
      <c r="K1048" s="57"/>
      <c r="L1048" s="57"/>
      <c r="M1048" s="57"/>
      <c r="N1048" s="57"/>
      <c r="O1048" s="57"/>
      <c r="P1048" s="57"/>
      <c r="Q1048" s="57"/>
      <c r="R1048" s="57"/>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c r="BH1048" s="57"/>
      <c r="BI1048" s="57"/>
      <c r="BJ1048" s="57"/>
      <c r="BK1048" s="57"/>
      <c r="BL1048" s="57"/>
      <c r="BM1048" s="57"/>
    </row>
    <row r="1049" spans="3:65">
      <c r="C1049" s="57"/>
      <c r="D1049" s="62"/>
      <c r="E1049" s="57"/>
      <c r="F1049" s="57"/>
      <c r="G1049" s="57"/>
      <c r="H1049" s="57"/>
      <c r="I1049" s="62"/>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c r="BH1049" s="57"/>
      <c r="BI1049" s="57"/>
      <c r="BJ1049" s="57"/>
      <c r="BK1049" s="57"/>
      <c r="BL1049" s="57"/>
      <c r="BM1049" s="57"/>
    </row>
    <row r="1050" spans="3:65">
      <c r="C1050" s="57"/>
      <c r="D1050" s="62"/>
      <c r="E1050" s="57"/>
      <c r="F1050" s="57"/>
      <c r="G1050" s="57"/>
      <c r="H1050" s="57"/>
      <c r="I1050" s="62"/>
      <c r="J1050" s="57"/>
      <c r="K1050" s="57"/>
      <c r="L1050" s="57"/>
      <c r="M1050" s="57"/>
      <c r="N1050" s="57"/>
      <c r="O1050" s="57"/>
      <c r="P1050" s="57"/>
      <c r="Q1050" s="57"/>
      <c r="R1050" s="57"/>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c r="BH1050" s="57"/>
      <c r="BI1050" s="57"/>
      <c r="BJ1050" s="57"/>
      <c r="BK1050" s="57"/>
      <c r="BL1050" s="57"/>
      <c r="BM1050" s="57"/>
    </row>
    <row r="1051" spans="3:65">
      <c r="C1051" s="57"/>
      <c r="D1051" s="62"/>
      <c r="E1051" s="57"/>
      <c r="F1051" s="57"/>
      <c r="G1051" s="57"/>
      <c r="H1051" s="57"/>
      <c r="I1051" s="62"/>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c r="BH1051" s="57"/>
      <c r="BI1051" s="57"/>
      <c r="BJ1051" s="57"/>
      <c r="BK1051" s="57"/>
      <c r="BL1051" s="57"/>
      <c r="BM1051" s="57"/>
    </row>
    <row r="1052" spans="3:65">
      <c r="C1052" s="57"/>
      <c r="D1052" s="62"/>
      <c r="E1052" s="57"/>
      <c r="F1052" s="57"/>
      <c r="G1052" s="57"/>
      <c r="H1052" s="57"/>
      <c r="I1052" s="62"/>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c r="BH1052" s="57"/>
      <c r="BI1052" s="57"/>
      <c r="BJ1052" s="57"/>
      <c r="BK1052" s="57"/>
      <c r="BL1052" s="57"/>
      <c r="BM1052" s="57"/>
    </row>
    <row r="1053" spans="3:65">
      <c r="C1053" s="57"/>
      <c r="D1053" s="62"/>
      <c r="E1053" s="57"/>
      <c r="F1053" s="57"/>
      <c r="G1053" s="57"/>
      <c r="H1053" s="57"/>
      <c r="I1053" s="62"/>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c r="BH1053" s="57"/>
      <c r="BI1053" s="57"/>
      <c r="BJ1053" s="57"/>
      <c r="BK1053" s="57"/>
      <c r="BL1053" s="57"/>
      <c r="BM1053" s="57"/>
    </row>
    <row r="1054" spans="3:65">
      <c r="C1054" s="57"/>
      <c r="D1054" s="62"/>
      <c r="E1054" s="57"/>
      <c r="F1054" s="57"/>
      <c r="G1054" s="57"/>
      <c r="H1054" s="57"/>
      <c r="I1054" s="62"/>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c r="BH1054" s="57"/>
      <c r="BI1054" s="57"/>
      <c r="BJ1054" s="57"/>
      <c r="BK1054" s="57"/>
      <c r="BL1054" s="57"/>
      <c r="BM1054" s="57"/>
    </row>
    <row r="1055" spans="3:65">
      <c r="C1055" s="57"/>
      <c r="D1055" s="62"/>
      <c r="E1055" s="57"/>
      <c r="F1055" s="57"/>
      <c r="G1055" s="57"/>
      <c r="H1055" s="57"/>
      <c r="I1055" s="62"/>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c r="BH1055" s="57"/>
      <c r="BI1055" s="57"/>
      <c r="BJ1055" s="57"/>
      <c r="BK1055" s="57"/>
      <c r="BL1055" s="57"/>
      <c r="BM1055" s="57"/>
    </row>
    <row r="1056" spans="3:65">
      <c r="C1056" s="57"/>
      <c r="D1056" s="62"/>
      <c r="E1056" s="57"/>
      <c r="F1056" s="57"/>
      <c r="G1056" s="57"/>
      <c r="H1056" s="57"/>
      <c r="I1056" s="62"/>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c r="BH1056" s="57"/>
      <c r="BI1056" s="57"/>
      <c r="BJ1056" s="57"/>
      <c r="BK1056" s="57"/>
      <c r="BL1056" s="57"/>
      <c r="BM1056" s="57"/>
    </row>
    <row r="1057" spans="3:65">
      <c r="C1057" s="57"/>
      <c r="D1057" s="62"/>
      <c r="E1057" s="57"/>
      <c r="F1057" s="57"/>
      <c r="G1057" s="57"/>
      <c r="H1057" s="57"/>
      <c r="I1057" s="62"/>
      <c r="J1057" s="57"/>
      <c r="K1057" s="57"/>
      <c r="L1057" s="57"/>
      <c r="M1057" s="57"/>
      <c r="N1057" s="57"/>
      <c r="O1057" s="57"/>
      <c r="P1057" s="57"/>
      <c r="Q1057" s="57"/>
      <c r="R1057" s="57"/>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c r="BH1057" s="57"/>
      <c r="BI1057" s="57"/>
      <c r="BJ1057" s="57"/>
      <c r="BK1057" s="57"/>
      <c r="BL1057" s="57"/>
      <c r="BM1057" s="57"/>
    </row>
    <row r="1058" spans="3:65">
      <c r="C1058" s="57"/>
      <c r="D1058" s="62"/>
      <c r="E1058" s="57"/>
      <c r="F1058" s="57"/>
      <c r="G1058" s="57"/>
      <c r="H1058" s="57"/>
      <c r="I1058" s="62"/>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c r="BH1058" s="57"/>
      <c r="BI1058" s="57"/>
      <c r="BJ1058" s="57"/>
      <c r="BK1058" s="57"/>
      <c r="BL1058" s="57"/>
      <c r="BM1058" s="57"/>
    </row>
    <row r="1059" spans="3:65">
      <c r="C1059" s="57"/>
      <c r="D1059" s="62"/>
      <c r="E1059" s="57"/>
      <c r="F1059" s="57"/>
      <c r="G1059" s="57"/>
      <c r="H1059" s="57"/>
      <c r="I1059" s="62"/>
      <c r="J1059" s="57"/>
      <c r="K1059" s="57"/>
      <c r="L1059" s="57"/>
      <c r="M1059" s="57"/>
      <c r="N1059" s="57"/>
      <c r="O1059" s="57"/>
      <c r="P1059" s="57"/>
      <c r="Q1059" s="57"/>
      <c r="R1059" s="57"/>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c r="BH1059" s="57"/>
      <c r="BI1059" s="57"/>
      <c r="BJ1059" s="57"/>
      <c r="BK1059" s="57"/>
      <c r="BL1059" s="57"/>
      <c r="BM1059" s="57"/>
    </row>
    <row r="1060" spans="3:65">
      <c r="C1060" s="57"/>
      <c r="D1060" s="62"/>
      <c r="E1060" s="57"/>
      <c r="F1060" s="57"/>
      <c r="G1060" s="57"/>
      <c r="H1060" s="57"/>
      <c r="I1060" s="62"/>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57"/>
      <c r="BI1060" s="57"/>
      <c r="BJ1060" s="57"/>
      <c r="BK1060" s="57"/>
      <c r="BL1060" s="57"/>
      <c r="BM1060" s="57"/>
    </row>
    <row r="1061" spans="3:65">
      <c r="C1061" s="57"/>
      <c r="D1061" s="62"/>
      <c r="E1061" s="57"/>
      <c r="F1061" s="57"/>
      <c r="G1061" s="57"/>
      <c r="H1061" s="57"/>
      <c r="I1061" s="62"/>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c r="BH1061" s="57"/>
      <c r="BI1061" s="57"/>
      <c r="BJ1061" s="57"/>
      <c r="BK1061" s="57"/>
      <c r="BL1061" s="57"/>
      <c r="BM1061" s="57"/>
    </row>
    <row r="1062" spans="3:65">
      <c r="C1062" s="57"/>
      <c r="D1062" s="62"/>
      <c r="E1062" s="57"/>
      <c r="F1062" s="57"/>
      <c r="G1062" s="57"/>
      <c r="H1062" s="57"/>
      <c r="I1062" s="62"/>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c r="BH1062" s="57"/>
      <c r="BI1062" s="57"/>
      <c r="BJ1062" s="57"/>
      <c r="BK1062" s="57"/>
      <c r="BL1062" s="57"/>
      <c r="BM1062" s="57"/>
    </row>
    <row r="1063" spans="3:65">
      <c r="C1063" s="57"/>
      <c r="D1063" s="62"/>
      <c r="E1063" s="57"/>
      <c r="F1063" s="57"/>
      <c r="G1063" s="57"/>
      <c r="H1063" s="57"/>
      <c r="I1063" s="62"/>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c r="BH1063" s="57"/>
      <c r="BI1063" s="57"/>
      <c r="BJ1063" s="57"/>
      <c r="BK1063" s="57"/>
      <c r="BL1063" s="57"/>
      <c r="BM1063" s="57"/>
    </row>
    <row r="1064" spans="3:65">
      <c r="C1064" s="57"/>
      <c r="D1064" s="62"/>
      <c r="E1064" s="57"/>
      <c r="F1064" s="57"/>
      <c r="G1064" s="57"/>
      <c r="H1064" s="57"/>
      <c r="I1064" s="62"/>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c r="BH1064" s="57"/>
      <c r="BI1064" s="57"/>
      <c r="BJ1064" s="57"/>
      <c r="BK1064" s="57"/>
      <c r="BL1064" s="57"/>
      <c r="BM1064" s="57"/>
    </row>
    <row r="1065" spans="3:65">
      <c r="C1065" s="57"/>
      <c r="D1065" s="62"/>
      <c r="E1065" s="57"/>
      <c r="F1065" s="57"/>
      <c r="G1065" s="57"/>
      <c r="H1065" s="57"/>
      <c r="I1065" s="62"/>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c r="BH1065" s="57"/>
      <c r="BI1065" s="57"/>
      <c r="BJ1065" s="57"/>
      <c r="BK1065" s="57"/>
      <c r="BL1065" s="57"/>
      <c r="BM1065" s="57"/>
    </row>
    <row r="1066" spans="3:65">
      <c r="C1066" s="57"/>
      <c r="D1066" s="62"/>
      <c r="E1066" s="57"/>
      <c r="F1066" s="57"/>
      <c r="G1066" s="57"/>
      <c r="H1066" s="57"/>
      <c r="I1066" s="62"/>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c r="BH1066" s="57"/>
      <c r="BI1066" s="57"/>
      <c r="BJ1066" s="57"/>
      <c r="BK1066" s="57"/>
      <c r="BL1066" s="57"/>
      <c r="BM1066" s="57"/>
    </row>
    <row r="1067" spans="3:65">
      <c r="C1067" s="57"/>
      <c r="D1067" s="62"/>
      <c r="E1067" s="57"/>
      <c r="F1067" s="57"/>
      <c r="G1067" s="57"/>
      <c r="H1067" s="57"/>
      <c r="I1067" s="62"/>
      <c r="J1067" s="57"/>
      <c r="K1067" s="57"/>
      <c r="L1067" s="57"/>
      <c r="M1067" s="57"/>
      <c r="N1067" s="57"/>
      <c r="O1067" s="57"/>
      <c r="P1067" s="57"/>
      <c r="Q1067" s="57"/>
      <c r="R1067" s="57"/>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c r="BH1067" s="57"/>
      <c r="BI1067" s="57"/>
      <c r="BJ1067" s="57"/>
      <c r="BK1067" s="57"/>
      <c r="BL1067" s="57"/>
      <c r="BM1067" s="57"/>
    </row>
    <row r="1068" spans="3:65">
      <c r="C1068" s="57"/>
      <c r="D1068" s="62"/>
      <c r="E1068" s="57"/>
      <c r="F1068" s="57"/>
      <c r="G1068" s="57"/>
      <c r="H1068" s="57"/>
      <c r="I1068" s="62"/>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c r="BH1068" s="57"/>
      <c r="BI1068" s="57"/>
      <c r="BJ1068" s="57"/>
      <c r="BK1068" s="57"/>
      <c r="BL1068" s="57"/>
      <c r="BM1068" s="57"/>
    </row>
    <row r="1069" spans="3:65">
      <c r="C1069" s="57"/>
      <c r="D1069" s="62"/>
      <c r="E1069" s="57"/>
      <c r="F1069" s="57"/>
      <c r="G1069" s="57"/>
      <c r="H1069" s="57"/>
      <c r="I1069" s="62"/>
      <c r="J1069" s="57"/>
      <c r="K1069" s="57"/>
      <c r="L1069" s="57"/>
      <c r="M1069" s="57"/>
      <c r="N1069" s="57"/>
      <c r="O1069" s="57"/>
      <c r="P1069" s="57"/>
      <c r="Q1069" s="57"/>
      <c r="R1069" s="57"/>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57"/>
      <c r="BI1069" s="57"/>
      <c r="BJ1069" s="57"/>
      <c r="BK1069" s="57"/>
      <c r="BL1069" s="57"/>
      <c r="BM1069" s="57"/>
    </row>
    <row r="1070" spans="3:65">
      <c r="C1070" s="57"/>
      <c r="D1070" s="62"/>
      <c r="E1070" s="57"/>
      <c r="F1070" s="57"/>
      <c r="G1070" s="57"/>
      <c r="H1070" s="57"/>
      <c r="I1070" s="62"/>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c r="BH1070" s="57"/>
      <c r="BI1070" s="57"/>
      <c r="BJ1070" s="57"/>
      <c r="BK1070" s="57"/>
      <c r="BL1070" s="57"/>
      <c r="BM1070" s="57"/>
    </row>
    <row r="1071" spans="3:65">
      <c r="C1071" s="57"/>
      <c r="D1071" s="62"/>
      <c r="E1071" s="57"/>
      <c r="F1071" s="57"/>
      <c r="G1071" s="57"/>
      <c r="H1071" s="57"/>
      <c r="I1071" s="62"/>
      <c r="J1071" s="57"/>
      <c r="K1071" s="57"/>
      <c r="L1071" s="57"/>
      <c r="M1071" s="57"/>
      <c r="N1071" s="57"/>
      <c r="O1071" s="57"/>
      <c r="P1071" s="57"/>
      <c r="Q1071" s="57"/>
      <c r="R1071" s="57"/>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c r="BH1071" s="57"/>
      <c r="BI1071" s="57"/>
      <c r="BJ1071" s="57"/>
      <c r="BK1071" s="57"/>
      <c r="BL1071" s="57"/>
      <c r="BM1071" s="57"/>
    </row>
    <row r="1072" spans="3:65">
      <c r="C1072" s="57"/>
      <c r="D1072" s="62"/>
      <c r="E1072" s="57"/>
      <c r="F1072" s="57"/>
      <c r="G1072" s="57"/>
      <c r="H1072" s="57"/>
      <c r="I1072" s="62"/>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c r="BH1072" s="57"/>
      <c r="BI1072" s="57"/>
      <c r="BJ1072" s="57"/>
      <c r="BK1072" s="57"/>
      <c r="BL1072" s="57"/>
      <c r="BM1072" s="57"/>
    </row>
    <row r="1073" spans="3:65">
      <c r="C1073" s="57"/>
      <c r="D1073" s="62"/>
      <c r="E1073" s="57"/>
      <c r="F1073" s="57"/>
      <c r="G1073" s="57"/>
      <c r="H1073" s="57"/>
      <c r="I1073" s="62"/>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c r="BH1073" s="57"/>
      <c r="BI1073" s="57"/>
      <c r="BJ1073" s="57"/>
      <c r="BK1073" s="57"/>
      <c r="BL1073" s="57"/>
      <c r="BM1073" s="57"/>
    </row>
    <row r="1074" spans="3:65">
      <c r="C1074" s="57"/>
      <c r="D1074" s="62"/>
      <c r="E1074" s="57"/>
      <c r="F1074" s="57"/>
      <c r="G1074" s="57"/>
      <c r="H1074" s="57"/>
      <c r="I1074" s="62"/>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c r="BH1074" s="57"/>
      <c r="BI1074" s="57"/>
      <c r="BJ1074" s="57"/>
      <c r="BK1074" s="57"/>
      <c r="BL1074" s="57"/>
      <c r="BM1074" s="57"/>
    </row>
    <row r="1075" spans="3:65">
      <c r="C1075" s="57"/>
      <c r="D1075" s="62"/>
      <c r="E1075" s="57"/>
      <c r="F1075" s="57"/>
      <c r="G1075" s="57"/>
      <c r="H1075" s="57"/>
      <c r="I1075" s="62"/>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c r="BH1075" s="57"/>
      <c r="BI1075" s="57"/>
      <c r="BJ1075" s="57"/>
      <c r="BK1075" s="57"/>
      <c r="BL1075" s="57"/>
      <c r="BM1075" s="57"/>
    </row>
    <row r="1076" spans="3:65">
      <c r="C1076" s="57"/>
      <c r="D1076" s="62"/>
      <c r="E1076" s="57"/>
      <c r="F1076" s="57"/>
      <c r="G1076" s="57"/>
      <c r="H1076" s="57"/>
      <c r="I1076" s="62"/>
      <c r="J1076" s="57"/>
      <c r="K1076" s="57"/>
      <c r="L1076" s="57"/>
      <c r="M1076" s="57"/>
      <c r="N1076" s="57"/>
      <c r="O1076" s="57"/>
      <c r="P1076" s="57"/>
      <c r="Q1076" s="57"/>
      <c r="R1076" s="57"/>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c r="BH1076" s="57"/>
      <c r="BI1076" s="57"/>
      <c r="BJ1076" s="57"/>
      <c r="BK1076" s="57"/>
      <c r="BL1076" s="57"/>
      <c r="BM1076" s="57"/>
    </row>
    <row r="1077" spans="3:65">
      <c r="C1077" s="57"/>
      <c r="D1077" s="62"/>
      <c r="E1077" s="57"/>
      <c r="F1077" s="57"/>
      <c r="G1077" s="57"/>
      <c r="H1077" s="57"/>
      <c r="I1077" s="62"/>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c r="BH1077" s="57"/>
      <c r="BI1077" s="57"/>
      <c r="BJ1077" s="57"/>
      <c r="BK1077" s="57"/>
      <c r="BL1077" s="57"/>
      <c r="BM1077" s="57"/>
    </row>
    <row r="1078" spans="3:65">
      <c r="C1078" s="57"/>
      <c r="D1078" s="62"/>
      <c r="E1078" s="57"/>
      <c r="F1078" s="57"/>
      <c r="G1078" s="57"/>
      <c r="H1078" s="57"/>
      <c r="I1078" s="62"/>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c r="BH1078" s="57"/>
      <c r="BI1078" s="57"/>
      <c r="BJ1078" s="57"/>
      <c r="BK1078" s="57"/>
      <c r="BL1078" s="57"/>
      <c r="BM1078" s="57"/>
    </row>
    <row r="1079" spans="3:65">
      <c r="C1079" s="57"/>
      <c r="D1079" s="62"/>
      <c r="E1079" s="57"/>
      <c r="F1079" s="57"/>
      <c r="G1079" s="57"/>
      <c r="H1079" s="57"/>
      <c r="I1079" s="62"/>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c r="BH1079" s="57"/>
      <c r="BI1079" s="57"/>
      <c r="BJ1079" s="57"/>
      <c r="BK1079" s="57"/>
      <c r="BL1079" s="57"/>
      <c r="BM1079" s="57"/>
    </row>
    <row r="1080" spans="3:65">
      <c r="C1080" s="57"/>
      <c r="D1080" s="62"/>
      <c r="E1080" s="57"/>
      <c r="F1080" s="57"/>
      <c r="G1080" s="57"/>
      <c r="H1080" s="57"/>
      <c r="I1080" s="62"/>
      <c r="J1080" s="57"/>
      <c r="K1080" s="57"/>
      <c r="L1080" s="57"/>
      <c r="M1080" s="57"/>
      <c r="N1080" s="57"/>
      <c r="O1080" s="57"/>
      <c r="P1080" s="57"/>
      <c r="Q1080" s="57"/>
      <c r="R1080" s="57"/>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c r="BH1080" s="57"/>
      <c r="BI1080" s="57"/>
      <c r="BJ1080" s="57"/>
      <c r="BK1080" s="57"/>
      <c r="BL1080" s="57"/>
      <c r="BM1080" s="57"/>
    </row>
    <row r="1081" spans="3:65">
      <c r="C1081" s="57"/>
      <c r="D1081" s="62"/>
      <c r="E1081" s="57"/>
      <c r="F1081" s="57"/>
      <c r="G1081" s="57"/>
      <c r="H1081" s="57"/>
      <c r="I1081" s="62"/>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c r="BH1081" s="57"/>
      <c r="BI1081" s="57"/>
      <c r="BJ1081" s="57"/>
      <c r="BK1081" s="57"/>
      <c r="BL1081" s="57"/>
      <c r="BM1081" s="57"/>
    </row>
    <row r="1082" spans="3:65">
      <c r="C1082" s="57"/>
      <c r="D1082" s="62"/>
      <c r="E1082" s="57"/>
      <c r="F1082" s="57"/>
      <c r="G1082" s="57"/>
      <c r="H1082" s="57"/>
      <c r="I1082" s="62"/>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c r="BH1082" s="57"/>
      <c r="BI1082" s="57"/>
      <c r="BJ1082" s="57"/>
      <c r="BK1082" s="57"/>
      <c r="BL1082" s="57"/>
      <c r="BM1082" s="57"/>
    </row>
    <row r="1083" spans="3:65">
      <c r="C1083" s="57"/>
      <c r="D1083" s="62"/>
      <c r="E1083" s="57"/>
      <c r="F1083" s="57"/>
      <c r="G1083" s="57"/>
      <c r="H1083" s="57"/>
      <c r="I1083" s="62"/>
      <c r="J1083" s="57"/>
      <c r="K1083" s="57"/>
      <c r="L1083" s="57"/>
      <c r="M1083" s="57"/>
      <c r="N1083" s="57"/>
      <c r="O1083" s="57"/>
      <c r="P1083" s="57"/>
      <c r="Q1083" s="57"/>
      <c r="R1083" s="57"/>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c r="BH1083" s="57"/>
      <c r="BI1083" s="57"/>
      <c r="BJ1083" s="57"/>
      <c r="BK1083" s="57"/>
      <c r="BL1083" s="57"/>
      <c r="BM1083" s="57"/>
    </row>
    <row r="1084" spans="3:65">
      <c r="C1084" s="57"/>
      <c r="D1084" s="62"/>
      <c r="E1084" s="57"/>
      <c r="F1084" s="57"/>
      <c r="G1084" s="57"/>
      <c r="H1084" s="57"/>
      <c r="I1084" s="62"/>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c r="BH1084" s="57"/>
      <c r="BI1084" s="57"/>
      <c r="BJ1084" s="57"/>
      <c r="BK1084" s="57"/>
      <c r="BL1084" s="57"/>
      <c r="BM1084" s="57"/>
    </row>
    <row r="1085" spans="3:65">
      <c r="C1085" s="57"/>
      <c r="D1085" s="62"/>
      <c r="E1085" s="57"/>
      <c r="F1085" s="57"/>
      <c r="G1085" s="57"/>
      <c r="H1085" s="57"/>
      <c r="I1085" s="62"/>
      <c r="J1085" s="57"/>
      <c r="K1085" s="57"/>
      <c r="L1085" s="57"/>
      <c r="M1085" s="57"/>
      <c r="N1085" s="57"/>
      <c r="O1085" s="57"/>
      <c r="P1085" s="57"/>
      <c r="Q1085" s="57"/>
      <c r="R1085" s="57"/>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c r="BH1085" s="57"/>
      <c r="BI1085" s="57"/>
      <c r="BJ1085" s="57"/>
      <c r="BK1085" s="57"/>
      <c r="BL1085" s="57"/>
      <c r="BM1085" s="57"/>
    </row>
    <row r="1086" spans="3:65">
      <c r="C1086" s="57"/>
      <c r="D1086" s="62"/>
      <c r="E1086" s="57"/>
      <c r="F1086" s="57"/>
      <c r="G1086" s="57"/>
      <c r="H1086" s="57"/>
      <c r="I1086" s="62"/>
      <c r="J1086" s="57"/>
      <c r="K1086" s="57"/>
      <c r="L1086" s="57"/>
      <c r="M1086" s="57"/>
      <c r="N1086" s="57"/>
      <c r="O1086" s="57"/>
      <c r="P1086" s="57"/>
      <c r="Q1086" s="57"/>
      <c r="R1086" s="57"/>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c r="BH1086" s="57"/>
      <c r="BI1086" s="57"/>
      <c r="BJ1086" s="57"/>
      <c r="BK1086" s="57"/>
      <c r="BL1086" s="57"/>
      <c r="BM1086" s="57"/>
    </row>
    <row r="1087" spans="3:65">
      <c r="C1087" s="57"/>
      <c r="D1087" s="62"/>
      <c r="E1087" s="57"/>
      <c r="F1087" s="57"/>
      <c r="G1087" s="57"/>
      <c r="H1087" s="57"/>
      <c r="I1087" s="62"/>
      <c r="J1087" s="57"/>
      <c r="K1087" s="57"/>
      <c r="L1087" s="57"/>
      <c r="M1087" s="57"/>
      <c r="N1087" s="57"/>
      <c r="O1087" s="57"/>
      <c r="P1087" s="57"/>
      <c r="Q1087" s="57"/>
      <c r="R1087" s="57"/>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c r="BH1087" s="57"/>
      <c r="BI1087" s="57"/>
      <c r="BJ1087" s="57"/>
      <c r="BK1087" s="57"/>
      <c r="BL1087" s="57"/>
      <c r="BM1087" s="57"/>
    </row>
    <row r="1088" spans="3:65">
      <c r="C1088" s="57"/>
      <c r="D1088" s="62"/>
      <c r="E1088" s="57"/>
      <c r="F1088" s="57"/>
      <c r="G1088" s="57"/>
      <c r="H1088" s="57"/>
      <c r="I1088" s="62"/>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c r="BH1088" s="57"/>
      <c r="BI1088" s="57"/>
      <c r="BJ1088" s="57"/>
      <c r="BK1088" s="57"/>
      <c r="BL1088" s="57"/>
      <c r="BM1088" s="57"/>
    </row>
    <row r="1089" spans="3:65">
      <c r="C1089" s="57"/>
      <c r="D1089" s="62"/>
      <c r="E1089" s="57"/>
      <c r="F1089" s="57"/>
      <c r="G1089" s="57"/>
      <c r="H1089" s="57"/>
      <c r="I1089" s="62"/>
      <c r="J1089" s="57"/>
      <c r="K1089" s="57"/>
      <c r="L1089" s="57"/>
      <c r="M1089" s="57"/>
      <c r="N1089" s="57"/>
      <c r="O1089" s="57"/>
      <c r="P1089" s="57"/>
      <c r="Q1089" s="57"/>
      <c r="R1089" s="57"/>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c r="BH1089" s="57"/>
      <c r="BI1089" s="57"/>
      <c r="BJ1089" s="57"/>
      <c r="BK1089" s="57"/>
      <c r="BL1089" s="57"/>
      <c r="BM1089" s="57"/>
    </row>
    <row r="1090" spans="3:65">
      <c r="C1090" s="57"/>
      <c r="D1090" s="62"/>
      <c r="E1090" s="57"/>
      <c r="F1090" s="57"/>
      <c r="G1090" s="57"/>
      <c r="H1090" s="57"/>
      <c r="I1090" s="62"/>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c r="BH1090" s="57"/>
      <c r="BI1090" s="57"/>
      <c r="BJ1090" s="57"/>
      <c r="BK1090" s="57"/>
      <c r="BL1090" s="57"/>
      <c r="BM1090" s="57"/>
    </row>
    <row r="1091" spans="3:65">
      <c r="C1091" s="57"/>
      <c r="D1091" s="62"/>
      <c r="E1091" s="57"/>
      <c r="F1091" s="57"/>
      <c r="G1091" s="57"/>
      <c r="H1091" s="57"/>
      <c r="I1091" s="62"/>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c r="BH1091" s="57"/>
      <c r="BI1091" s="57"/>
      <c r="BJ1091" s="57"/>
      <c r="BK1091" s="57"/>
      <c r="BL1091" s="57"/>
      <c r="BM1091" s="57"/>
    </row>
    <row r="1092" spans="3:65">
      <c r="C1092" s="57"/>
      <c r="D1092" s="62"/>
      <c r="E1092" s="57"/>
      <c r="F1092" s="57"/>
      <c r="G1092" s="57"/>
      <c r="H1092" s="57"/>
      <c r="I1092" s="62"/>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c r="BH1092" s="57"/>
      <c r="BI1092" s="57"/>
      <c r="BJ1092" s="57"/>
      <c r="BK1092" s="57"/>
      <c r="BL1092" s="57"/>
      <c r="BM1092" s="57"/>
    </row>
    <row r="1093" spans="3:65">
      <c r="C1093" s="57"/>
      <c r="D1093" s="62"/>
      <c r="E1093" s="57"/>
      <c r="F1093" s="57"/>
      <c r="G1093" s="57"/>
      <c r="H1093" s="57"/>
      <c r="I1093" s="62"/>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c r="BH1093" s="57"/>
      <c r="BI1093" s="57"/>
      <c r="BJ1093" s="57"/>
      <c r="BK1093" s="57"/>
      <c r="BL1093" s="57"/>
      <c r="BM1093" s="57"/>
    </row>
    <row r="1094" spans="3:65">
      <c r="C1094" s="57"/>
      <c r="D1094" s="62"/>
      <c r="E1094" s="57"/>
      <c r="F1094" s="57"/>
      <c r="G1094" s="57"/>
      <c r="H1094" s="57"/>
      <c r="I1094" s="62"/>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c r="BH1094" s="57"/>
      <c r="BI1094" s="57"/>
      <c r="BJ1094" s="57"/>
      <c r="BK1094" s="57"/>
      <c r="BL1094" s="57"/>
      <c r="BM1094" s="57"/>
    </row>
    <row r="1095" spans="3:65">
      <c r="C1095" s="57"/>
      <c r="D1095" s="62"/>
      <c r="E1095" s="57"/>
      <c r="F1095" s="57"/>
      <c r="G1095" s="57"/>
      <c r="H1095" s="57"/>
      <c r="I1095" s="62"/>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c r="BH1095" s="57"/>
      <c r="BI1095" s="57"/>
      <c r="BJ1095" s="57"/>
      <c r="BK1095" s="57"/>
      <c r="BL1095" s="57"/>
      <c r="BM1095" s="57"/>
    </row>
    <row r="1096" spans="3:65">
      <c r="C1096" s="57"/>
      <c r="D1096" s="62"/>
      <c r="E1096" s="57"/>
      <c r="F1096" s="57"/>
      <c r="G1096" s="57"/>
      <c r="H1096" s="57"/>
      <c r="I1096" s="62"/>
      <c r="J1096" s="57"/>
      <c r="K1096" s="57"/>
      <c r="L1096" s="57"/>
      <c r="M1096" s="57"/>
      <c r="N1096" s="57"/>
      <c r="O1096" s="57"/>
      <c r="P1096" s="57"/>
      <c r="Q1096" s="57"/>
      <c r="R1096" s="57"/>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c r="BH1096" s="57"/>
      <c r="BI1096" s="57"/>
      <c r="BJ1096" s="57"/>
      <c r="BK1096" s="57"/>
      <c r="BL1096" s="57"/>
      <c r="BM1096" s="57"/>
    </row>
    <row r="1097" spans="3:65">
      <c r="C1097" s="57"/>
      <c r="D1097" s="62"/>
      <c r="E1097" s="57"/>
      <c r="F1097" s="57"/>
      <c r="G1097" s="57"/>
      <c r="H1097" s="57"/>
      <c r="I1097" s="62"/>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c r="BH1097" s="57"/>
      <c r="BI1097" s="57"/>
      <c r="BJ1097" s="57"/>
      <c r="BK1097" s="57"/>
      <c r="BL1097" s="57"/>
      <c r="BM1097" s="57"/>
    </row>
    <row r="1098" spans="3:65">
      <c r="C1098" s="57"/>
      <c r="D1098" s="62"/>
      <c r="E1098" s="57"/>
      <c r="F1098" s="57"/>
      <c r="G1098" s="57"/>
      <c r="H1098" s="57"/>
      <c r="I1098" s="62"/>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c r="BH1098" s="57"/>
      <c r="BI1098" s="57"/>
      <c r="BJ1098" s="57"/>
      <c r="BK1098" s="57"/>
      <c r="BL1098" s="57"/>
      <c r="BM1098" s="57"/>
    </row>
    <row r="1099" spans="3:65">
      <c r="C1099" s="57"/>
      <c r="D1099" s="62"/>
      <c r="E1099" s="57"/>
      <c r="F1099" s="57"/>
      <c r="G1099" s="57"/>
      <c r="H1099" s="57"/>
      <c r="I1099" s="62"/>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c r="BH1099" s="57"/>
      <c r="BI1099" s="57"/>
      <c r="BJ1099" s="57"/>
      <c r="BK1099" s="57"/>
      <c r="BL1099" s="57"/>
      <c r="BM1099" s="57"/>
    </row>
    <row r="1100" spans="3:65">
      <c r="C1100" s="57"/>
      <c r="D1100" s="62"/>
      <c r="E1100" s="57"/>
      <c r="F1100" s="57"/>
      <c r="G1100" s="57"/>
      <c r="H1100" s="57"/>
      <c r="I1100" s="62"/>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c r="BH1100" s="57"/>
      <c r="BI1100" s="57"/>
      <c r="BJ1100" s="57"/>
      <c r="BK1100" s="57"/>
      <c r="BL1100" s="57"/>
      <c r="BM1100" s="57"/>
    </row>
    <row r="1101" spans="3:65">
      <c r="C1101" s="57"/>
      <c r="D1101" s="62"/>
      <c r="E1101" s="57"/>
      <c r="F1101" s="57"/>
      <c r="G1101" s="57"/>
      <c r="H1101" s="57"/>
      <c r="I1101" s="62"/>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c r="BH1101" s="57"/>
      <c r="BI1101" s="57"/>
      <c r="BJ1101" s="57"/>
      <c r="BK1101" s="57"/>
      <c r="BL1101" s="57"/>
      <c r="BM1101" s="57"/>
    </row>
    <row r="1102" spans="3:65">
      <c r="C1102" s="57"/>
      <c r="D1102" s="62"/>
      <c r="E1102" s="57"/>
      <c r="F1102" s="57"/>
      <c r="G1102" s="57"/>
      <c r="H1102" s="57"/>
      <c r="I1102" s="62"/>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c r="BH1102" s="57"/>
      <c r="BI1102" s="57"/>
      <c r="BJ1102" s="57"/>
      <c r="BK1102" s="57"/>
      <c r="BL1102" s="57"/>
      <c r="BM1102" s="57"/>
    </row>
    <row r="1103" spans="3:65">
      <c r="C1103" s="57"/>
      <c r="D1103" s="62"/>
      <c r="E1103" s="57"/>
      <c r="F1103" s="57"/>
      <c r="G1103" s="57"/>
      <c r="H1103" s="57"/>
      <c r="I1103" s="62"/>
      <c r="J1103" s="57"/>
      <c r="K1103" s="57"/>
      <c r="L1103" s="57"/>
      <c r="M1103" s="57"/>
      <c r="N1103" s="57"/>
      <c r="O1103" s="57"/>
      <c r="P1103" s="57"/>
      <c r="Q1103" s="57"/>
      <c r="R1103" s="57"/>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c r="BH1103" s="57"/>
      <c r="BI1103" s="57"/>
      <c r="BJ1103" s="57"/>
      <c r="BK1103" s="57"/>
      <c r="BL1103" s="57"/>
      <c r="BM1103" s="57"/>
    </row>
    <row r="1104" spans="3:65">
      <c r="C1104" s="57"/>
      <c r="D1104" s="62"/>
      <c r="E1104" s="57"/>
      <c r="F1104" s="57"/>
      <c r="G1104" s="57"/>
      <c r="H1104" s="57"/>
      <c r="I1104" s="62"/>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c r="BH1104" s="57"/>
      <c r="BI1104" s="57"/>
      <c r="BJ1104" s="57"/>
      <c r="BK1104" s="57"/>
      <c r="BL1104" s="57"/>
      <c r="BM1104" s="57"/>
    </row>
    <row r="1105" spans="3:65">
      <c r="C1105" s="57"/>
      <c r="D1105" s="62"/>
      <c r="E1105" s="57"/>
      <c r="F1105" s="57"/>
      <c r="G1105" s="57"/>
      <c r="H1105" s="57"/>
      <c r="I1105" s="62"/>
      <c r="J1105" s="57"/>
      <c r="K1105" s="57"/>
      <c r="L1105" s="57"/>
      <c r="M1105" s="57"/>
      <c r="N1105" s="57"/>
      <c r="O1105" s="57"/>
      <c r="P1105" s="57"/>
      <c r="Q1105" s="57"/>
      <c r="R1105" s="57"/>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c r="BH1105" s="57"/>
      <c r="BI1105" s="57"/>
      <c r="BJ1105" s="57"/>
      <c r="BK1105" s="57"/>
      <c r="BL1105" s="57"/>
      <c r="BM1105" s="57"/>
    </row>
    <row r="1106" spans="3:65">
      <c r="C1106" s="57"/>
      <c r="D1106" s="62"/>
      <c r="E1106" s="57"/>
      <c r="F1106" s="57"/>
      <c r="G1106" s="57"/>
      <c r="H1106" s="57"/>
      <c r="I1106" s="62"/>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c r="BH1106" s="57"/>
      <c r="BI1106" s="57"/>
      <c r="BJ1106" s="57"/>
      <c r="BK1106" s="57"/>
      <c r="BL1106" s="57"/>
      <c r="BM1106" s="57"/>
    </row>
    <row r="1107" spans="3:65">
      <c r="C1107" s="57"/>
      <c r="D1107" s="62"/>
      <c r="E1107" s="57"/>
      <c r="F1107" s="57"/>
      <c r="G1107" s="57"/>
      <c r="H1107" s="57"/>
      <c r="I1107" s="62"/>
      <c r="J1107" s="57"/>
      <c r="K1107" s="57"/>
      <c r="L1107" s="57"/>
      <c r="M1107" s="57"/>
      <c r="N1107" s="57"/>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c r="BH1107" s="57"/>
      <c r="BI1107" s="57"/>
      <c r="BJ1107" s="57"/>
      <c r="BK1107" s="57"/>
      <c r="BL1107" s="57"/>
      <c r="BM1107" s="57"/>
    </row>
    <row r="1108" spans="3:65">
      <c r="C1108" s="57"/>
      <c r="D1108" s="62"/>
      <c r="E1108" s="57"/>
      <c r="F1108" s="57"/>
      <c r="G1108" s="57"/>
      <c r="H1108" s="57"/>
      <c r="I1108" s="62"/>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c r="BH1108" s="57"/>
      <c r="BI1108" s="57"/>
      <c r="BJ1108" s="57"/>
      <c r="BK1108" s="57"/>
      <c r="BL1108" s="57"/>
      <c r="BM1108" s="57"/>
    </row>
    <row r="1109" spans="3:65">
      <c r="C1109" s="57"/>
      <c r="D1109" s="62"/>
      <c r="E1109" s="57"/>
      <c r="F1109" s="57"/>
      <c r="G1109" s="57"/>
      <c r="H1109" s="57"/>
      <c r="I1109" s="62"/>
      <c r="J1109" s="57"/>
      <c r="K1109" s="57"/>
      <c r="L1109" s="57"/>
      <c r="M1109" s="57"/>
      <c r="N1109" s="57"/>
      <c r="O1109" s="57"/>
      <c r="P1109" s="57"/>
      <c r="Q1109" s="57"/>
      <c r="R1109" s="57"/>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c r="BH1109" s="57"/>
      <c r="BI1109" s="57"/>
      <c r="BJ1109" s="57"/>
      <c r="BK1109" s="57"/>
      <c r="BL1109" s="57"/>
      <c r="BM1109" s="57"/>
    </row>
    <row r="1110" spans="3:65">
      <c r="C1110" s="57"/>
      <c r="D1110" s="62"/>
      <c r="E1110" s="57"/>
      <c r="F1110" s="57"/>
      <c r="G1110" s="57"/>
      <c r="H1110" s="57"/>
      <c r="I1110" s="62"/>
      <c r="J1110" s="57"/>
      <c r="K1110" s="57"/>
      <c r="L1110" s="57"/>
      <c r="M1110" s="57"/>
      <c r="N1110" s="57"/>
      <c r="O1110" s="57"/>
      <c r="P1110" s="57"/>
      <c r="Q1110" s="57"/>
      <c r="R1110" s="57"/>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c r="BH1110" s="57"/>
      <c r="BI1110" s="57"/>
      <c r="BJ1110" s="57"/>
      <c r="BK1110" s="57"/>
      <c r="BL1110" s="57"/>
      <c r="BM1110" s="57"/>
    </row>
    <row r="1111" spans="3:65">
      <c r="C1111" s="57"/>
      <c r="D1111" s="62"/>
      <c r="E1111" s="57"/>
      <c r="F1111" s="57"/>
      <c r="G1111" s="57"/>
      <c r="H1111" s="57"/>
      <c r="I1111" s="62"/>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c r="BH1111" s="57"/>
      <c r="BI1111" s="57"/>
      <c r="BJ1111" s="57"/>
      <c r="BK1111" s="57"/>
      <c r="BL1111" s="57"/>
      <c r="BM1111" s="57"/>
    </row>
    <row r="1112" spans="3:65">
      <c r="C1112" s="57"/>
      <c r="D1112" s="62"/>
      <c r="E1112" s="57"/>
      <c r="F1112" s="57"/>
      <c r="G1112" s="57"/>
      <c r="H1112" s="57"/>
      <c r="I1112" s="62"/>
      <c r="J1112" s="57"/>
      <c r="K1112" s="57"/>
      <c r="L1112" s="57"/>
      <c r="M1112" s="57"/>
      <c r="N1112" s="57"/>
      <c r="O1112" s="57"/>
      <c r="P1112" s="57"/>
      <c r="Q1112" s="57"/>
      <c r="R1112" s="57"/>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c r="BH1112" s="57"/>
      <c r="BI1112" s="57"/>
      <c r="BJ1112" s="57"/>
      <c r="BK1112" s="57"/>
      <c r="BL1112" s="57"/>
      <c r="BM1112" s="57"/>
    </row>
    <row r="1113" spans="3:65">
      <c r="C1113" s="57"/>
      <c r="D1113" s="62"/>
      <c r="E1113" s="57"/>
      <c r="F1113" s="57"/>
      <c r="G1113" s="57"/>
      <c r="H1113" s="57"/>
      <c r="I1113" s="62"/>
      <c r="J1113" s="57"/>
      <c r="K1113" s="57"/>
      <c r="L1113" s="57"/>
      <c r="M1113" s="57"/>
      <c r="N1113" s="57"/>
      <c r="O1113" s="57"/>
      <c r="P1113" s="57"/>
      <c r="Q1113" s="57"/>
      <c r="R1113" s="57"/>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c r="BH1113" s="57"/>
      <c r="BI1113" s="57"/>
      <c r="BJ1113" s="57"/>
      <c r="BK1113" s="57"/>
      <c r="BL1113" s="57"/>
      <c r="BM1113" s="57"/>
    </row>
    <row r="1114" spans="3:65">
      <c r="C1114" s="57"/>
      <c r="D1114" s="62"/>
      <c r="E1114" s="57"/>
      <c r="F1114" s="57"/>
      <c r="G1114" s="57"/>
      <c r="H1114" s="57"/>
      <c r="I1114" s="62"/>
      <c r="J1114" s="57"/>
      <c r="K1114" s="57"/>
      <c r="L1114" s="57"/>
      <c r="M1114" s="57"/>
      <c r="N1114" s="57"/>
      <c r="O1114" s="57"/>
      <c r="P1114" s="57"/>
      <c r="Q1114" s="57"/>
      <c r="R1114" s="57"/>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c r="BH1114" s="57"/>
      <c r="BI1114" s="57"/>
      <c r="BJ1114" s="57"/>
      <c r="BK1114" s="57"/>
      <c r="BL1114" s="57"/>
      <c r="BM1114" s="57"/>
    </row>
    <row r="1115" spans="3:65">
      <c r="C1115" s="57"/>
      <c r="D1115" s="62"/>
      <c r="E1115" s="57"/>
      <c r="F1115" s="57"/>
      <c r="G1115" s="57"/>
      <c r="H1115" s="57"/>
      <c r="I1115" s="62"/>
      <c r="J1115" s="57"/>
      <c r="K1115" s="57"/>
      <c r="L1115" s="57"/>
      <c r="M1115" s="57"/>
      <c r="N1115" s="57"/>
      <c r="O1115" s="57"/>
      <c r="P1115" s="57"/>
      <c r="Q1115" s="57"/>
      <c r="R1115" s="57"/>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c r="BH1115" s="57"/>
      <c r="BI1115" s="57"/>
      <c r="BJ1115" s="57"/>
      <c r="BK1115" s="57"/>
      <c r="BL1115" s="57"/>
      <c r="BM1115" s="57"/>
    </row>
    <row r="1116" spans="3:65">
      <c r="C1116" s="57"/>
      <c r="D1116" s="62"/>
      <c r="E1116" s="57"/>
      <c r="F1116" s="57"/>
      <c r="G1116" s="57"/>
      <c r="H1116" s="57"/>
      <c r="I1116" s="62"/>
      <c r="J1116" s="57"/>
      <c r="K1116" s="57"/>
      <c r="L1116" s="57"/>
      <c r="M1116" s="57"/>
      <c r="N1116" s="57"/>
      <c r="O1116" s="57"/>
      <c r="P1116" s="57"/>
      <c r="Q1116" s="57"/>
      <c r="R1116" s="57"/>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c r="BH1116" s="57"/>
      <c r="BI1116" s="57"/>
      <c r="BJ1116" s="57"/>
      <c r="BK1116" s="57"/>
      <c r="BL1116" s="57"/>
      <c r="BM1116" s="57"/>
    </row>
    <row r="1117" spans="3:65">
      <c r="C1117" s="57"/>
      <c r="D1117" s="62"/>
      <c r="E1117" s="57"/>
      <c r="F1117" s="57"/>
      <c r="G1117" s="57"/>
      <c r="H1117" s="57"/>
      <c r="I1117" s="62"/>
      <c r="J1117" s="57"/>
      <c r="K1117" s="57"/>
      <c r="L1117" s="57"/>
      <c r="M1117" s="57"/>
      <c r="N1117" s="57"/>
      <c r="O1117" s="57"/>
      <c r="P1117" s="57"/>
      <c r="Q1117" s="57"/>
      <c r="R1117" s="57"/>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c r="BH1117" s="57"/>
      <c r="BI1117" s="57"/>
      <c r="BJ1117" s="57"/>
      <c r="BK1117" s="57"/>
      <c r="BL1117" s="57"/>
      <c r="BM1117" s="57"/>
    </row>
    <row r="1118" spans="3:65">
      <c r="C1118" s="57"/>
      <c r="D1118" s="62"/>
      <c r="E1118" s="57"/>
      <c r="F1118" s="57"/>
      <c r="G1118" s="57"/>
      <c r="H1118" s="57"/>
      <c r="I1118" s="62"/>
      <c r="J1118" s="57"/>
      <c r="K1118" s="57"/>
      <c r="L1118" s="57"/>
      <c r="M1118" s="57"/>
      <c r="N1118" s="57"/>
      <c r="O1118" s="57"/>
      <c r="P1118" s="57"/>
      <c r="Q1118" s="57"/>
      <c r="R1118" s="57"/>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c r="BH1118" s="57"/>
      <c r="BI1118" s="57"/>
      <c r="BJ1118" s="57"/>
      <c r="BK1118" s="57"/>
      <c r="BL1118" s="57"/>
      <c r="BM1118" s="57"/>
    </row>
    <row r="1119" spans="3:65">
      <c r="C1119" s="57"/>
      <c r="D1119" s="62"/>
      <c r="E1119" s="57"/>
      <c r="F1119" s="57"/>
      <c r="G1119" s="57"/>
      <c r="H1119" s="57"/>
      <c r="I1119" s="62"/>
      <c r="J1119" s="57"/>
      <c r="K1119" s="57"/>
      <c r="L1119" s="57"/>
      <c r="M1119" s="57"/>
      <c r="N1119" s="57"/>
      <c r="O1119" s="57"/>
      <c r="P1119" s="57"/>
      <c r="Q1119" s="57"/>
      <c r="R1119" s="57"/>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c r="BH1119" s="57"/>
      <c r="BI1119" s="57"/>
      <c r="BJ1119" s="57"/>
      <c r="BK1119" s="57"/>
      <c r="BL1119" s="57"/>
      <c r="BM1119" s="57"/>
    </row>
    <row r="1120" spans="3:65">
      <c r="C1120" s="57"/>
      <c r="D1120" s="62"/>
      <c r="E1120" s="57"/>
      <c r="F1120" s="57"/>
      <c r="G1120" s="57"/>
      <c r="H1120" s="57"/>
      <c r="I1120" s="62"/>
      <c r="J1120" s="57"/>
      <c r="K1120" s="57"/>
      <c r="L1120" s="57"/>
      <c r="M1120" s="57"/>
      <c r="N1120" s="57"/>
      <c r="O1120" s="57"/>
      <c r="P1120" s="57"/>
      <c r="Q1120" s="57"/>
      <c r="R1120" s="57"/>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c r="BH1120" s="57"/>
      <c r="BI1120" s="57"/>
      <c r="BJ1120" s="57"/>
      <c r="BK1120" s="57"/>
      <c r="BL1120" s="57"/>
      <c r="BM1120" s="57"/>
    </row>
    <row r="1121" spans="3:65">
      <c r="C1121" s="57"/>
      <c r="D1121" s="62"/>
      <c r="E1121" s="57"/>
      <c r="F1121" s="57"/>
      <c r="G1121" s="57"/>
      <c r="H1121" s="57"/>
      <c r="I1121" s="62"/>
      <c r="J1121" s="57"/>
      <c r="K1121" s="57"/>
      <c r="L1121" s="57"/>
      <c r="M1121" s="57"/>
      <c r="N1121" s="57"/>
      <c r="O1121" s="57"/>
      <c r="P1121" s="57"/>
      <c r="Q1121" s="57"/>
      <c r="R1121" s="57"/>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c r="BH1121" s="57"/>
      <c r="BI1121" s="57"/>
      <c r="BJ1121" s="57"/>
      <c r="BK1121" s="57"/>
      <c r="BL1121" s="57"/>
      <c r="BM1121" s="57"/>
    </row>
    <row r="1122" spans="3:65">
      <c r="C1122" s="57"/>
      <c r="D1122" s="62"/>
      <c r="E1122" s="57"/>
      <c r="F1122" s="57"/>
      <c r="G1122" s="57"/>
      <c r="H1122" s="57"/>
      <c r="I1122" s="62"/>
      <c r="J1122" s="57"/>
      <c r="K1122" s="57"/>
      <c r="L1122" s="57"/>
      <c r="M1122" s="57"/>
      <c r="N1122" s="57"/>
      <c r="O1122" s="57"/>
      <c r="P1122" s="57"/>
      <c r="Q1122" s="57"/>
      <c r="R1122" s="57"/>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c r="BH1122" s="57"/>
      <c r="BI1122" s="57"/>
      <c r="BJ1122" s="57"/>
      <c r="BK1122" s="57"/>
      <c r="BL1122" s="57"/>
      <c r="BM1122" s="57"/>
    </row>
    <row r="1123" spans="3:65">
      <c r="C1123" s="57"/>
      <c r="D1123" s="62"/>
      <c r="E1123" s="57"/>
      <c r="F1123" s="57"/>
      <c r="G1123" s="57"/>
      <c r="H1123" s="57"/>
      <c r="I1123" s="62"/>
      <c r="J1123" s="57"/>
      <c r="K1123" s="57"/>
      <c r="L1123" s="57"/>
      <c r="M1123" s="57"/>
      <c r="N1123" s="57"/>
      <c r="O1123" s="57"/>
      <c r="P1123" s="57"/>
      <c r="Q1123" s="57"/>
      <c r="R1123" s="57"/>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c r="BH1123" s="57"/>
      <c r="BI1123" s="57"/>
      <c r="BJ1123" s="57"/>
      <c r="BK1123" s="57"/>
      <c r="BL1123" s="57"/>
      <c r="BM1123" s="57"/>
    </row>
    <row r="1124" spans="3:65">
      <c r="C1124" s="57"/>
      <c r="D1124" s="62"/>
      <c r="E1124" s="57"/>
      <c r="F1124" s="57"/>
      <c r="G1124" s="57"/>
      <c r="H1124" s="57"/>
      <c r="I1124" s="62"/>
      <c r="J1124" s="57"/>
      <c r="K1124" s="57"/>
      <c r="L1124" s="57"/>
      <c r="M1124" s="57"/>
      <c r="N1124" s="57"/>
      <c r="O1124" s="57"/>
      <c r="P1124" s="57"/>
      <c r="Q1124" s="57"/>
      <c r="R1124" s="57"/>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c r="BH1124" s="57"/>
      <c r="BI1124" s="57"/>
      <c r="BJ1124" s="57"/>
      <c r="BK1124" s="57"/>
      <c r="BL1124" s="57"/>
      <c r="BM1124" s="57"/>
    </row>
    <row r="1125" spans="3:65">
      <c r="C1125" s="57"/>
      <c r="D1125" s="62"/>
      <c r="E1125" s="57"/>
      <c r="F1125" s="57"/>
      <c r="G1125" s="57"/>
      <c r="H1125" s="57"/>
      <c r="I1125" s="62"/>
      <c r="J1125" s="57"/>
      <c r="K1125" s="57"/>
      <c r="L1125" s="57"/>
      <c r="M1125" s="57"/>
      <c r="N1125" s="57"/>
      <c r="O1125" s="57"/>
      <c r="P1125" s="57"/>
      <c r="Q1125" s="57"/>
      <c r="R1125" s="57"/>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c r="BH1125" s="57"/>
      <c r="BI1125" s="57"/>
      <c r="BJ1125" s="57"/>
      <c r="BK1125" s="57"/>
      <c r="BL1125" s="57"/>
      <c r="BM1125" s="57"/>
    </row>
    <row r="1126" spans="3:65">
      <c r="C1126" s="57"/>
      <c r="D1126" s="62"/>
      <c r="E1126" s="57"/>
      <c r="F1126" s="57"/>
      <c r="G1126" s="57"/>
      <c r="H1126" s="57"/>
      <c r="I1126" s="62"/>
      <c r="J1126" s="57"/>
      <c r="K1126" s="57"/>
      <c r="L1126" s="57"/>
      <c r="M1126" s="57"/>
      <c r="N1126" s="57"/>
      <c r="O1126" s="57"/>
      <c r="P1126" s="57"/>
      <c r="Q1126" s="57"/>
      <c r="R1126" s="57"/>
      <c r="S1126" s="57"/>
      <c r="T1126" s="57"/>
      <c r="U1126" s="57"/>
      <c r="V1126" s="57"/>
      <c r="W1126" s="57"/>
      <c r="X1126" s="57"/>
      <c r="Y1126" s="57"/>
      <c r="Z1126" s="57"/>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c r="BH1126" s="57"/>
      <c r="BI1126" s="57"/>
      <c r="BJ1126" s="57"/>
      <c r="BK1126" s="57"/>
      <c r="BL1126" s="57"/>
      <c r="BM1126" s="57"/>
    </row>
    <row r="1127" spans="3:65">
      <c r="C1127" s="57"/>
      <c r="D1127" s="62"/>
      <c r="E1127" s="57"/>
      <c r="F1127" s="57"/>
      <c r="G1127" s="57"/>
      <c r="H1127" s="57"/>
      <c r="I1127" s="62"/>
      <c r="J1127" s="57"/>
      <c r="K1127" s="57"/>
      <c r="L1127" s="57"/>
      <c r="M1127" s="57"/>
      <c r="N1127" s="57"/>
      <c r="O1127" s="57"/>
      <c r="P1127" s="57"/>
      <c r="Q1127" s="57"/>
      <c r="R1127" s="57"/>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c r="BH1127" s="57"/>
      <c r="BI1127" s="57"/>
      <c r="BJ1127" s="57"/>
      <c r="BK1127" s="57"/>
      <c r="BL1127" s="57"/>
      <c r="BM1127" s="57"/>
    </row>
    <row r="1128" spans="3:65">
      <c r="C1128" s="57"/>
      <c r="D1128" s="62"/>
      <c r="E1128" s="57"/>
      <c r="F1128" s="57"/>
      <c r="G1128" s="57"/>
      <c r="H1128" s="57"/>
      <c r="I1128" s="62"/>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c r="BH1128" s="57"/>
      <c r="BI1128" s="57"/>
      <c r="BJ1128" s="57"/>
      <c r="BK1128" s="57"/>
      <c r="BL1128" s="57"/>
      <c r="BM1128" s="57"/>
    </row>
    <row r="1129" spans="3:65">
      <c r="C1129" s="57"/>
      <c r="D1129" s="62"/>
      <c r="E1129" s="57"/>
      <c r="F1129" s="57"/>
      <c r="G1129" s="57"/>
      <c r="H1129" s="57"/>
      <c r="I1129" s="62"/>
      <c r="J1129" s="57"/>
      <c r="K1129" s="57"/>
      <c r="L1129" s="57"/>
      <c r="M1129" s="57"/>
      <c r="N1129" s="57"/>
      <c r="O1129" s="57"/>
      <c r="P1129" s="57"/>
      <c r="Q1129" s="57"/>
      <c r="R1129" s="57"/>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c r="BH1129" s="57"/>
      <c r="BI1129" s="57"/>
      <c r="BJ1129" s="57"/>
      <c r="BK1129" s="57"/>
      <c r="BL1129" s="57"/>
      <c r="BM1129" s="57"/>
    </row>
    <row r="1130" spans="3:65">
      <c r="C1130" s="57"/>
      <c r="D1130" s="62"/>
      <c r="E1130" s="57"/>
      <c r="F1130" s="57"/>
      <c r="G1130" s="57"/>
      <c r="H1130" s="57"/>
      <c r="I1130" s="62"/>
      <c r="J1130" s="57"/>
      <c r="K1130" s="57"/>
      <c r="L1130" s="57"/>
      <c r="M1130" s="57"/>
      <c r="N1130" s="57"/>
      <c r="O1130" s="57"/>
      <c r="P1130" s="57"/>
      <c r="Q1130" s="57"/>
      <c r="R1130" s="57"/>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c r="BH1130" s="57"/>
      <c r="BI1130" s="57"/>
      <c r="BJ1130" s="57"/>
      <c r="BK1130" s="57"/>
      <c r="BL1130" s="57"/>
      <c r="BM1130" s="57"/>
    </row>
    <row r="1131" spans="3:65">
      <c r="C1131" s="57"/>
      <c r="D1131" s="62"/>
      <c r="E1131" s="57"/>
      <c r="F1131" s="57"/>
      <c r="G1131" s="57"/>
      <c r="H1131" s="57"/>
      <c r="I1131" s="62"/>
      <c r="J1131" s="57"/>
      <c r="K1131" s="57"/>
      <c r="L1131" s="57"/>
      <c r="M1131" s="57"/>
      <c r="N1131" s="57"/>
      <c r="O1131" s="57"/>
      <c r="P1131" s="57"/>
      <c r="Q1131" s="57"/>
      <c r="R1131" s="57"/>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c r="BH1131" s="57"/>
      <c r="BI1131" s="57"/>
      <c r="BJ1131" s="57"/>
      <c r="BK1131" s="57"/>
      <c r="BL1131" s="57"/>
      <c r="BM1131" s="57"/>
    </row>
    <row r="1132" spans="3:65">
      <c r="C1132" s="57"/>
      <c r="D1132" s="62"/>
      <c r="E1132" s="57"/>
      <c r="F1132" s="57"/>
      <c r="G1132" s="57"/>
      <c r="H1132" s="57"/>
      <c r="I1132" s="62"/>
      <c r="J1132" s="57"/>
      <c r="K1132" s="57"/>
      <c r="L1132" s="57"/>
      <c r="M1132" s="57"/>
      <c r="N1132" s="57"/>
      <c r="O1132" s="57"/>
      <c r="P1132" s="57"/>
      <c r="Q1132" s="57"/>
      <c r="R1132" s="57"/>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c r="BH1132" s="57"/>
      <c r="BI1132" s="57"/>
      <c r="BJ1132" s="57"/>
      <c r="BK1132" s="57"/>
      <c r="BL1132" s="57"/>
      <c r="BM1132" s="57"/>
    </row>
    <row r="1133" spans="3:65">
      <c r="C1133" s="57"/>
      <c r="D1133" s="62"/>
      <c r="E1133" s="57"/>
      <c r="F1133" s="57"/>
      <c r="G1133" s="57"/>
      <c r="H1133" s="57"/>
      <c r="I1133" s="62"/>
      <c r="J1133" s="57"/>
      <c r="K1133" s="57"/>
      <c r="L1133" s="57"/>
      <c r="M1133" s="57"/>
      <c r="N1133" s="57"/>
      <c r="O1133" s="57"/>
      <c r="P1133" s="57"/>
      <c r="Q1133" s="57"/>
      <c r="R1133" s="57"/>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c r="BH1133" s="57"/>
      <c r="BI1133" s="57"/>
      <c r="BJ1133" s="57"/>
      <c r="BK1133" s="57"/>
      <c r="BL1133" s="57"/>
      <c r="BM1133" s="57"/>
    </row>
    <row r="1134" spans="3:65">
      <c r="C1134" s="57"/>
      <c r="D1134" s="62"/>
      <c r="E1134" s="57"/>
      <c r="F1134" s="57"/>
      <c r="G1134" s="57"/>
      <c r="H1134" s="57"/>
      <c r="I1134" s="62"/>
      <c r="J1134" s="57"/>
      <c r="K1134" s="57"/>
      <c r="L1134" s="57"/>
      <c r="M1134" s="57"/>
      <c r="N1134" s="57"/>
      <c r="O1134" s="57"/>
      <c r="P1134" s="57"/>
      <c r="Q1134" s="57"/>
      <c r="R1134" s="57"/>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c r="BH1134" s="57"/>
      <c r="BI1134" s="57"/>
      <c r="BJ1134" s="57"/>
      <c r="BK1134" s="57"/>
      <c r="BL1134" s="57"/>
      <c r="BM1134" s="57"/>
    </row>
    <row r="1135" spans="3:65">
      <c r="C1135" s="57"/>
      <c r="D1135" s="62"/>
      <c r="E1135" s="57"/>
      <c r="F1135" s="57"/>
      <c r="G1135" s="57"/>
      <c r="H1135" s="57"/>
      <c r="I1135" s="62"/>
      <c r="J1135" s="57"/>
      <c r="K1135" s="57"/>
      <c r="L1135" s="57"/>
      <c r="M1135" s="57"/>
      <c r="N1135" s="57"/>
      <c r="O1135" s="57"/>
      <c r="P1135" s="57"/>
      <c r="Q1135" s="57"/>
      <c r="R1135" s="57"/>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c r="BH1135" s="57"/>
      <c r="BI1135" s="57"/>
      <c r="BJ1135" s="57"/>
      <c r="BK1135" s="57"/>
      <c r="BL1135" s="57"/>
      <c r="BM1135" s="57"/>
    </row>
    <row r="1136" spans="3:65">
      <c r="C1136" s="57"/>
      <c r="D1136" s="62"/>
      <c r="E1136" s="57"/>
      <c r="F1136" s="57"/>
      <c r="G1136" s="57"/>
      <c r="H1136" s="57"/>
      <c r="I1136" s="62"/>
      <c r="J1136" s="57"/>
      <c r="K1136" s="57"/>
      <c r="L1136" s="57"/>
      <c r="M1136" s="57"/>
      <c r="N1136" s="57"/>
      <c r="O1136" s="57"/>
      <c r="P1136" s="57"/>
      <c r="Q1136" s="57"/>
      <c r="R1136" s="57"/>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c r="BH1136" s="57"/>
      <c r="BI1136" s="57"/>
      <c r="BJ1136" s="57"/>
      <c r="BK1136" s="57"/>
      <c r="BL1136" s="57"/>
      <c r="BM1136" s="57"/>
    </row>
    <row r="1137" spans="3:65">
      <c r="C1137" s="57"/>
      <c r="D1137" s="62"/>
      <c r="E1137" s="57"/>
      <c r="F1137" s="57"/>
      <c r="G1137" s="57"/>
      <c r="H1137" s="57"/>
      <c r="I1137" s="62"/>
      <c r="J1137" s="57"/>
      <c r="K1137" s="57"/>
      <c r="L1137" s="57"/>
      <c r="M1137" s="57"/>
      <c r="N1137" s="57"/>
      <c r="O1137" s="57"/>
      <c r="P1137" s="57"/>
      <c r="Q1137" s="57"/>
      <c r="R1137" s="57"/>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c r="BH1137" s="57"/>
      <c r="BI1137" s="57"/>
      <c r="BJ1137" s="57"/>
      <c r="BK1137" s="57"/>
      <c r="BL1137" s="57"/>
      <c r="BM1137" s="57"/>
    </row>
    <row r="1138" spans="3:65">
      <c r="C1138" s="57"/>
      <c r="D1138" s="62"/>
      <c r="E1138" s="57"/>
      <c r="F1138" s="57"/>
      <c r="G1138" s="57"/>
      <c r="H1138" s="57"/>
      <c r="I1138" s="62"/>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c r="BH1138" s="57"/>
      <c r="BI1138" s="57"/>
      <c r="BJ1138" s="57"/>
      <c r="BK1138" s="57"/>
      <c r="BL1138" s="57"/>
      <c r="BM1138" s="57"/>
    </row>
    <row r="1139" spans="3:65">
      <c r="C1139" s="57"/>
      <c r="D1139" s="62"/>
      <c r="E1139" s="57"/>
      <c r="F1139" s="57"/>
      <c r="G1139" s="57"/>
      <c r="H1139" s="57"/>
      <c r="I1139" s="62"/>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c r="BH1139" s="57"/>
      <c r="BI1139" s="57"/>
      <c r="BJ1139" s="57"/>
      <c r="BK1139" s="57"/>
      <c r="BL1139" s="57"/>
      <c r="BM1139" s="57"/>
    </row>
    <row r="1140" spans="3:65">
      <c r="C1140" s="57"/>
      <c r="D1140" s="62"/>
      <c r="E1140" s="57"/>
      <c r="F1140" s="57"/>
      <c r="G1140" s="57"/>
      <c r="H1140" s="57"/>
      <c r="I1140" s="62"/>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c r="BH1140" s="57"/>
      <c r="BI1140" s="57"/>
      <c r="BJ1140" s="57"/>
      <c r="BK1140" s="57"/>
      <c r="BL1140" s="57"/>
      <c r="BM1140" s="57"/>
    </row>
    <row r="1141" spans="3:65">
      <c r="C1141" s="57"/>
      <c r="D1141" s="62"/>
      <c r="E1141" s="57"/>
      <c r="F1141" s="57"/>
      <c r="G1141" s="57"/>
      <c r="H1141" s="57"/>
      <c r="I1141" s="62"/>
      <c r="J1141" s="57"/>
      <c r="K1141" s="57"/>
      <c r="L1141" s="57"/>
      <c r="M1141" s="57"/>
      <c r="N1141" s="57"/>
      <c r="O1141" s="57"/>
      <c r="P1141" s="57"/>
      <c r="Q1141" s="57"/>
      <c r="R1141" s="57"/>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c r="BH1141" s="57"/>
      <c r="BI1141" s="57"/>
      <c r="BJ1141" s="57"/>
      <c r="BK1141" s="57"/>
      <c r="BL1141" s="57"/>
      <c r="BM1141" s="57"/>
    </row>
    <row r="1142" spans="3:65">
      <c r="C1142" s="57"/>
      <c r="D1142" s="62"/>
      <c r="E1142" s="57"/>
      <c r="F1142" s="57"/>
      <c r="G1142" s="57"/>
      <c r="H1142" s="57"/>
      <c r="I1142" s="62"/>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c r="BH1142" s="57"/>
      <c r="BI1142" s="57"/>
      <c r="BJ1142" s="57"/>
      <c r="BK1142" s="57"/>
      <c r="BL1142" s="57"/>
      <c r="BM1142" s="57"/>
    </row>
    <row r="1143" spans="3:65">
      <c r="C1143" s="57"/>
      <c r="D1143" s="62"/>
      <c r="E1143" s="57"/>
      <c r="F1143" s="57"/>
      <c r="G1143" s="57"/>
      <c r="H1143" s="57"/>
      <c r="I1143" s="62"/>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c r="BH1143" s="57"/>
      <c r="BI1143" s="57"/>
      <c r="BJ1143" s="57"/>
      <c r="BK1143" s="57"/>
      <c r="BL1143" s="57"/>
      <c r="BM1143" s="57"/>
    </row>
    <row r="1144" spans="3:65">
      <c r="C1144" s="57"/>
      <c r="D1144" s="62"/>
      <c r="E1144" s="57"/>
      <c r="F1144" s="57"/>
      <c r="G1144" s="57"/>
      <c r="H1144" s="57"/>
      <c r="I1144" s="62"/>
      <c r="J1144" s="57"/>
      <c r="K1144" s="57"/>
      <c r="L1144" s="57"/>
      <c r="M1144" s="57"/>
      <c r="N1144" s="57"/>
      <c r="O1144" s="57"/>
      <c r="P1144" s="57"/>
      <c r="Q1144" s="57"/>
      <c r="R1144" s="57"/>
      <c r="S1144" s="57"/>
      <c r="T1144" s="57"/>
      <c r="U1144" s="57"/>
      <c r="V1144" s="57"/>
      <c r="W1144" s="57"/>
      <c r="X1144" s="57"/>
      <c r="Y1144" s="57"/>
      <c r="Z1144" s="57"/>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c r="BH1144" s="57"/>
      <c r="BI1144" s="57"/>
      <c r="BJ1144" s="57"/>
      <c r="BK1144" s="57"/>
      <c r="BL1144" s="57"/>
      <c r="BM1144" s="57"/>
    </row>
    <row r="1145" spans="3:65">
      <c r="C1145" s="57"/>
      <c r="D1145" s="62"/>
      <c r="E1145" s="57"/>
      <c r="F1145" s="57"/>
      <c r="G1145" s="57"/>
      <c r="H1145" s="57"/>
      <c r="I1145" s="62"/>
      <c r="J1145" s="57"/>
      <c r="K1145" s="57"/>
      <c r="L1145" s="57"/>
      <c r="M1145" s="57"/>
      <c r="N1145" s="57"/>
      <c r="O1145" s="57"/>
      <c r="P1145" s="57"/>
      <c r="Q1145" s="57"/>
      <c r="R1145" s="57"/>
      <c r="S1145" s="57"/>
      <c r="T1145" s="57"/>
      <c r="U1145" s="57"/>
      <c r="V1145" s="57"/>
      <c r="W1145" s="57"/>
      <c r="X1145" s="57"/>
      <c r="Y1145" s="57"/>
      <c r="Z1145" s="57"/>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c r="BH1145" s="57"/>
      <c r="BI1145" s="57"/>
      <c r="BJ1145" s="57"/>
      <c r="BK1145" s="57"/>
      <c r="BL1145" s="57"/>
      <c r="BM1145" s="57"/>
    </row>
    <row r="1146" spans="3:65">
      <c r="C1146" s="57"/>
      <c r="D1146" s="62"/>
      <c r="E1146" s="57"/>
      <c r="F1146" s="57"/>
      <c r="G1146" s="57"/>
      <c r="H1146" s="57"/>
      <c r="I1146" s="62"/>
      <c r="J1146" s="57"/>
      <c r="K1146" s="57"/>
      <c r="L1146" s="57"/>
      <c r="M1146" s="57"/>
      <c r="N1146" s="57"/>
      <c r="O1146" s="57"/>
      <c r="P1146" s="57"/>
      <c r="Q1146" s="57"/>
      <c r="R1146" s="57"/>
      <c r="S1146" s="57"/>
      <c r="T1146" s="57"/>
      <c r="U1146" s="57"/>
      <c r="V1146" s="57"/>
      <c r="W1146" s="57"/>
      <c r="X1146" s="57"/>
      <c r="Y1146" s="57"/>
      <c r="Z1146" s="57"/>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c r="BH1146" s="57"/>
      <c r="BI1146" s="57"/>
      <c r="BJ1146" s="57"/>
      <c r="BK1146" s="57"/>
      <c r="BL1146" s="57"/>
      <c r="BM1146" s="57"/>
    </row>
    <row r="1147" spans="3:65">
      <c r="C1147" s="57"/>
      <c r="D1147" s="62"/>
      <c r="E1147" s="57"/>
      <c r="F1147" s="57"/>
      <c r="G1147" s="57"/>
      <c r="H1147" s="57"/>
      <c r="I1147" s="62"/>
      <c r="J1147" s="57"/>
      <c r="K1147" s="57"/>
      <c r="L1147" s="57"/>
      <c r="M1147" s="57"/>
      <c r="N1147" s="57"/>
      <c r="O1147" s="57"/>
      <c r="P1147" s="57"/>
      <c r="Q1147" s="57"/>
      <c r="R1147" s="57"/>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c r="BH1147" s="57"/>
      <c r="BI1147" s="57"/>
      <c r="BJ1147" s="57"/>
      <c r="BK1147" s="57"/>
      <c r="BL1147" s="57"/>
      <c r="BM1147" s="57"/>
    </row>
    <row r="1148" spans="3:65">
      <c r="C1148" s="57"/>
      <c r="D1148" s="62"/>
      <c r="E1148" s="57"/>
      <c r="F1148" s="57"/>
      <c r="G1148" s="57"/>
      <c r="H1148" s="57"/>
      <c r="I1148" s="62"/>
      <c r="J1148" s="57"/>
      <c r="K1148" s="57"/>
      <c r="L1148" s="57"/>
      <c r="M1148" s="57"/>
      <c r="N1148" s="57"/>
      <c r="O1148" s="57"/>
      <c r="P1148" s="57"/>
      <c r="Q1148" s="57"/>
      <c r="R1148" s="57"/>
      <c r="S1148" s="57"/>
      <c r="T1148" s="57"/>
      <c r="U1148" s="57"/>
      <c r="V1148" s="57"/>
      <c r="W1148" s="57"/>
      <c r="X1148" s="57"/>
      <c r="Y1148" s="57"/>
      <c r="Z1148" s="57"/>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c r="BH1148" s="57"/>
      <c r="BI1148" s="57"/>
      <c r="BJ1148" s="57"/>
      <c r="BK1148" s="57"/>
      <c r="BL1148" s="57"/>
      <c r="BM1148" s="57"/>
    </row>
    <row r="1149" spans="3:65">
      <c r="C1149" s="57"/>
      <c r="D1149" s="62"/>
      <c r="E1149" s="57"/>
      <c r="F1149" s="57"/>
      <c r="G1149" s="57"/>
      <c r="H1149" s="57"/>
      <c r="I1149" s="62"/>
      <c r="J1149" s="57"/>
      <c r="K1149" s="57"/>
      <c r="L1149" s="57"/>
      <c r="M1149" s="57"/>
      <c r="N1149" s="57"/>
      <c r="O1149" s="57"/>
      <c r="P1149" s="57"/>
      <c r="Q1149" s="57"/>
      <c r="R1149" s="57"/>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c r="BH1149" s="57"/>
      <c r="BI1149" s="57"/>
      <c r="BJ1149" s="57"/>
      <c r="BK1149" s="57"/>
      <c r="BL1149" s="57"/>
      <c r="BM1149" s="57"/>
    </row>
    <row r="1150" spans="3:65">
      <c r="C1150" s="57"/>
      <c r="D1150" s="62"/>
      <c r="E1150" s="57"/>
      <c r="F1150" s="57"/>
      <c r="G1150" s="57"/>
      <c r="H1150" s="57"/>
      <c r="I1150" s="62"/>
      <c r="J1150" s="57"/>
      <c r="K1150" s="57"/>
      <c r="L1150" s="57"/>
      <c r="M1150" s="57"/>
      <c r="N1150" s="57"/>
      <c r="O1150" s="57"/>
      <c r="P1150" s="57"/>
      <c r="Q1150" s="57"/>
      <c r="R1150" s="57"/>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c r="BH1150" s="57"/>
      <c r="BI1150" s="57"/>
      <c r="BJ1150" s="57"/>
      <c r="BK1150" s="57"/>
      <c r="BL1150" s="57"/>
      <c r="BM1150" s="57"/>
    </row>
    <row r="1151" spans="3:65">
      <c r="C1151" s="57"/>
      <c r="D1151" s="62"/>
      <c r="E1151" s="57"/>
      <c r="F1151" s="57"/>
      <c r="G1151" s="57"/>
      <c r="H1151" s="57"/>
      <c r="I1151" s="62"/>
      <c r="J1151" s="57"/>
      <c r="K1151" s="57"/>
      <c r="L1151" s="57"/>
      <c r="M1151" s="57"/>
      <c r="N1151" s="57"/>
      <c r="O1151" s="57"/>
      <c r="P1151" s="57"/>
      <c r="Q1151" s="57"/>
      <c r="R1151" s="57"/>
      <c r="S1151" s="57"/>
      <c r="T1151" s="57"/>
      <c r="U1151" s="57"/>
      <c r="V1151" s="57"/>
      <c r="W1151" s="57"/>
      <c r="X1151" s="57"/>
      <c r="Y1151" s="57"/>
      <c r="Z1151" s="57"/>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c r="BH1151" s="57"/>
      <c r="BI1151" s="57"/>
      <c r="BJ1151" s="57"/>
      <c r="BK1151" s="57"/>
      <c r="BL1151" s="57"/>
      <c r="BM1151" s="57"/>
    </row>
    <row r="1152" spans="3:65">
      <c r="C1152" s="57"/>
      <c r="D1152" s="62"/>
      <c r="E1152" s="57"/>
      <c r="F1152" s="57"/>
      <c r="G1152" s="57"/>
      <c r="H1152" s="57"/>
      <c r="I1152" s="62"/>
      <c r="J1152" s="57"/>
      <c r="K1152" s="57"/>
      <c r="L1152" s="57"/>
      <c r="M1152" s="57"/>
      <c r="N1152" s="57"/>
      <c r="O1152" s="57"/>
      <c r="P1152" s="57"/>
      <c r="Q1152" s="57"/>
      <c r="R1152" s="57"/>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c r="BH1152" s="57"/>
      <c r="BI1152" s="57"/>
      <c r="BJ1152" s="57"/>
      <c r="BK1152" s="57"/>
      <c r="BL1152" s="57"/>
      <c r="BM1152" s="57"/>
    </row>
    <row r="1153" spans="3:65">
      <c r="C1153" s="57"/>
      <c r="D1153" s="62"/>
      <c r="E1153" s="57"/>
      <c r="F1153" s="57"/>
      <c r="G1153" s="57"/>
      <c r="H1153" s="57"/>
      <c r="I1153" s="62"/>
      <c r="J1153" s="57"/>
      <c r="K1153" s="57"/>
      <c r="L1153" s="57"/>
      <c r="M1153" s="57"/>
      <c r="N1153" s="57"/>
      <c r="O1153" s="57"/>
      <c r="P1153" s="57"/>
      <c r="Q1153" s="57"/>
      <c r="R1153" s="57"/>
      <c r="S1153" s="57"/>
      <c r="T1153" s="57"/>
      <c r="U1153" s="57"/>
      <c r="V1153" s="57"/>
      <c r="W1153" s="57"/>
      <c r="X1153" s="57"/>
      <c r="Y1153" s="57"/>
      <c r="Z1153" s="57"/>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c r="BH1153" s="57"/>
      <c r="BI1153" s="57"/>
      <c r="BJ1153" s="57"/>
      <c r="BK1153" s="57"/>
      <c r="BL1153" s="57"/>
      <c r="BM1153" s="57"/>
    </row>
    <row r="1154" spans="3:65">
      <c r="C1154" s="57"/>
      <c r="D1154" s="62"/>
      <c r="E1154" s="57"/>
      <c r="F1154" s="57"/>
      <c r="G1154" s="57"/>
      <c r="H1154" s="57"/>
      <c r="I1154" s="62"/>
      <c r="J1154" s="57"/>
      <c r="K1154" s="57"/>
      <c r="L1154" s="57"/>
      <c r="M1154" s="57"/>
      <c r="N1154" s="57"/>
      <c r="O1154" s="57"/>
      <c r="P1154" s="57"/>
      <c r="Q1154" s="57"/>
      <c r="R1154" s="57"/>
      <c r="S1154" s="57"/>
      <c r="T1154" s="57"/>
      <c r="U1154" s="57"/>
      <c r="V1154" s="57"/>
      <c r="W1154" s="57"/>
      <c r="X1154" s="57"/>
      <c r="Y1154" s="57"/>
      <c r="Z1154" s="57"/>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c r="BH1154" s="57"/>
      <c r="BI1154" s="57"/>
      <c r="BJ1154" s="57"/>
      <c r="BK1154" s="57"/>
      <c r="BL1154" s="57"/>
      <c r="BM1154" s="57"/>
    </row>
    <row r="1155" spans="3:65">
      <c r="C1155" s="57"/>
      <c r="D1155" s="62"/>
      <c r="E1155" s="57"/>
      <c r="F1155" s="57"/>
      <c r="G1155" s="57"/>
      <c r="H1155" s="57"/>
      <c r="I1155" s="62"/>
      <c r="J1155" s="57"/>
      <c r="K1155" s="57"/>
      <c r="L1155" s="57"/>
      <c r="M1155" s="57"/>
      <c r="N1155" s="57"/>
      <c r="O1155" s="57"/>
      <c r="P1155" s="57"/>
      <c r="Q1155" s="57"/>
      <c r="R1155" s="57"/>
      <c r="S1155" s="57"/>
      <c r="T1155" s="57"/>
      <c r="U1155" s="57"/>
      <c r="V1155" s="57"/>
      <c r="W1155" s="57"/>
      <c r="X1155" s="57"/>
      <c r="Y1155" s="57"/>
      <c r="Z1155" s="57"/>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c r="BH1155" s="57"/>
      <c r="BI1155" s="57"/>
      <c r="BJ1155" s="57"/>
      <c r="BK1155" s="57"/>
      <c r="BL1155" s="57"/>
      <c r="BM1155" s="57"/>
    </row>
    <row r="1156" spans="3:65">
      <c r="C1156" s="57"/>
      <c r="D1156" s="62"/>
      <c r="E1156" s="57"/>
      <c r="F1156" s="57"/>
      <c r="G1156" s="57"/>
      <c r="H1156" s="57"/>
      <c r="I1156" s="62"/>
      <c r="J1156" s="57"/>
      <c r="K1156" s="57"/>
      <c r="L1156" s="57"/>
      <c r="M1156" s="57"/>
      <c r="N1156" s="57"/>
      <c r="O1156" s="57"/>
      <c r="P1156" s="57"/>
      <c r="Q1156" s="57"/>
      <c r="R1156" s="57"/>
      <c r="S1156" s="57"/>
      <c r="T1156" s="57"/>
      <c r="U1156" s="57"/>
      <c r="V1156" s="57"/>
      <c r="W1156" s="57"/>
      <c r="X1156" s="57"/>
      <c r="Y1156" s="57"/>
      <c r="Z1156" s="57"/>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c r="BH1156" s="57"/>
      <c r="BI1156" s="57"/>
      <c r="BJ1156" s="57"/>
      <c r="BK1156" s="57"/>
      <c r="BL1156" s="57"/>
      <c r="BM1156" s="57"/>
    </row>
    <row r="1157" spans="3:65">
      <c r="C1157" s="57"/>
      <c r="D1157" s="62"/>
      <c r="E1157" s="57"/>
      <c r="F1157" s="57"/>
      <c r="G1157" s="57"/>
      <c r="H1157" s="57"/>
      <c r="I1157" s="62"/>
      <c r="J1157" s="57"/>
      <c r="K1157" s="57"/>
      <c r="L1157" s="57"/>
      <c r="M1157" s="57"/>
      <c r="N1157" s="57"/>
      <c r="O1157" s="57"/>
      <c r="P1157" s="57"/>
      <c r="Q1157" s="57"/>
      <c r="R1157" s="57"/>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c r="BH1157" s="57"/>
      <c r="BI1157" s="57"/>
      <c r="BJ1157" s="57"/>
      <c r="BK1157" s="57"/>
      <c r="BL1157" s="57"/>
      <c r="BM1157" s="57"/>
    </row>
    <row r="1158" spans="3:65">
      <c r="C1158" s="57"/>
      <c r="D1158" s="62"/>
      <c r="E1158" s="57"/>
      <c r="F1158" s="57"/>
      <c r="G1158" s="57"/>
      <c r="H1158" s="57"/>
      <c r="I1158" s="62"/>
      <c r="J1158" s="57"/>
      <c r="K1158" s="57"/>
      <c r="L1158" s="57"/>
      <c r="M1158" s="57"/>
      <c r="N1158" s="57"/>
      <c r="O1158" s="57"/>
      <c r="P1158" s="57"/>
      <c r="Q1158" s="57"/>
      <c r="R1158" s="57"/>
      <c r="S1158" s="57"/>
      <c r="T1158" s="57"/>
      <c r="U1158" s="57"/>
      <c r="V1158" s="57"/>
      <c r="W1158" s="57"/>
      <c r="X1158" s="57"/>
      <c r="Y1158" s="57"/>
      <c r="Z1158" s="57"/>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c r="BH1158" s="57"/>
      <c r="BI1158" s="57"/>
      <c r="BJ1158" s="57"/>
      <c r="BK1158" s="57"/>
      <c r="BL1158" s="57"/>
      <c r="BM1158" s="57"/>
    </row>
    <row r="1159" spans="3:65">
      <c r="C1159" s="57"/>
      <c r="D1159" s="62"/>
      <c r="E1159" s="57"/>
      <c r="F1159" s="57"/>
      <c r="G1159" s="57"/>
      <c r="H1159" s="57"/>
      <c r="I1159" s="62"/>
      <c r="J1159" s="57"/>
      <c r="K1159" s="57"/>
      <c r="L1159" s="57"/>
      <c r="M1159" s="57"/>
      <c r="N1159" s="57"/>
      <c r="O1159" s="57"/>
      <c r="P1159" s="57"/>
      <c r="Q1159" s="57"/>
      <c r="R1159" s="57"/>
      <c r="S1159" s="57"/>
      <c r="T1159" s="57"/>
      <c r="U1159" s="57"/>
      <c r="V1159" s="57"/>
      <c r="W1159" s="57"/>
      <c r="X1159" s="57"/>
      <c r="Y1159" s="57"/>
      <c r="Z1159" s="57"/>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c r="BH1159" s="57"/>
      <c r="BI1159" s="57"/>
      <c r="BJ1159" s="57"/>
      <c r="BK1159" s="57"/>
      <c r="BL1159" s="57"/>
      <c r="BM1159" s="57"/>
    </row>
    <row r="1160" spans="3:65">
      <c r="C1160" s="57"/>
      <c r="D1160" s="62"/>
      <c r="E1160" s="57"/>
      <c r="F1160" s="57"/>
      <c r="G1160" s="57"/>
      <c r="H1160" s="57"/>
      <c r="I1160" s="62"/>
      <c r="J1160" s="57"/>
      <c r="K1160" s="57"/>
      <c r="L1160" s="57"/>
      <c r="M1160" s="57"/>
      <c r="N1160" s="57"/>
      <c r="O1160" s="57"/>
      <c r="P1160" s="57"/>
      <c r="Q1160" s="57"/>
      <c r="R1160" s="57"/>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c r="BH1160" s="57"/>
      <c r="BI1160" s="57"/>
      <c r="BJ1160" s="57"/>
      <c r="BK1160" s="57"/>
      <c r="BL1160" s="57"/>
      <c r="BM1160" s="57"/>
    </row>
    <row r="1161" spans="3:65">
      <c r="C1161" s="57"/>
      <c r="D1161" s="62"/>
      <c r="E1161" s="57"/>
      <c r="F1161" s="57"/>
      <c r="G1161" s="57"/>
      <c r="H1161" s="57"/>
      <c r="I1161" s="62"/>
      <c r="J1161" s="57"/>
      <c r="K1161" s="57"/>
      <c r="L1161" s="57"/>
      <c r="M1161" s="57"/>
      <c r="N1161" s="57"/>
      <c r="O1161" s="57"/>
      <c r="P1161" s="57"/>
      <c r="Q1161" s="57"/>
      <c r="R1161" s="57"/>
      <c r="S1161" s="57"/>
      <c r="T1161" s="57"/>
      <c r="U1161" s="57"/>
      <c r="V1161" s="57"/>
      <c r="W1161" s="57"/>
      <c r="X1161" s="57"/>
      <c r="Y1161" s="57"/>
      <c r="Z1161" s="57"/>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c r="BH1161" s="57"/>
      <c r="BI1161" s="57"/>
      <c r="BJ1161" s="57"/>
      <c r="BK1161" s="57"/>
      <c r="BL1161" s="57"/>
      <c r="BM1161" s="57"/>
    </row>
    <row r="1162" spans="3:65">
      <c r="C1162" s="57"/>
      <c r="D1162" s="62"/>
      <c r="E1162" s="57"/>
      <c r="F1162" s="57"/>
      <c r="G1162" s="57"/>
      <c r="H1162" s="57"/>
      <c r="I1162" s="62"/>
      <c r="J1162" s="57"/>
      <c r="K1162" s="57"/>
      <c r="L1162" s="57"/>
      <c r="M1162" s="57"/>
      <c r="N1162" s="57"/>
      <c r="O1162" s="57"/>
      <c r="P1162" s="57"/>
      <c r="Q1162" s="57"/>
      <c r="R1162" s="57"/>
      <c r="S1162" s="57"/>
      <c r="T1162" s="57"/>
      <c r="U1162" s="57"/>
      <c r="V1162" s="57"/>
      <c r="W1162" s="57"/>
      <c r="X1162" s="57"/>
      <c r="Y1162" s="57"/>
      <c r="Z1162" s="57"/>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c r="BH1162" s="57"/>
      <c r="BI1162" s="57"/>
      <c r="BJ1162" s="57"/>
      <c r="BK1162" s="57"/>
      <c r="BL1162" s="57"/>
      <c r="BM1162" s="57"/>
    </row>
    <row r="1163" spans="3:65">
      <c r="C1163" s="57"/>
      <c r="D1163" s="62"/>
      <c r="E1163" s="57"/>
      <c r="F1163" s="57"/>
      <c r="G1163" s="57"/>
      <c r="H1163" s="57"/>
      <c r="I1163" s="62"/>
      <c r="J1163" s="57"/>
      <c r="K1163" s="57"/>
      <c r="L1163" s="57"/>
      <c r="M1163" s="57"/>
      <c r="N1163" s="57"/>
      <c r="O1163" s="57"/>
      <c r="P1163" s="57"/>
      <c r="Q1163" s="57"/>
      <c r="R1163" s="57"/>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c r="BH1163" s="57"/>
      <c r="BI1163" s="57"/>
      <c r="BJ1163" s="57"/>
      <c r="BK1163" s="57"/>
      <c r="BL1163" s="57"/>
      <c r="BM1163" s="57"/>
    </row>
    <row r="1164" spans="3:65">
      <c r="C1164" s="57"/>
      <c r="D1164" s="62"/>
      <c r="E1164" s="57"/>
      <c r="F1164" s="57"/>
      <c r="G1164" s="57"/>
      <c r="H1164" s="57"/>
      <c r="I1164" s="62"/>
      <c r="J1164" s="57"/>
      <c r="K1164" s="57"/>
      <c r="L1164" s="57"/>
      <c r="M1164" s="57"/>
      <c r="N1164" s="57"/>
      <c r="O1164" s="57"/>
      <c r="P1164" s="57"/>
      <c r="Q1164" s="57"/>
      <c r="R1164" s="57"/>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c r="BH1164" s="57"/>
      <c r="BI1164" s="57"/>
      <c r="BJ1164" s="57"/>
      <c r="BK1164" s="57"/>
      <c r="BL1164" s="57"/>
      <c r="BM1164" s="57"/>
    </row>
    <row r="1165" spans="3:65">
      <c r="C1165" s="57"/>
      <c r="D1165" s="62"/>
      <c r="E1165" s="57"/>
      <c r="F1165" s="57"/>
      <c r="G1165" s="57"/>
      <c r="H1165" s="57"/>
      <c r="I1165" s="62"/>
      <c r="J1165" s="57"/>
      <c r="K1165" s="57"/>
      <c r="L1165" s="57"/>
      <c r="M1165" s="57"/>
      <c r="N1165" s="57"/>
      <c r="O1165" s="57"/>
      <c r="P1165" s="57"/>
      <c r="Q1165" s="57"/>
      <c r="R1165" s="57"/>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57"/>
      <c r="BI1165" s="57"/>
      <c r="BJ1165" s="57"/>
      <c r="BK1165" s="57"/>
      <c r="BL1165" s="57"/>
      <c r="BM1165" s="57"/>
    </row>
    <row r="1166" spans="3:65">
      <c r="C1166" s="57"/>
      <c r="D1166" s="62"/>
      <c r="E1166" s="57"/>
      <c r="F1166" s="57"/>
      <c r="G1166" s="57"/>
      <c r="H1166" s="57"/>
      <c r="I1166" s="62"/>
      <c r="J1166" s="57"/>
      <c r="K1166" s="57"/>
      <c r="L1166" s="57"/>
      <c r="M1166" s="57"/>
      <c r="N1166" s="57"/>
      <c r="O1166" s="57"/>
      <c r="P1166" s="57"/>
      <c r="Q1166" s="57"/>
      <c r="R1166" s="57"/>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c r="BH1166" s="57"/>
      <c r="BI1166" s="57"/>
      <c r="BJ1166" s="57"/>
      <c r="BK1166" s="57"/>
      <c r="BL1166" s="57"/>
      <c r="BM1166" s="57"/>
    </row>
    <row r="1167" spans="3:65">
      <c r="C1167" s="57"/>
      <c r="D1167" s="62"/>
      <c r="E1167" s="57"/>
      <c r="F1167" s="57"/>
      <c r="G1167" s="57"/>
      <c r="H1167" s="57"/>
      <c r="I1167" s="62"/>
      <c r="J1167" s="57"/>
      <c r="K1167" s="57"/>
      <c r="L1167" s="57"/>
      <c r="M1167" s="57"/>
      <c r="N1167" s="57"/>
      <c r="O1167" s="57"/>
      <c r="P1167" s="57"/>
      <c r="Q1167" s="57"/>
      <c r="R1167" s="57"/>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c r="BH1167" s="57"/>
      <c r="BI1167" s="57"/>
      <c r="BJ1167" s="57"/>
      <c r="BK1167" s="57"/>
      <c r="BL1167" s="57"/>
      <c r="BM1167" s="57"/>
    </row>
    <row r="1168" spans="3:65">
      <c r="C1168" s="57"/>
      <c r="D1168" s="62"/>
      <c r="E1168" s="57"/>
      <c r="F1168" s="57"/>
      <c r="G1168" s="57"/>
      <c r="H1168" s="57"/>
      <c r="I1168" s="62"/>
      <c r="J1168" s="57"/>
      <c r="K1168" s="57"/>
      <c r="L1168" s="57"/>
      <c r="M1168" s="57"/>
      <c r="N1168" s="57"/>
      <c r="O1168" s="57"/>
      <c r="P1168" s="57"/>
      <c r="Q1168" s="57"/>
      <c r="R1168" s="57"/>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c r="BH1168" s="57"/>
      <c r="BI1168" s="57"/>
      <c r="BJ1168" s="57"/>
      <c r="BK1168" s="57"/>
      <c r="BL1168" s="57"/>
      <c r="BM1168" s="57"/>
    </row>
    <row r="1169" spans="3:65">
      <c r="C1169" s="57"/>
      <c r="D1169" s="62"/>
      <c r="E1169" s="57"/>
      <c r="F1169" s="57"/>
      <c r="G1169" s="57"/>
      <c r="H1169" s="57"/>
      <c r="I1169" s="62"/>
      <c r="J1169" s="57"/>
      <c r="K1169" s="57"/>
      <c r="L1169" s="57"/>
      <c r="M1169" s="57"/>
      <c r="N1169" s="57"/>
      <c r="O1169" s="57"/>
      <c r="P1169" s="57"/>
      <c r="Q1169" s="57"/>
      <c r="R1169" s="57"/>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c r="BH1169" s="57"/>
      <c r="BI1169" s="57"/>
      <c r="BJ1169" s="57"/>
      <c r="BK1169" s="57"/>
      <c r="BL1169" s="57"/>
      <c r="BM1169" s="57"/>
    </row>
    <row r="1170" spans="3:65">
      <c r="C1170" s="57"/>
      <c r="D1170" s="62"/>
      <c r="E1170" s="57"/>
      <c r="F1170" s="57"/>
      <c r="G1170" s="57"/>
      <c r="H1170" s="57"/>
      <c r="I1170" s="62"/>
      <c r="J1170" s="57"/>
      <c r="K1170" s="57"/>
      <c r="L1170" s="57"/>
      <c r="M1170" s="57"/>
      <c r="N1170" s="57"/>
      <c r="O1170" s="57"/>
      <c r="P1170" s="57"/>
      <c r="Q1170" s="57"/>
      <c r="R1170" s="57"/>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c r="BH1170" s="57"/>
      <c r="BI1170" s="57"/>
      <c r="BJ1170" s="57"/>
      <c r="BK1170" s="57"/>
      <c r="BL1170" s="57"/>
      <c r="BM1170" s="57"/>
    </row>
    <row r="1171" spans="3:65">
      <c r="C1171" s="57"/>
      <c r="D1171" s="62"/>
      <c r="E1171" s="57"/>
      <c r="F1171" s="57"/>
      <c r="G1171" s="57"/>
      <c r="H1171" s="57"/>
      <c r="I1171" s="62"/>
      <c r="J1171" s="57"/>
      <c r="K1171" s="57"/>
      <c r="L1171" s="57"/>
      <c r="M1171" s="57"/>
      <c r="N1171" s="57"/>
      <c r="O1171" s="57"/>
      <c r="P1171" s="57"/>
      <c r="Q1171" s="57"/>
      <c r="R1171" s="57"/>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c r="BH1171" s="57"/>
      <c r="BI1171" s="57"/>
      <c r="BJ1171" s="57"/>
      <c r="BK1171" s="57"/>
      <c r="BL1171" s="57"/>
      <c r="BM1171" s="57"/>
    </row>
    <row r="1172" spans="3:65">
      <c r="C1172" s="57"/>
      <c r="D1172" s="62"/>
      <c r="E1172" s="57"/>
      <c r="F1172" s="57"/>
      <c r="G1172" s="57"/>
      <c r="H1172" s="57"/>
      <c r="I1172" s="62"/>
      <c r="J1172" s="57"/>
      <c r="K1172" s="57"/>
      <c r="L1172" s="57"/>
      <c r="M1172" s="57"/>
      <c r="N1172" s="57"/>
      <c r="O1172" s="57"/>
      <c r="P1172" s="57"/>
      <c r="Q1172" s="57"/>
      <c r="R1172" s="57"/>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c r="BH1172" s="57"/>
      <c r="BI1172" s="57"/>
      <c r="BJ1172" s="57"/>
      <c r="BK1172" s="57"/>
      <c r="BL1172" s="57"/>
      <c r="BM1172" s="57"/>
    </row>
    <row r="1173" spans="3:65">
      <c r="C1173" s="57"/>
      <c r="D1173" s="62"/>
      <c r="E1173" s="57"/>
      <c r="F1173" s="57"/>
      <c r="G1173" s="57"/>
      <c r="H1173" s="57"/>
      <c r="I1173" s="62"/>
      <c r="J1173" s="57"/>
      <c r="K1173" s="57"/>
      <c r="L1173" s="57"/>
      <c r="M1173" s="57"/>
      <c r="N1173" s="57"/>
      <c r="O1173" s="57"/>
      <c r="P1173" s="57"/>
      <c r="Q1173" s="57"/>
      <c r="R1173" s="57"/>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c r="BH1173" s="57"/>
      <c r="BI1173" s="57"/>
      <c r="BJ1173" s="57"/>
      <c r="BK1173" s="57"/>
      <c r="BL1173" s="57"/>
      <c r="BM1173" s="57"/>
    </row>
    <row r="1174" spans="3:65">
      <c r="C1174" s="57"/>
      <c r="D1174" s="62"/>
      <c r="E1174" s="57"/>
      <c r="F1174" s="57"/>
      <c r="G1174" s="57"/>
      <c r="H1174" s="57"/>
      <c r="I1174" s="62"/>
      <c r="J1174" s="57"/>
      <c r="K1174" s="57"/>
      <c r="L1174" s="57"/>
      <c r="M1174" s="57"/>
      <c r="N1174" s="57"/>
      <c r="O1174" s="57"/>
      <c r="P1174" s="57"/>
      <c r="Q1174" s="57"/>
      <c r="R1174" s="57"/>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c r="BH1174" s="57"/>
      <c r="BI1174" s="57"/>
      <c r="BJ1174" s="57"/>
      <c r="BK1174" s="57"/>
      <c r="BL1174" s="57"/>
      <c r="BM1174" s="57"/>
    </row>
    <row r="1175" spans="3:65">
      <c r="C1175" s="57"/>
      <c r="D1175" s="62"/>
      <c r="E1175" s="57"/>
      <c r="F1175" s="57"/>
      <c r="G1175" s="57"/>
      <c r="H1175" s="57"/>
      <c r="I1175" s="62"/>
      <c r="J1175" s="57"/>
      <c r="K1175" s="57"/>
      <c r="L1175" s="57"/>
      <c r="M1175" s="57"/>
      <c r="N1175" s="57"/>
      <c r="O1175" s="57"/>
      <c r="P1175" s="57"/>
      <c r="Q1175" s="57"/>
      <c r="R1175" s="57"/>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57"/>
      <c r="BI1175" s="57"/>
      <c r="BJ1175" s="57"/>
      <c r="BK1175" s="57"/>
      <c r="BL1175" s="57"/>
      <c r="BM1175" s="57"/>
    </row>
    <row r="1176" spans="3:65">
      <c r="C1176" s="57"/>
      <c r="D1176" s="62"/>
      <c r="E1176" s="57"/>
      <c r="F1176" s="57"/>
      <c r="G1176" s="57"/>
      <c r="H1176" s="57"/>
      <c r="I1176" s="62"/>
      <c r="J1176" s="57"/>
      <c r="K1176" s="57"/>
      <c r="L1176" s="57"/>
      <c r="M1176" s="57"/>
      <c r="N1176" s="57"/>
      <c r="O1176" s="57"/>
      <c r="P1176" s="57"/>
      <c r="Q1176" s="57"/>
      <c r="R1176" s="57"/>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c r="BH1176" s="57"/>
      <c r="BI1176" s="57"/>
      <c r="BJ1176" s="57"/>
      <c r="BK1176" s="57"/>
      <c r="BL1176" s="57"/>
      <c r="BM1176" s="57"/>
    </row>
    <row r="1177" spans="3:65">
      <c r="C1177" s="57"/>
      <c r="D1177" s="62"/>
      <c r="E1177" s="57"/>
      <c r="F1177" s="57"/>
      <c r="G1177" s="57"/>
      <c r="H1177" s="57"/>
      <c r="I1177" s="62"/>
      <c r="J1177" s="57"/>
      <c r="K1177" s="57"/>
      <c r="L1177" s="57"/>
      <c r="M1177" s="57"/>
      <c r="N1177" s="57"/>
      <c r="O1177" s="57"/>
      <c r="P1177" s="57"/>
      <c r="Q1177" s="57"/>
      <c r="R1177" s="57"/>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c r="BH1177" s="57"/>
      <c r="BI1177" s="57"/>
      <c r="BJ1177" s="57"/>
      <c r="BK1177" s="57"/>
      <c r="BL1177" s="57"/>
      <c r="BM1177" s="57"/>
    </row>
    <row r="1178" spans="3:65">
      <c r="C1178" s="57"/>
      <c r="D1178" s="62"/>
      <c r="E1178" s="57"/>
      <c r="F1178" s="57"/>
      <c r="G1178" s="57"/>
      <c r="H1178" s="57"/>
      <c r="I1178" s="62"/>
      <c r="J1178" s="57"/>
      <c r="K1178" s="57"/>
      <c r="L1178" s="57"/>
      <c r="M1178" s="57"/>
      <c r="N1178" s="57"/>
      <c r="O1178" s="57"/>
      <c r="P1178" s="57"/>
      <c r="Q1178" s="57"/>
      <c r="R1178" s="57"/>
      <c r="S1178" s="57"/>
      <c r="T1178" s="57"/>
      <c r="U1178" s="57"/>
      <c r="V1178" s="57"/>
      <c r="W1178" s="57"/>
      <c r="X1178" s="57"/>
      <c r="Y1178" s="57"/>
      <c r="Z1178" s="57"/>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c r="BH1178" s="57"/>
      <c r="BI1178" s="57"/>
      <c r="BJ1178" s="57"/>
      <c r="BK1178" s="57"/>
      <c r="BL1178" s="57"/>
      <c r="BM1178" s="57"/>
    </row>
    <row r="1179" spans="3:65">
      <c r="C1179" s="57"/>
      <c r="D1179" s="62"/>
      <c r="E1179" s="57"/>
      <c r="F1179" s="57"/>
      <c r="G1179" s="57"/>
      <c r="H1179" s="57"/>
      <c r="I1179" s="62"/>
      <c r="J1179" s="57"/>
      <c r="K1179" s="57"/>
      <c r="L1179" s="57"/>
      <c r="M1179" s="57"/>
      <c r="N1179" s="57"/>
      <c r="O1179" s="57"/>
      <c r="P1179" s="57"/>
      <c r="Q1179" s="57"/>
      <c r="R1179" s="57"/>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c r="BH1179" s="57"/>
      <c r="BI1179" s="57"/>
      <c r="BJ1179" s="57"/>
      <c r="BK1179" s="57"/>
      <c r="BL1179" s="57"/>
      <c r="BM1179" s="57"/>
    </row>
    <row r="1180" spans="3:65">
      <c r="C1180" s="57"/>
      <c r="D1180" s="62"/>
      <c r="E1180" s="57"/>
      <c r="F1180" s="57"/>
      <c r="G1180" s="57"/>
      <c r="H1180" s="57"/>
      <c r="I1180" s="62"/>
      <c r="J1180" s="57"/>
      <c r="K1180" s="57"/>
      <c r="L1180" s="57"/>
      <c r="M1180" s="57"/>
      <c r="N1180" s="57"/>
      <c r="O1180" s="57"/>
      <c r="P1180" s="57"/>
      <c r="Q1180" s="57"/>
      <c r="R1180" s="57"/>
      <c r="S1180" s="57"/>
      <c r="T1180" s="57"/>
      <c r="U1180" s="57"/>
      <c r="V1180" s="57"/>
      <c r="W1180" s="57"/>
      <c r="X1180" s="57"/>
      <c r="Y1180" s="57"/>
      <c r="Z1180" s="57"/>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c r="BH1180" s="57"/>
      <c r="BI1180" s="57"/>
      <c r="BJ1180" s="57"/>
      <c r="BK1180" s="57"/>
      <c r="BL1180" s="57"/>
      <c r="BM1180" s="57"/>
    </row>
    <row r="1181" spans="3:65">
      <c r="C1181" s="57"/>
      <c r="D1181" s="62"/>
      <c r="E1181" s="57"/>
      <c r="F1181" s="57"/>
      <c r="G1181" s="57"/>
      <c r="H1181" s="57"/>
      <c r="I1181" s="62"/>
      <c r="J1181" s="57"/>
      <c r="K1181" s="57"/>
      <c r="L1181" s="57"/>
      <c r="M1181" s="57"/>
      <c r="N1181" s="57"/>
      <c r="O1181" s="57"/>
      <c r="P1181" s="57"/>
      <c r="Q1181" s="57"/>
      <c r="R1181" s="57"/>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c r="BH1181" s="57"/>
      <c r="BI1181" s="57"/>
      <c r="BJ1181" s="57"/>
      <c r="BK1181" s="57"/>
      <c r="BL1181" s="57"/>
      <c r="BM1181" s="57"/>
    </row>
    <row r="1182" spans="3:65">
      <c r="C1182" s="57"/>
      <c r="D1182" s="62"/>
      <c r="E1182" s="57"/>
      <c r="F1182" s="57"/>
      <c r="G1182" s="57"/>
      <c r="H1182" s="57"/>
      <c r="I1182" s="62"/>
      <c r="J1182" s="57"/>
      <c r="K1182" s="57"/>
      <c r="L1182" s="57"/>
      <c r="M1182" s="57"/>
      <c r="N1182" s="57"/>
      <c r="O1182" s="57"/>
      <c r="P1182" s="57"/>
      <c r="Q1182" s="57"/>
      <c r="R1182" s="57"/>
      <c r="S1182" s="57"/>
      <c r="T1182" s="57"/>
      <c r="U1182" s="57"/>
      <c r="V1182" s="57"/>
      <c r="W1182" s="57"/>
      <c r="X1182" s="57"/>
      <c r="Y1182" s="57"/>
      <c r="Z1182" s="57"/>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c r="BH1182" s="57"/>
      <c r="BI1182" s="57"/>
      <c r="BJ1182" s="57"/>
      <c r="BK1182" s="57"/>
      <c r="BL1182" s="57"/>
      <c r="BM1182" s="57"/>
    </row>
    <row r="1183" spans="3:65">
      <c r="C1183" s="57"/>
      <c r="D1183" s="62"/>
      <c r="E1183" s="57"/>
      <c r="F1183" s="57"/>
      <c r="G1183" s="57"/>
      <c r="H1183" s="57"/>
      <c r="I1183" s="62"/>
      <c r="J1183" s="57"/>
      <c r="K1183" s="57"/>
      <c r="L1183" s="57"/>
      <c r="M1183" s="57"/>
      <c r="N1183" s="57"/>
      <c r="O1183" s="57"/>
      <c r="P1183" s="57"/>
      <c r="Q1183" s="57"/>
      <c r="R1183" s="57"/>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c r="BH1183" s="57"/>
      <c r="BI1183" s="57"/>
      <c r="BJ1183" s="57"/>
      <c r="BK1183" s="57"/>
      <c r="BL1183" s="57"/>
      <c r="BM1183" s="57"/>
    </row>
    <row r="1184" spans="3:65">
      <c r="C1184" s="57"/>
      <c r="D1184" s="62"/>
      <c r="E1184" s="57"/>
      <c r="F1184" s="57"/>
      <c r="G1184" s="57"/>
      <c r="H1184" s="57"/>
      <c r="I1184" s="62"/>
      <c r="J1184" s="57"/>
      <c r="K1184" s="57"/>
      <c r="L1184" s="57"/>
      <c r="M1184" s="57"/>
      <c r="N1184" s="57"/>
      <c r="O1184" s="57"/>
      <c r="P1184" s="57"/>
      <c r="Q1184" s="57"/>
      <c r="R1184" s="57"/>
      <c r="S1184" s="57"/>
      <c r="T1184" s="57"/>
      <c r="U1184" s="57"/>
      <c r="V1184" s="57"/>
      <c r="W1184" s="57"/>
      <c r="X1184" s="57"/>
      <c r="Y1184" s="57"/>
      <c r="Z1184" s="57"/>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c r="BH1184" s="57"/>
      <c r="BI1184" s="57"/>
      <c r="BJ1184" s="57"/>
      <c r="BK1184" s="57"/>
      <c r="BL1184" s="57"/>
      <c r="BM1184" s="57"/>
    </row>
    <row r="1185" spans="3:65">
      <c r="C1185" s="57"/>
      <c r="D1185" s="62"/>
      <c r="E1185" s="57"/>
      <c r="F1185" s="57"/>
      <c r="G1185" s="57"/>
      <c r="H1185" s="57"/>
      <c r="I1185" s="62"/>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c r="BH1185" s="57"/>
      <c r="BI1185" s="57"/>
      <c r="BJ1185" s="57"/>
      <c r="BK1185" s="57"/>
      <c r="BL1185" s="57"/>
      <c r="BM1185" s="57"/>
    </row>
    <row r="1186" spans="3:65">
      <c r="C1186" s="57"/>
      <c r="D1186" s="62"/>
      <c r="E1186" s="57"/>
      <c r="F1186" s="57"/>
      <c r="G1186" s="57"/>
      <c r="H1186" s="57"/>
      <c r="I1186" s="62"/>
      <c r="J1186" s="57"/>
      <c r="K1186" s="57"/>
      <c r="L1186" s="57"/>
      <c r="M1186" s="57"/>
      <c r="N1186" s="57"/>
      <c r="O1186" s="57"/>
      <c r="P1186" s="57"/>
      <c r="Q1186" s="57"/>
      <c r="R1186" s="57"/>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c r="BH1186" s="57"/>
      <c r="BI1186" s="57"/>
      <c r="BJ1186" s="57"/>
      <c r="BK1186" s="57"/>
      <c r="BL1186" s="57"/>
      <c r="BM1186" s="57"/>
    </row>
    <row r="1187" spans="3:65">
      <c r="C1187" s="57"/>
      <c r="D1187" s="62"/>
      <c r="E1187" s="57"/>
      <c r="F1187" s="57"/>
      <c r="G1187" s="57"/>
      <c r="H1187" s="57"/>
      <c r="I1187" s="62"/>
      <c r="J1187" s="57"/>
      <c r="K1187" s="57"/>
      <c r="L1187" s="57"/>
      <c r="M1187" s="57"/>
      <c r="N1187" s="57"/>
      <c r="O1187" s="57"/>
      <c r="P1187" s="57"/>
      <c r="Q1187" s="57"/>
      <c r="R1187" s="57"/>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c r="BH1187" s="57"/>
      <c r="BI1187" s="57"/>
      <c r="BJ1187" s="57"/>
      <c r="BK1187" s="57"/>
      <c r="BL1187" s="57"/>
      <c r="BM1187" s="57"/>
    </row>
    <row r="1188" spans="3:65">
      <c r="C1188" s="57"/>
      <c r="D1188" s="62"/>
      <c r="E1188" s="57"/>
      <c r="F1188" s="57"/>
      <c r="G1188" s="57"/>
      <c r="H1188" s="57"/>
      <c r="I1188" s="62"/>
      <c r="J1188" s="57"/>
      <c r="K1188" s="57"/>
      <c r="L1188" s="57"/>
      <c r="M1188" s="57"/>
      <c r="N1188" s="57"/>
      <c r="O1188" s="57"/>
      <c r="P1188" s="57"/>
      <c r="Q1188" s="57"/>
      <c r="R1188" s="57"/>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c r="BH1188" s="57"/>
      <c r="BI1188" s="57"/>
      <c r="BJ1188" s="57"/>
      <c r="BK1188" s="57"/>
      <c r="BL1188" s="57"/>
      <c r="BM1188" s="57"/>
    </row>
    <row r="1189" spans="3:65">
      <c r="C1189" s="57"/>
      <c r="D1189" s="62"/>
      <c r="E1189" s="57"/>
      <c r="F1189" s="57"/>
      <c r="G1189" s="57"/>
      <c r="H1189" s="57"/>
      <c r="I1189" s="62"/>
      <c r="J1189" s="57"/>
      <c r="K1189" s="57"/>
      <c r="L1189" s="57"/>
      <c r="M1189" s="57"/>
      <c r="N1189" s="57"/>
      <c r="O1189" s="57"/>
      <c r="P1189" s="57"/>
      <c r="Q1189" s="57"/>
      <c r="R1189" s="57"/>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c r="BH1189" s="57"/>
      <c r="BI1189" s="57"/>
      <c r="BJ1189" s="57"/>
      <c r="BK1189" s="57"/>
      <c r="BL1189" s="57"/>
      <c r="BM1189" s="57"/>
    </row>
    <row r="1190" spans="3:65">
      <c r="C1190" s="57"/>
      <c r="D1190" s="62"/>
      <c r="E1190" s="57"/>
      <c r="F1190" s="57"/>
      <c r="G1190" s="57"/>
      <c r="H1190" s="57"/>
      <c r="I1190" s="62"/>
      <c r="J1190" s="57"/>
      <c r="K1190" s="57"/>
      <c r="L1190" s="57"/>
      <c r="M1190" s="57"/>
      <c r="N1190" s="57"/>
      <c r="O1190" s="57"/>
      <c r="P1190" s="57"/>
      <c r="Q1190" s="57"/>
      <c r="R1190" s="57"/>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c r="BH1190" s="57"/>
      <c r="BI1190" s="57"/>
      <c r="BJ1190" s="57"/>
      <c r="BK1190" s="57"/>
      <c r="BL1190" s="57"/>
      <c r="BM1190" s="57"/>
    </row>
    <row r="1191" spans="3:65">
      <c r="C1191" s="57"/>
      <c r="D1191" s="62"/>
      <c r="E1191" s="57"/>
      <c r="F1191" s="57"/>
      <c r="G1191" s="57"/>
      <c r="H1191" s="57"/>
      <c r="I1191" s="62"/>
      <c r="J1191" s="57"/>
      <c r="K1191" s="57"/>
      <c r="L1191" s="57"/>
      <c r="M1191" s="57"/>
      <c r="N1191" s="57"/>
      <c r="O1191" s="57"/>
      <c r="P1191" s="57"/>
      <c r="Q1191" s="57"/>
      <c r="R1191" s="57"/>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c r="BH1191" s="57"/>
      <c r="BI1191" s="57"/>
      <c r="BJ1191" s="57"/>
      <c r="BK1191" s="57"/>
      <c r="BL1191" s="57"/>
      <c r="BM1191" s="57"/>
    </row>
    <row r="1192" spans="3:65">
      <c r="C1192" s="57"/>
      <c r="D1192" s="62"/>
      <c r="E1192" s="57"/>
      <c r="F1192" s="57"/>
      <c r="G1192" s="57"/>
      <c r="H1192" s="57"/>
      <c r="I1192" s="62"/>
      <c r="J1192" s="57"/>
      <c r="K1192" s="57"/>
      <c r="L1192" s="57"/>
      <c r="M1192" s="57"/>
      <c r="N1192" s="57"/>
      <c r="O1192" s="57"/>
      <c r="P1192" s="57"/>
      <c r="Q1192" s="57"/>
      <c r="R1192" s="57"/>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c r="BH1192" s="57"/>
      <c r="BI1192" s="57"/>
      <c r="BJ1192" s="57"/>
      <c r="BK1192" s="57"/>
      <c r="BL1192" s="57"/>
      <c r="BM1192" s="57"/>
    </row>
    <row r="1193" spans="3:65">
      <c r="C1193" s="57"/>
      <c r="D1193" s="62"/>
      <c r="E1193" s="57"/>
      <c r="F1193" s="57"/>
      <c r="G1193" s="57"/>
      <c r="H1193" s="57"/>
      <c r="I1193" s="62"/>
      <c r="J1193" s="57"/>
      <c r="K1193" s="57"/>
      <c r="L1193" s="57"/>
      <c r="M1193" s="57"/>
      <c r="N1193" s="57"/>
      <c r="O1193" s="57"/>
      <c r="P1193" s="57"/>
      <c r="Q1193" s="57"/>
      <c r="R1193" s="57"/>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c r="BH1193" s="57"/>
      <c r="BI1193" s="57"/>
      <c r="BJ1193" s="57"/>
      <c r="BK1193" s="57"/>
      <c r="BL1193" s="57"/>
      <c r="BM1193" s="57"/>
    </row>
    <row r="1194" spans="3:65">
      <c r="C1194" s="57"/>
      <c r="D1194" s="62"/>
      <c r="E1194" s="57"/>
      <c r="F1194" s="57"/>
      <c r="G1194" s="57"/>
      <c r="H1194" s="57"/>
      <c r="I1194" s="62"/>
      <c r="J1194" s="57"/>
      <c r="K1194" s="57"/>
      <c r="L1194" s="57"/>
      <c r="M1194" s="57"/>
      <c r="N1194" s="57"/>
      <c r="O1194" s="57"/>
      <c r="P1194" s="57"/>
      <c r="Q1194" s="57"/>
      <c r="R1194" s="57"/>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c r="BH1194" s="57"/>
      <c r="BI1194" s="57"/>
      <c r="BJ1194" s="57"/>
      <c r="BK1194" s="57"/>
      <c r="BL1194" s="57"/>
      <c r="BM1194" s="57"/>
    </row>
    <row r="1195" spans="3:65">
      <c r="C1195" s="57"/>
      <c r="D1195" s="62"/>
      <c r="E1195" s="57"/>
      <c r="F1195" s="57"/>
      <c r="G1195" s="57"/>
      <c r="H1195" s="57"/>
      <c r="I1195" s="62"/>
      <c r="J1195" s="57"/>
      <c r="K1195" s="57"/>
      <c r="L1195" s="57"/>
      <c r="M1195" s="57"/>
      <c r="N1195" s="57"/>
      <c r="O1195" s="57"/>
      <c r="P1195" s="57"/>
      <c r="Q1195" s="57"/>
      <c r="R1195" s="57"/>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c r="BH1195" s="57"/>
      <c r="BI1195" s="57"/>
      <c r="BJ1195" s="57"/>
      <c r="BK1195" s="57"/>
      <c r="BL1195" s="57"/>
      <c r="BM1195" s="57"/>
    </row>
    <row r="1196" spans="3:65">
      <c r="C1196" s="57"/>
      <c r="D1196" s="62"/>
      <c r="E1196" s="57"/>
      <c r="F1196" s="57"/>
      <c r="G1196" s="57"/>
      <c r="H1196" s="57"/>
      <c r="I1196" s="62"/>
      <c r="J1196" s="57"/>
      <c r="K1196" s="57"/>
      <c r="L1196" s="57"/>
      <c r="M1196" s="57"/>
      <c r="N1196" s="57"/>
      <c r="O1196" s="57"/>
      <c r="P1196" s="57"/>
      <c r="Q1196" s="57"/>
      <c r="R1196" s="57"/>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c r="BH1196" s="57"/>
      <c r="BI1196" s="57"/>
      <c r="BJ1196" s="57"/>
      <c r="BK1196" s="57"/>
      <c r="BL1196" s="57"/>
      <c r="BM1196" s="57"/>
    </row>
    <row r="1197" spans="3:65">
      <c r="C1197" s="57"/>
      <c r="D1197" s="62"/>
      <c r="E1197" s="57"/>
      <c r="F1197" s="57"/>
      <c r="G1197" s="57"/>
      <c r="H1197" s="57"/>
      <c r="I1197" s="62"/>
      <c r="J1197" s="57"/>
      <c r="K1197" s="57"/>
      <c r="L1197" s="57"/>
      <c r="M1197" s="57"/>
      <c r="N1197" s="57"/>
      <c r="O1197" s="57"/>
      <c r="P1197" s="57"/>
      <c r="Q1197" s="57"/>
      <c r="R1197" s="57"/>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c r="BH1197" s="57"/>
      <c r="BI1197" s="57"/>
      <c r="BJ1197" s="57"/>
      <c r="BK1197" s="57"/>
      <c r="BL1197" s="57"/>
      <c r="BM1197" s="57"/>
    </row>
    <row r="1198" spans="3:65">
      <c r="C1198" s="57"/>
      <c r="D1198" s="62"/>
      <c r="E1198" s="57"/>
      <c r="F1198" s="57"/>
      <c r="G1198" s="57"/>
      <c r="H1198" s="57"/>
      <c r="I1198" s="62"/>
      <c r="J1198" s="57"/>
      <c r="K1198" s="57"/>
      <c r="L1198" s="57"/>
      <c r="M1198" s="57"/>
      <c r="N1198" s="57"/>
      <c r="O1198" s="57"/>
      <c r="P1198" s="57"/>
      <c r="Q1198" s="57"/>
      <c r="R1198" s="57"/>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c r="BH1198" s="57"/>
      <c r="BI1198" s="57"/>
      <c r="BJ1198" s="57"/>
      <c r="BK1198" s="57"/>
      <c r="BL1198" s="57"/>
      <c r="BM1198" s="57"/>
    </row>
    <row r="1199" spans="3:65">
      <c r="C1199" s="57"/>
      <c r="D1199" s="62"/>
      <c r="E1199" s="57"/>
      <c r="F1199" s="57"/>
      <c r="G1199" s="57"/>
      <c r="H1199" s="57"/>
      <c r="I1199" s="62"/>
      <c r="J1199" s="57"/>
      <c r="K1199" s="57"/>
      <c r="L1199" s="57"/>
      <c r="M1199" s="57"/>
      <c r="N1199" s="57"/>
      <c r="O1199" s="57"/>
      <c r="P1199" s="57"/>
      <c r="Q1199" s="57"/>
      <c r="R1199" s="57"/>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c r="BH1199" s="57"/>
      <c r="BI1199" s="57"/>
      <c r="BJ1199" s="57"/>
      <c r="BK1199" s="57"/>
      <c r="BL1199" s="57"/>
      <c r="BM1199" s="57"/>
    </row>
    <row r="1200" spans="3:65">
      <c r="C1200" s="57"/>
      <c r="D1200" s="62"/>
      <c r="E1200" s="57"/>
      <c r="F1200" s="57"/>
      <c r="G1200" s="57"/>
      <c r="H1200" s="57"/>
      <c r="I1200" s="62"/>
      <c r="J1200" s="57"/>
      <c r="K1200" s="57"/>
      <c r="L1200" s="57"/>
      <c r="M1200" s="57"/>
      <c r="N1200" s="57"/>
      <c r="O1200" s="57"/>
      <c r="P1200" s="57"/>
      <c r="Q1200" s="57"/>
      <c r="R1200" s="57"/>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c r="BH1200" s="57"/>
      <c r="BI1200" s="57"/>
      <c r="BJ1200" s="57"/>
      <c r="BK1200" s="57"/>
      <c r="BL1200" s="57"/>
      <c r="BM1200" s="57"/>
    </row>
    <row r="1201" spans="3:65">
      <c r="C1201" s="57"/>
      <c r="D1201" s="62"/>
      <c r="E1201" s="57"/>
      <c r="F1201" s="57"/>
      <c r="G1201" s="57"/>
      <c r="H1201" s="57"/>
      <c r="I1201" s="62"/>
      <c r="J1201" s="57"/>
      <c r="K1201" s="57"/>
      <c r="L1201" s="57"/>
      <c r="M1201" s="57"/>
      <c r="N1201" s="57"/>
      <c r="O1201" s="57"/>
      <c r="P1201" s="57"/>
      <c r="Q1201" s="57"/>
      <c r="R1201" s="57"/>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c r="BH1201" s="57"/>
      <c r="BI1201" s="57"/>
      <c r="BJ1201" s="57"/>
      <c r="BK1201" s="57"/>
      <c r="BL1201" s="57"/>
      <c r="BM1201" s="57"/>
    </row>
    <row r="1202" spans="3:65">
      <c r="C1202" s="57"/>
      <c r="D1202" s="62"/>
      <c r="E1202" s="57"/>
      <c r="F1202" s="57"/>
      <c r="G1202" s="57"/>
      <c r="H1202" s="57"/>
      <c r="I1202" s="62"/>
      <c r="J1202" s="57"/>
      <c r="K1202" s="57"/>
      <c r="L1202" s="57"/>
      <c r="M1202" s="57"/>
      <c r="N1202" s="57"/>
      <c r="O1202" s="57"/>
      <c r="P1202" s="57"/>
      <c r="Q1202" s="57"/>
      <c r="R1202" s="57"/>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c r="BH1202" s="57"/>
      <c r="BI1202" s="57"/>
      <c r="BJ1202" s="57"/>
      <c r="BK1202" s="57"/>
      <c r="BL1202" s="57"/>
      <c r="BM1202" s="57"/>
    </row>
    <row r="1203" spans="3:65">
      <c r="C1203" s="57"/>
      <c r="D1203" s="62"/>
      <c r="E1203" s="57"/>
      <c r="F1203" s="57"/>
      <c r="G1203" s="57"/>
      <c r="H1203" s="57"/>
      <c r="I1203" s="62"/>
      <c r="J1203" s="57"/>
      <c r="K1203" s="57"/>
      <c r="L1203" s="57"/>
      <c r="M1203" s="57"/>
      <c r="N1203" s="57"/>
      <c r="O1203" s="57"/>
      <c r="P1203" s="57"/>
      <c r="Q1203" s="57"/>
      <c r="R1203" s="57"/>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c r="BH1203" s="57"/>
      <c r="BI1203" s="57"/>
      <c r="BJ1203" s="57"/>
      <c r="BK1203" s="57"/>
      <c r="BL1203" s="57"/>
      <c r="BM1203" s="57"/>
    </row>
    <row r="1204" spans="3:65">
      <c r="C1204" s="57"/>
      <c r="D1204" s="62"/>
      <c r="E1204" s="57"/>
      <c r="F1204" s="57"/>
      <c r="G1204" s="57"/>
      <c r="H1204" s="57"/>
      <c r="I1204" s="62"/>
      <c r="J1204" s="57"/>
      <c r="K1204" s="57"/>
      <c r="L1204" s="57"/>
      <c r="M1204" s="57"/>
      <c r="N1204" s="57"/>
      <c r="O1204" s="57"/>
      <c r="P1204" s="57"/>
      <c r="Q1204" s="57"/>
      <c r="R1204" s="57"/>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c r="BH1204" s="57"/>
      <c r="BI1204" s="57"/>
      <c r="BJ1204" s="57"/>
      <c r="BK1204" s="57"/>
      <c r="BL1204" s="57"/>
      <c r="BM1204" s="57"/>
    </row>
    <row r="1205" spans="3:65">
      <c r="C1205" s="57"/>
      <c r="D1205" s="62"/>
      <c r="E1205" s="57"/>
      <c r="F1205" s="57"/>
      <c r="G1205" s="57"/>
      <c r="H1205" s="57"/>
      <c r="I1205" s="62"/>
      <c r="J1205" s="57"/>
      <c r="K1205" s="57"/>
      <c r="L1205" s="57"/>
      <c r="M1205" s="57"/>
      <c r="N1205" s="57"/>
      <c r="O1205" s="57"/>
      <c r="P1205" s="57"/>
      <c r="Q1205" s="57"/>
      <c r="R1205" s="57"/>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c r="BH1205" s="57"/>
      <c r="BI1205" s="57"/>
      <c r="BJ1205" s="57"/>
      <c r="BK1205" s="57"/>
      <c r="BL1205" s="57"/>
      <c r="BM1205" s="57"/>
    </row>
    <row r="1206" spans="3:65">
      <c r="C1206" s="57"/>
      <c r="D1206" s="62"/>
      <c r="E1206" s="57"/>
      <c r="F1206" s="57"/>
      <c r="G1206" s="57"/>
      <c r="H1206" s="57"/>
      <c r="I1206" s="62"/>
      <c r="J1206" s="57"/>
      <c r="K1206" s="57"/>
      <c r="L1206" s="57"/>
      <c r="M1206" s="57"/>
      <c r="N1206" s="57"/>
      <c r="O1206" s="57"/>
      <c r="P1206" s="57"/>
      <c r="Q1206" s="57"/>
      <c r="R1206" s="57"/>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c r="BH1206" s="57"/>
      <c r="BI1206" s="57"/>
      <c r="BJ1206" s="57"/>
      <c r="BK1206" s="57"/>
      <c r="BL1206" s="57"/>
      <c r="BM1206" s="57"/>
    </row>
    <row r="1207" spans="3:65">
      <c r="C1207" s="57"/>
      <c r="D1207" s="62"/>
      <c r="E1207" s="57"/>
      <c r="F1207" s="57"/>
      <c r="G1207" s="57"/>
      <c r="H1207" s="57"/>
      <c r="I1207" s="62"/>
      <c r="J1207" s="57"/>
      <c r="K1207" s="57"/>
      <c r="L1207" s="57"/>
      <c r="M1207" s="57"/>
      <c r="N1207" s="57"/>
      <c r="O1207" s="57"/>
      <c r="P1207" s="57"/>
      <c r="Q1207" s="57"/>
      <c r="R1207" s="57"/>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c r="BH1207" s="57"/>
      <c r="BI1207" s="57"/>
      <c r="BJ1207" s="57"/>
      <c r="BK1207" s="57"/>
      <c r="BL1207" s="57"/>
      <c r="BM1207" s="57"/>
    </row>
    <row r="1208" spans="3:65">
      <c r="C1208" s="57"/>
      <c r="D1208" s="62"/>
      <c r="E1208" s="57"/>
      <c r="F1208" s="57"/>
      <c r="G1208" s="57"/>
      <c r="H1208" s="57"/>
      <c r="I1208" s="62"/>
      <c r="J1208" s="57"/>
      <c r="K1208" s="57"/>
      <c r="L1208" s="57"/>
      <c r="M1208" s="57"/>
      <c r="N1208" s="57"/>
      <c r="O1208" s="57"/>
      <c r="P1208" s="57"/>
      <c r="Q1208" s="57"/>
      <c r="R1208" s="57"/>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c r="BH1208" s="57"/>
      <c r="BI1208" s="57"/>
      <c r="BJ1208" s="57"/>
      <c r="BK1208" s="57"/>
      <c r="BL1208" s="57"/>
      <c r="BM1208" s="57"/>
    </row>
    <row r="1209" spans="3:65">
      <c r="C1209" s="57"/>
      <c r="D1209" s="62"/>
      <c r="E1209" s="57"/>
      <c r="F1209" s="57"/>
      <c r="G1209" s="57"/>
      <c r="H1209" s="57"/>
      <c r="I1209" s="62"/>
      <c r="J1209" s="57"/>
      <c r="K1209" s="57"/>
      <c r="L1209" s="57"/>
      <c r="M1209" s="57"/>
      <c r="N1209" s="57"/>
      <c r="O1209" s="57"/>
      <c r="P1209" s="57"/>
      <c r="Q1209" s="57"/>
      <c r="R1209" s="57"/>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c r="BH1209" s="57"/>
      <c r="BI1209" s="57"/>
      <c r="BJ1209" s="57"/>
      <c r="BK1209" s="57"/>
      <c r="BL1209" s="57"/>
      <c r="BM1209" s="57"/>
    </row>
    <row r="1210" spans="3:65">
      <c r="C1210" s="57"/>
      <c r="D1210" s="62"/>
      <c r="E1210" s="57"/>
      <c r="F1210" s="57"/>
      <c r="G1210" s="57"/>
      <c r="H1210" s="57"/>
      <c r="I1210" s="62"/>
      <c r="J1210" s="57"/>
      <c r="K1210" s="57"/>
      <c r="L1210" s="57"/>
      <c r="M1210" s="57"/>
      <c r="N1210" s="57"/>
      <c r="O1210" s="57"/>
      <c r="P1210" s="57"/>
      <c r="Q1210" s="57"/>
      <c r="R1210" s="57"/>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c r="BH1210" s="57"/>
      <c r="BI1210" s="57"/>
      <c r="BJ1210" s="57"/>
      <c r="BK1210" s="57"/>
      <c r="BL1210" s="57"/>
      <c r="BM1210" s="57"/>
    </row>
    <row r="1211" spans="3:65">
      <c r="C1211" s="57"/>
      <c r="D1211" s="62"/>
      <c r="E1211" s="57"/>
      <c r="F1211" s="57"/>
      <c r="G1211" s="57"/>
      <c r="H1211" s="57"/>
      <c r="I1211" s="62"/>
      <c r="J1211" s="57"/>
      <c r="K1211" s="57"/>
      <c r="L1211" s="57"/>
      <c r="M1211" s="57"/>
      <c r="N1211" s="57"/>
      <c r="O1211" s="57"/>
      <c r="P1211" s="57"/>
      <c r="Q1211" s="57"/>
      <c r="R1211" s="57"/>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c r="BH1211" s="57"/>
      <c r="BI1211" s="57"/>
      <c r="BJ1211" s="57"/>
      <c r="BK1211" s="57"/>
      <c r="BL1211" s="57"/>
      <c r="BM1211" s="57"/>
    </row>
    <row r="1212" spans="3:65">
      <c r="C1212" s="57"/>
      <c r="D1212" s="62"/>
      <c r="E1212" s="57"/>
      <c r="F1212" s="57"/>
      <c r="G1212" s="57"/>
      <c r="H1212" s="57"/>
      <c r="I1212" s="62"/>
      <c r="J1212" s="57"/>
      <c r="K1212" s="57"/>
      <c r="L1212" s="57"/>
      <c r="M1212" s="57"/>
      <c r="N1212" s="57"/>
      <c r="O1212" s="57"/>
      <c r="P1212" s="57"/>
      <c r="Q1212" s="57"/>
      <c r="R1212" s="57"/>
      <c r="S1212" s="57"/>
      <c r="T1212" s="57"/>
      <c r="U1212" s="57"/>
      <c r="V1212" s="57"/>
      <c r="W1212" s="57"/>
      <c r="X1212" s="57"/>
      <c r="Y1212" s="57"/>
      <c r="Z1212" s="57"/>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c r="BH1212" s="57"/>
      <c r="BI1212" s="57"/>
      <c r="BJ1212" s="57"/>
      <c r="BK1212" s="57"/>
      <c r="BL1212" s="57"/>
      <c r="BM1212" s="57"/>
    </row>
    <row r="1213" spans="3:65">
      <c r="C1213" s="57"/>
      <c r="D1213" s="62"/>
      <c r="E1213" s="57"/>
      <c r="F1213" s="57"/>
      <c r="G1213" s="57"/>
      <c r="H1213" s="57"/>
      <c r="I1213" s="62"/>
      <c r="J1213" s="57"/>
      <c r="K1213" s="57"/>
      <c r="L1213" s="57"/>
      <c r="M1213" s="57"/>
      <c r="N1213" s="57"/>
      <c r="O1213" s="57"/>
      <c r="P1213" s="57"/>
      <c r="Q1213" s="57"/>
      <c r="R1213" s="57"/>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c r="BH1213" s="57"/>
      <c r="BI1213" s="57"/>
      <c r="BJ1213" s="57"/>
      <c r="BK1213" s="57"/>
      <c r="BL1213" s="57"/>
      <c r="BM1213" s="57"/>
    </row>
    <row r="1214" spans="3:65">
      <c r="C1214" s="57"/>
      <c r="D1214" s="62"/>
      <c r="E1214" s="57"/>
      <c r="F1214" s="57"/>
      <c r="G1214" s="57"/>
      <c r="H1214" s="57"/>
      <c r="I1214" s="62"/>
      <c r="J1214" s="57"/>
      <c r="K1214" s="57"/>
      <c r="L1214" s="57"/>
      <c r="M1214" s="57"/>
      <c r="N1214" s="57"/>
      <c r="O1214" s="57"/>
      <c r="P1214" s="57"/>
      <c r="Q1214" s="57"/>
      <c r="R1214" s="57"/>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c r="BH1214" s="57"/>
      <c r="BI1214" s="57"/>
      <c r="BJ1214" s="57"/>
      <c r="BK1214" s="57"/>
      <c r="BL1214" s="57"/>
      <c r="BM1214" s="57"/>
    </row>
    <row r="1215" spans="3:65">
      <c r="C1215" s="57"/>
      <c r="D1215" s="62"/>
      <c r="E1215" s="57"/>
      <c r="F1215" s="57"/>
      <c r="G1215" s="57"/>
      <c r="H1215" s="57"/>
      <c r="I1215" s="62"/>
      <c r="J1215" s="57"/>
      <c r="K1215" s="57"/>
      <c r="L1215" s="57"/>
      <c r="M1215" s="57"/>
      <c r="N1215" s="57"/>
      <c r="O1215" s="57"/>
      <c r="P1215" s="57"/>
      <c r="Q1215" s="57"/>
      <c r="R1215" s="57"/>
      <c r="S1215" s="57"/>
      <c r="T1215" s="57"/>
      <c r="U1215" s="57"/>
      <c r="V1215" s="57"/>
      <c r="W1215" s="57"/>
      <c r="X1215" s="57"/>
      <c r="Y1215" s="57"/>
      <c r="Z1215" s="57"/>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c r="BH1215" s="57"/>
      <c r="BI1215" s="57"/>
      <c r="BJ1215" s="57"/>
      <c r="BK1215" s="57"/>
      <c r="BL1215" s="57"/>
      <c r="BM1215" s="57"/>
    </row>
    <row r="1216" spans="3:65">
      <c r="C1216" s="57"/>
      <c r="D1216" s="62"/>
      <c r="E1216" s="57"/>
      <c r="F1216" s="57"/>
      <c r="G1216" s="57"/>
      <c r="H1216" s="57"/>
      <c r="I1216" s="62"/>
      <c r="J1216" s="57"/>
      <c r="K1216" s="57"/>
      <c r="L1216" s="57"/>
      <c r="M1216" s="57"/>
      <c r="N1216" s="57"/>
      <c r="O1216" s="57"/>
      <c r="P1216" s="57"/>
      <c r="Q1216" s="57"/>
      <c r="R1216" s="57"/>
      <c r="S1216" s="57"/>
      <c r="T1216" s="57"/>
      <c r="U1216" s="57"/>
      <c r="V1216" s="57"/>
      <c r="W1216" s="57"/>
      <c r="X1216" s="57"/>
      <c r="Y1216" s="57"/>
      <c r="Z1216" s="57"/>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c r="BH1216" s="57"/>
      <c r="BI1216" s="57"/>
      <c r="BJ1216" s="57"/>
      <c r="BK1216" s="57"/>
      <c r="BL1216" s="57"/>
      <c r="BM1216" s="57"/>
    </row>
    <row r="1217" spans="3:65">
      <c r="C1217" s="57"/>
      <c r="D1217" s="62"/>
      <c r="E1217" s="57"/>
      <c r="F1217" s="57"/>
      <c r="G1217" s="57"/>
      <c r="H1217" s="57"/>
      <c r="I1217" s="62"/>
      <c r="J1217" s="57"/>
      <c r="K1217" s="57"/>
      <c r="L1217" s="57"/>
      <c r="M1217" s="57"/>
      <c r="N1217" s="57"/>
      <c r="O1217" s="57"/>
      <c r="P1217" s="57"/>
      <c r="Q1217" s="57"/>
      <c r="R1217" s="57"/>
      <c r="S1217" s="57"/>
      <c r="T1217" s="57"/>
      <c r="U1217" s="57"/>
      <c r="V1217" s="57"/>
      <c r="W1217" s="57"/>
      <c r="X1217" s="57"/>
      <c r="Y1217" s="57"/>
      <c r="Z1217" s="57"/>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c r="BH1217" s="57"/>
      <c r="BI1217" s="57"/>
      <c r="BJ1217" s="57"/>
      <c r="BK1217" s="57"/>
      <c r="BL1217" s="57"/>
      <c r="BM1217" s="57"/>
    </row>
    <row r="1218" spans="3:65">
      <c r="C1218" s="57"/>
      <c r="D1218" s="62"/>
      <c r="E1218" s="57"/>
      <c r="F1218" s="57"/>
      <c r="G1218" s="57"/>
      <c r="H1218" s="57"/>
      <c r="I1218" s="62"/>
      <c r="J1218" s="57"/>
      <c r="K1218" s="57"/>
      <c r="L1218" s="57"/>
      <c r="M1218" s="57"/>
      <c r="N1218" s="57"/>
      <c r="O1218" s="57"/>
      <c r="P1218" s="57"/>
      <c r="Q1218" s="57"/>
      <c r="R1218" s="57"/>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c r="BH1218" s="57"/>
      <c r="BI1218" s="57"/>
      <c r="BJ1218" s="57"/>
      <c r="BK1218" s="57"/>
      <c r="BL1218" s="57"/>
      <c r="BM1218" s="57"/>
    </row>
    <row r="1219" spans="3:65">
      <c r="C1219" s="57"/>
      <c r="D1219" s="62"/>
      <c r="E1219" s="57"/>
      <c r="F1219" s="57"/>
      <c r="G1219" s="57"/>
      <c r="H1219" s="57"/>
      <c r="I1219" s="62"/>
      <c r="J1219" s="57"/>
      <c r="K1219" s="57"/>
      <c r="L1219" s="57"/>
      <c r="M1219" s="57"/>
      <c r="N1219" s="57"/>
      <c r="O1219" s="57"/>
      <c r="P1219" s="57"/>
      <c r="Q1219" s="57"/>
      <c r="R1219" s="57"/>
      <c r="S1219" s="57"/>
      <c r="T1219" s="57"/>
      <c r="U1219" s="57"/>
      <c r="V1219" s="57"/>
      <c r="W1219" s="57"/>
      <c r="X1219" s="57"/>
      <c r="Y1219" s="57"/>
      <c r="Z1219" s="57"/>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c r="BH1219" s="57"/>
      <c r="BI1219" s="57"/>
      <c r="BJ1219" s="57"/>
      <c r="BK1219" s="57"/>
      <c r="BL1219" s="57"/>
      <c r="BM1219" s="57"/>
    </row>
    <row r="1220" spans="3:65">
      <c r="C1220" s="57"/>
      <c r="D1220" s="62"/>
      <c r="E1220" s="57"/>
      <c r="F1220" s="57"/>
      <c r="G1220" s="57"/>
      <c r="H1220" s="57"/>
      <c r="I1220" s="62"/>
      <c r="J1220" s="57"/>
      <c r="K1220" s="57"/>
      <c r="L1220" s="57"/>
      <c r="M1220" s="57"/>
      <c r="N1220" s="57"/>
      <c r="O1220" s="57"/>
      <c r="P1220" s="57"/>
      <c r="Q1220" s="57"/>
      <c r="R1220" s="57"/>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c r="BH1220" s="57"/>
      <c r="BI1220" s="57"/>
      <c r="BJ1220" s="57"/>
      <c r="BK1220" s="57"/>
      <c r="BL1220" s="57"/>
      <c r="BM1220" s="57"/>
    </row>
    <row r="1221" spans="3:65">
      <c r="C1221" s="57"/>
      <c r="D1221" s="62"/>
      <c r="E1221" s="57"/>
      <c r="F1221" s="57"/>
      <c r="G1221" s="57"/>
      <c r="H1221" s="57"/>
      <c r="I1221" s="62"/>
      <c r="J1221" s="57"/>
      <c r="K1221" s="57"/>
      <c r="L1221" s="57"/>
      <c r="M1221" s="57"/>
      <c r="N1221" s="57"/>
      <c r="O1221" s="57"/>
      <c r="P1221" s="57"/>
      <c r="Q1221" s="57"/>
      <c r="R1221" s="57"/>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c r="BH1221" s="57"/>
      <c r="BI1221" s="57"/>
      <c r="BJ1221" s="57"/>
      <c r="BK1221" s="57"/>
      <c r="BL1221" s="57"/>
      <c r="BM1221" s="57"/>
    </row>
    <row r="1222" spans="3:65">
      <c r="C1222" s="57"/>
      <c r="D1222" s="62"/>
      <c r="E1222" s="57"/>
      <c r="F1222" s="57"/>
      <c r="G1222" s="57"/>
      <c r="H1222" s="57"/>
      <c r="I1222" s="62"/>
      <c r="J1222" s="57"/>
      <c r="K1222" s="57"/>
      <c r="L1222" s="57"/>
      <c r="M1222" s="57"/>
      <c r="N1222" s="57"/>
      <c r="O1222" s="57"/>
      <c r="P1222" s="57"/>
      <c r="Q1222" s="57"/>
      <c r="R1222" s="57"/>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c r="BH1222" s="57"/>
      <c r="BI1222" s="57"/>
      <c r="BJ1222" s="57"/>
      <c r="BK1222" s="57"/>
      <c r="BL1222" s="57"/>
      <c r="BM1222" s="57"/>
    </row>
    <row r="1223" spans="3:65">
      <c r="C1223" s="57"/>
      <c r="D1223" s="62"/>
      <c r="E1223" s="57"/>
      <c r="F1223" s="57"/>
      <c r="G1223" s="57"/>
      <c r="H1223" s="57"/>
      <c r="I1223" s="62"/>
      <c r="J1223" s="57"/>
      <c r="K1223" s="57"/>
      <c r="L1223" s="57"/>
      <c r="M1223" s="57"/>
      <c r="N1223" s="57"/>
      <c r="O1223" s="57"/>
      <c r="P1223" s="57"/>
      <c r="Q1223" s="57"/>
      <c r="R1223" s="57"/>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c r="BH1223" s="57"/>
      <c r="BI1223" s="57"/>
      <c r="BJ1223" s="57"/>
      <c r="BK1223" s="57"/>
      <c r="BL1223" s="57"/>
      <c r="BM1223" s="57"/>
    </row>
    <row r="1224" spans="3:65">
      <c r="C1224" s="57"/>
      <c r="D1224" s="62"/>
      <c r="E1224" s="57"/>
      <c r="F1224" s="57"/>
      <c r="G1224" s="57"/>
      <c r="H1224" s="57"/>
      <c r="I1224" s="62"/>
      <c r="J1224" s="57"/>
      <c r="K1224" s="57"/>
      <c r="L1224" s="57"/>
      <c r="M1224" s="57"/>
      <c r="N1224" s="57"/>
      <c r="O1224" s="57"/>
      <c r="P1224" s="57"/>
      <c r="Q1224" s="57"/>
      <c r="R1224" s="57"/>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c r="BH1224" s="57"/>
      <c r="BI1224" s="57"/>
      <c r="BJ1224" s="57"/>
      <c r="BK1224" s="57"/>
      <c r="BL1224" s="57"/>
      <c r="BM1224" s="57"/>
    </row>
    <row r="1225" spans="3:65">
      <c r="C1225" s="57"/>
      <c r="D1225" s="62"/>
      <c r="E1225" s="57"/>
      <c r="F1225" s="57"/>
      <c r="G1225" s="57"/>
      <c r="H1225" s="57"/>
      <c r="I1225" s="62"/>
      <c r="J1225" s="57"/>
      <c r="K1225" s="57"/>
      <c r="L1225" s="57"/>
      <c r="M1225" s="57"/>
      <c r="N1225" s="57"/>
      <c r="O1225" s="57"/>
      <c r="P1225" s="57"/>
      <c r="Q1225" s="57"/>
      <c r="R1225" s="57"/>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c r="BH1225" s="57"/>
      <c r="BI1225" s="57"/>
      <c r="BJ1225" s="57"/>
      <c r="BK1225" s="57"/>
      <c r="BL1225" s="57"/>
      <c r="BM1225" s="57"/>
    </row>
    <row r="1226" spans="3:65">
      <c r="C1226" s="57"/>
      <c r="D1226" s="62"/>
      <c r="E1226" s="57"/>
      <c r="F1226" s="57"/>
      <c r="G1226" s="57"/>
      <c r="H1226" s="57"/>
      <c r="I1226" s="62"/>
      <c r="J1226" s="57"/>
      <c r="K1226" s="57"/>
      <c r="L1226" s="57"/>
      <c r="M1226" s="57"/>
      <c r="N1226" s="57"/>
      <c r="O1226" s="57"/>
      <c r="P1226" s="57"/>
      <c r="Q1226" s="57"/>
      <c r="R1226" s="57"/>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c r="BH1226" s="57"/>
      <c r="BI1226" s="57"/>
      <c r="BJ1226" s="57"/>
      <c r="BK1226" s="57"/>
      <c r="BL1226" s="57"/>
      <c r="BM1226" s="57"/>
    </row>
    <row r="1227" spans="3:65">
      <c r="C1227" s="57"/>
      <c r="D1227" s="62"/>
      <c r="E1227" s="57"/>
      <c r="F1227" s="57"/>
      <c r="G1227" s="57"/>
      <c r="H1227" s="57"/>
      <c r="I1227" s="62"/>
      <c r="J1227" s="57"/>
      <c r="K1227" s="57"/>
      <c r="L1227" s="57"/>
      <c r="M1227" s="57"/>
      <c r="N1227" s="57"/>
      <c r="O1227" s="57"/>
      <c r="P1227" s="57"/>
      <c r="Q1227" s="57"/>
      <c r="R1227" s="57"/>
      <c r="S1227" s="57"/>
      <c r="T1227" s="57"/>
      <c r="U1227" s="57"/>
      <c r="V1227" s="57"/>
      <c r="W1227" s="57"/>
      <c r="X1227" s="57"/>
      <c r="Y1227" s="57"/>
      <c r="Z1227" s="57"/>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c r="BH1227" s="57"/>
      <c r="BI1227" s="57"/>
      <c r="BJ1227" s="57"/>
      <c r="BK1227" s="57"/>
      <c r="BL1227" s="57"/>
      <c r="BM1227" s="57"/>
    </row>
    <row r="1228" spans="3:65">
      <c r="C1228" s="57"/>
      <c r="D1228" s="62"/>
      <c r="E1228" s="57"/>
      <c r="F1228" s="57"/>
      <c r="G1228" s="57"/>
      <c r="H1228" s="57"/>
      <c r="I1228" s="62"/>
      <c r="J1228" s="57"/>
      <c r="K1228" s="57"/>
      <c r="L1228" s="57"/>
      <c r="M1228" s="57"/>
      <c r="N1228" s="57"/>
      <c r="O1228" s="57"/>
      <c r="P1228" s="57"/>
      <c r="Q1228" s="57"/>
      <c r="R1228" s="57"/>
      <c r="S1228" s="57"/>
      <c r="T1228" s="57"/>
      <c r="U1228" s="57"/>
      <c r="V1228" s="57"/>
      <c r="W1228" s="57"/>
      <c r="X1228" s="57"/>
      <c r="Y1228" s="57"/>
      <c r="Z1228" s="57"/>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c r="BH1228" s="57"/>
      <c r="BI1228" s="57"/>
      <c r="BJ1228" s="57"/>
      <c r="BK1228" s="57"/>
      <c r="BL1228" s="57"/>
      <c r="BM1228" s="57"/>
    </row>
    <row r="1229" spans="3:65">
      <c r="C1229" s="57"/>
      <c r="D1229" s="62"/>
      <c r="E1229" s="57"/>
      <c r="F1229" s="57"/>
      <c r="G1229" s="57"/>
      <c r="H1229" s="57"/>
      <c r="I1229" s="62"/>
      <c r="J1229" s="57"/>
      <c r="K1229" s="57"/>
      <c r="L1229" s="57"/>
      <c r="M1229" s="57"/>
      <c r="N1229" s="57"/>
      <c r="O1229" s="57"/>
      <c r="P1229" s="57"/>
      <c r="Q1229" s="57"/>
      <c r="R1229" s="57"/>
      <c r="S1229" s="57"/>
      <c r="T1229" s="57"/>
      <c r="U1229" s="57"/>
      <c r="V1229" s="57"/>
      <c r="W1229" s="57"/>
      <c r="X1229" s="57"/>
      <c r="Y1229" s="57"/>
      <c r="Z1229" s="57"/>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c r="BH1229" s="57"/>
      <c r="BI1229" s="57"/>
      <c r="BJ1229" s="57"/>
      <c r="BK1229" s="57"/>
      <c r="BL1229" s="57"/>
      <c r="BM1229" s="57"/>
    </row>
    <row r="1230" spans="3:65">
      <c r="C1230" s="57"/>
      <c r="D1230" s="62"/>
      <c r="E1230" s="57"/>
      <c r="F1230" s="57"/>
      <c r="G1230" s="57"/>
      <c r="H1230" s="57"/>
      <c r="I1230" s="62"/>
      <c r="J1230" s="57"/>
      <c r="K1230" s="57"/>
      <c r="L1230" s="57"/>
      <c r="M1230" s="57"/>
      <c r="N1230" s="57"/>
      <c r="O1230" s="57"/>
      <c r="P1230" s="57"/>
      <c r="Q1230" s="57"/>
      <c r="R1230" s="57"/>
      <c r="S1230" s="57"/>
      <c r="T1230" s="57"/>
      <c r="U1230" s="57"/>
      <c r="V1230" s="57"/>
      <c r="W1230" s="57"/>
      <c r="X1230" s="57"/>
      <c r="Y1230" s="57"/>
      <c r="Z1230" s="57"/>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c r="BH1230" s="57"/>
      <c r="BI1230" s="57"/>
      <c r="BJ1230" s="57"/>
      <c r="BK1230" s="57"/>
      <c r="BL1230" s="57"/>
      <c r="BM1230" s="57"/>
    </row>
    <row r="1231" spans="3:65">
      <c r="C1231" s="57"/>
      <c r="D1231" s="62"/>
      <c r="E1231" s="57"/>
      <c r="F1231" s="57"/>
      <c r="G1231" s="57"/>
      <c r="H1231" s="57"/>
      <c r="I1231" s="62"/>
      <c r="J1231" s="57"/>
      <c r="K1231" s="57"/>
      <c r="L1231" s="57"/>
      <c r="M1231" s="57"/>
      <c r="N1231" s="57"/>
      <c r="O1231" s="57"/>
      <c r="P1231" s="57"/>
      <c r="Q1231" s="57"/>
      <c r="R1231" s="57"/>
      <c r="S1231" s="57"/>
      <c r="T1231" s="57"/>
      <c r="U1231" s="57"/>
      <c r="V1231" s="57"/>
      <c r="W1231" s="57"/>
      <c r="X1231" s="57"/>
      <c r="Y1231" s="57"/>
      <c r="Z1231" s="57"/>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c r="BH1231" s="57"/>
      <c r="BI1231" s="57"/>
      <c r="BJ1231" s="57"/>
      <c r="BK1231" s="57"/>
      <c r="BL1231" s="57"/>
      <c r="BM1231" s="57"/>
    </row>
    <row r="1232" spans="3:65">
      <c r="C1232" s="57"/>
      <c r="D1232" s="62"/>
      <c r="E1232" s="57"/>
      <c r="F1232" s="57"/>
      <c r="G1232" s="57"/>
      <c r="H1232" s="57"/>
      <c r="I1232" s="62"/>
      <c r="J1232" s="57"/>
      <c r="K1232" s="57"/>
      <c r="L1232" s="57"/>
      <c r="M1232" s="57"/>
      <c r="N1232" s="57"/>
      <c r="O1232" s="57"/>
      <c r="P1232" s="57"/>
      <c r="Q1232" s="57"/>
      <c r="R1232" s="57"/>
      <c r="S1232" s="57"/>
      <c r="T1232" s="57"/>
      <c r="U1232" s="57"/>
      <c r="V1232" s="57"/>
      <c r="W1232" s="57"/>
      <c r="X1232" s="57"/>
      <c r="Y1232" s="57"/>
      <c r="Z1232" s="57"/>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c r="BH1232" s="57"/>
      <c r="BI1232" s="57"/>
      <c r="BJ1232" s="57"/>
      <c r="BK1232" s="57"/>
      <c r="BL1232" s="57"/>
      <c r="BM1232" s="57"/>
    </row>
    <row r="1233" spans="3:65">
      <c r="C1233" s="57"/>
      <c r="D1233" s="62"/>
      <c r="E1233" s="57"/>
      <c r="F1233" s="57"/>
      <c r="G1233" s="57"/>
      <c r="H1233" s="57"/>
      <c r="I1233" s="62"/>
      <c r="J1233" s="57"/>
      <c r="K1233" s="57"/>
      <c r="L1233" s="57"/>
      <c r="M1233" s="57"/>
      <c r="N1233" s="57"/>
      <c r="O1233" s="57"/>
      <c r="P1233" s="57"/>
      <c r="Q1233" s="57"/>
      <c r="R1233" s="57"/>
      <c r="S1233" s="57"/>
      <c r="T1233" s="57"/>
      <c r="U1233" s="57"/>
      <c r="V1233" s="57"/>
      <c r="W1233" s="57"/>
      <c r="X1233" s="57"/>
      <c r="Y1233" s="57"/>
      <c r="Z1233" s="57"/>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c r="BH1233" s="57"/>
      <c r="BI1233" s="57"/>
      <c r="BJ1233" s="57"/>
      <c r="BK1233" s="57"/>
      <c r="BL1233" s="57"/>
      <c r="BM1233" s="57"/>
    </row>
    <row r="1234" spans="3:65">
      <c r="C1234" s="57"/>
      <c r="D1234" s="62"/>
      <c r="E1234" s="57"/>
      <c r="F1234" s="57"/>
      <c r="G1234" s="57"/>
      <c r="H1234" s="57"/>
      <c r="I1234" s="62"/>
      <c r="J1234" s="57"/>
      <c r="K1234" s="57"/>
      <c r="L1234" s="57"/>
      <c r="M1234" s="57"/>
      <c r="N1234" s="57"/>
      <c r="O1234" s="57"/>
      <c r="P1234" s="57"/>
      <c r="Q1234" s="57"/>
      <c r="R1234" s="57"/>
      <c r="S1234" s="57"/>
      <c r="T1234" s="57"/>
      <c r="U1234" s="57"/>
      <c r="V1234" s="57"/>
      <c r="W1234" s="57"/>
      <c r="X1234" s="57"/>
      <c r="Y1234" s="57"/>
      <c r="Z1234" s="57"/>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c r="BH1234" s="57"/>
      <c r="BI1234" s="57"/>
      <c r="BJ1234" s="57"/>
      <c r="BK1234" s="57"/>
      <c r="BL1234" s="57"/>
      <c r="BM1234" s="57"/>
    </row>
    <row r="1235" spans="3:65">
      <c r="C1235" s="57"/>
      <c r="D1235" s="62"/>
      <c r="E1235" s="57"/>
      <c r="F1235" s="57"/>
      <c r="G1235" s="57"/>
      <c r="H1235" s="57"/>
      <c r="I1235" s="62"/>
      <c r="J1235" s="57"/>
      <c r="K1235" s="57"/>
      <c r="L1235" s="57"/>
      <c r="M1235" s="57"/>
      <c r="N1235" s="57"/>
      <c r="O1235" s="57"/>
      <c r="P1235" s="57"/>
      <c r="Q1235" s="57"/>
      <c r="R1235" s="57"/>
      <c r="S1235" s="57"/>
      <c r="T1235" s="57"/>
      <c r="U1235" s="57"/>
      <c r="V1235" s="57"/>
      <c r="W1235" s="57"/>
      <c r="X1235" s="57"/>
      <c r="Y1235" s="57"/>
      <c r="Z1235" s="57"/>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c r="BH1235" s="57"/>
      <c r="BI1235" s="57"/>
      <c r="BJ1235" s="57"/>
      <c r="BK1235" s="57"/>
      <c r="BL1235" s="57"/>
      <c r="BM1235" s="57"/>
    </row>
    <row r="1236" spans="3:65">
      <c r="C1236" s="57"/>
      <c r="D1236" s="62"/>
      <c r="E1236" s="57"/>
      <c r="F1236" s="57"/>
      <c r="G1236" s="57"/>
      <c r="H1236" s="57"/>
      <c r="I1236" s="62"/>
      <c r="J1236" s="57"/>
      <c r="K1236" s="57"/>
      <c r="L1236" s="57"/>
      <c r="M1236" s="57"/>
      <c r="N1236" s="57"/>
      <c r="O1236" s="57"/>
      <c r="P1236" s="57"/>
      <c r="Q1236" s="57"/>
      <c r="R1236" s="57"/>
      <c r="S1236" s="57"/>
      <c r="T1236" s="57"/>
      <c r="U1236" s="57"/>
      <c r="V1236" s="57"/>
      <c r="W1236" s="57"/>
      <c r="X1236" s="57"/>
      <c r="Y1236" s="57"/>
      <c r="Z1236" s="57"/>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c r="BH1236" s="57"/>
      <c r="BI1236" s="57"/>
      <c r="BJ1236" s="57"/>
      <c r="BK1236" s="57"/>
      <c r="BL1236" s="57"/>
      <c r="BM1236" s="57"/>
    </row>
    <row r="1237" spans="3:65">
      <c r="C1237" s="57"/>
      <c r="D1237" s="62"/>
      <c r="E1237" s="57"/>
      <c r="F1237" s="57"/>
      <c r="G1237" s="57"/>
      <c r="H1237" s="57"/>
      <c r="I1237" s="62"/>
      <c r="J1237" s="57"/>
      <c r="K1237" s="57"/>
      <c r="L1237" s="57"/>
      <c r="M1237" s="57"/>
      <c r="N1237" s="57"/>
      <c r="O1237" s="57"/>
      <c r="P1237" s="57"/>
      <c r="Q1237" s="57"/>
      <c r="R1237" s="57"/>
      <c r="S1237" s="57"/>
      <c r="T1237" s="57"/>
      <c r="U1237" s="57"/>
      <c r="V1237" s="57"/>
      <c r="W1237" s="57"/>
      <c r="X1237" s="57"/>
      <c r="Y1237" s="57"/>
      <c r="Z1237" s="57"/>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c r="BH1237" s="57"/>
      <c r="BI1237" s="57"/>
      <c r="BJ1237" s="57"/>
      <c r="BK1237" s="57"/>
      <c r="BL1237" s="57"/>
      <c r="BM1237" s="57"/>
    </row>
    <row r="1238" spans="3:65">
      <c r="C1238" s="57"/>
      <c r="D1238" s="62"/>
      <c r="E1238" s="57"/>
      <c r="F1238" s="57"/>
      <c r="G1238" s="57"/>
      <c r="H1238" s="57"/>
      <c r="I1238" s="62"/>
      <c r="J1238" s="57"/>
      <c r="K1238" s="57"/>
      <c r="L1238" s="57"/>
      <c r="M1238" s="57"/>
      <c r="N1238" s="57"/>
      <c r="O1238" s="57"/>
      <c r="P1238" s="57"/>
      <c r="Q1238" s="57"/>
      <c r="R1238" s="57"/>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c r="BH1238" s="57"/>
      <c r="BI1238" s="57"/>
      <c r="BJ1238" s="57"/>
      <c r="BK1238" s="57"/>
      <c r="BL1238" s="57"/>
      <c r="BM1238" s="57"/>
    </row>
    <row r="1239" spans="3:65">
      <c r="C1239" s="57"/>
      <c r="D1239" s="62"/>
      <c r="E1239" s="57"/>
      <c r="F1239" s="57"/>
      <c r="G1239" s="57"/>
      <c r="H1239" s="57"/>
      <c r="I1239" s="62"/>
      <c r="J1239" s="57"/>
      <c r="K1239" s="57"/>
      <c r="L1239" s="57"/>
      <c r="M1239" s="57"/>
      <c r="N1239" s="57"/>
      <c r="O1239" s="57"/>
      <c r="P1239" s="57"/>
      <c r="Q1239" s="57"/>
      <c r="R1239" s="57"/>
      <c r="S1239" s="57"/>
      <c r="T1239" s="57"/>
      <c r="U1239" s="57"/>
      <c r="V1239" s="57"/>
      <c r="W1239" s="57"/>
      <c r="X1239" s="57"/>
      <c r="Y1239" s="57"/>
      <c r="Z1239" s="57"/>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c r="BH1239" s="57"/>
      <c r="BI1239" s="57"/>
      <c r="BJ1239" s="57"/>
      <c r="BK1239" s="57"/>
      <c r="BL1239" s="57"/>
      <c r="BM1239" s="57"/>
    </row>
    <row r="1240" spans="3:65">
      <c r="C1240" s="57"/>
      <c r="D1240" s="62"/>
      <c r="E1240" s="57"/>
      <c r="F1240" s="57"/>
      <c r="G1240" s="57"/>
      <c r="H1240" s="57"/>
      <c r="I1240" s="62"/>
      <c r="J1240" s="57"/>
      <c r="K1240" s="57"/>
      <c r="L1240" s="57"/>
      <c r="M1240" s="57"/>
      <c r="N1240" s="57"/>
      <c r="O1240" s="57"/>
      <c r="P1240" s="57"/>
      <c r="Q1240" s="57"/>
      <c r="R1240" s="57"/>
      <c r="S1240" s="57"/>
      <c r="T1240" s="57"/>
      <c r="U1240" s="57"/>
      <c r="V1240" s="57"/>
      <c r="W1240" s="57"/>
      <c r="X1240" s="57"/>
      <c r="Y1240" s="57"/>
      <c r="Z1240" s="57"/>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c r="BH1240" s="57"/>
      <c r="BI1240" s="57"/>
      <c r="BJ1240" s="57"/>
      <c r="BK1240" s="57"/>
      <c r="BL1240" s="57"/>
      <c r="BM1240" s="57"/>
    </row>
    <row r="1241" spans="3:65">
      <c r="C1241" s="57"/>
      <c r="D1241" s="62"/>
      <c r="E1241" s="57"/>
      <c r="F1241" s="57"/>
      <c r="G1241" s="57"/>
      <c r="H1241" s="57"/>
      <c r="I1241" s="62"/>
      <c r="J1241" s="57"/>
      <c r="K1241" s="57"/>
      <c r="L1241" s="57"/>
      <c r="M1241" s="57"/>
      <c r="N1241" s="57"/>
      <c r="O1241" s="57"/>
      <c r="P1241" s="57"/>
      <c r="Q1241" s="57"/>
      <c r="R1241" s="57"/>
      <c r="S1241" s="57"/>
      <c r="T1241" s="57"/>
      <c r="U1241" s="57"/>
      <c r="V1241" s="57"/>
      <c r="W1241" s="57"/>
      <c r="X1241" s="57"/>
      <c r="Y1241" s="57"/>
      <c r="Z1241" s="57"/>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c r="BH1241" s="57"/>
      <c r="BI1241" s="57"/>
      <c r="BJ1241" s="57"/>
      <c r="BK1241" s="57"/>
      <c r="BL1241" s="57"/>
      <c r="BM1241" s="57"/>
    </row>
    <row r="1242" spans="3:65">
      <c r="C1242" s="57"/>
      <c r="D1242" s="62"/>
      <c r="E1242" s="57"/>
      <c r="F1242" s="57"/>
      <c r="G1242" s="57"/>
      <c r="H1242" s="57"/>
      <c r="I1242" s="62"/>
      <c r="J1242" s="57"/>
      <c r="K1242" s="57"/>
      <c r="L1242" s="57"/>
      <c r="M1242" s="57"/>
      <c r="N1242" s="57"/>
      <c r="O1242" s="57"/>
      <c r="P1242" s="57"/>
      <c r="Q1242" s="57"/>
      <c r="R1242" s="57"/>
      <c r="S1242" s="57"/>
      <c r="T1242" s="57"/>
      <c r="U1242" s="57"/>
      <c r="V1242" s="57"/>
      <c r="W1242" s="57"/>
      <c r="X1242" s="57"/>
      <c r="Y1242" s="57"/>
      <c r="Z1242" s="57"/>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c r="BH1242" s="57"/>
      <c r="BI1242" s="57"/>
      <c r="BJ1242" s="57"/>
      <c r="BK1242" s="57"/>
      <c r="BL1242" s="57"/>
      <c r="BM1242" s="57"/>
    </row>
    <row r="1243" spans="3:65">
      <c r="C1243" s="57"/>
      <c r="D1243" s="62"/>
      <c r="E1243" s="57"/>
      <c r="F1243" s="57"/>
      <c r="G1243" s="57"/>
      <c r="H1243" s="57"/>
      <c r="I1243" s="62"/>
      <c r="J1243" s="57"/>
      <c r="K1243" s="57"/>
      <c r="L1243" s="57"/>
      <c r="M1243" s="57"/>
      <c r="N1243" s="57"/>
      <c r="O1243" s="57"/>
      <c r="P1243" s="57"/>
      <c r="Q1243" s="57"/>
      <c r="R1243" s="57"/>
      <c r="S1243" s="57"/>
      <c r="T1243" s="57"/>
      <c r="U1243" s="57"/>
      <c r="V1243" s="57"/>
      <c r="W1243" s="57"/>
      <c r="X1243" s="57"/>
      <c r="Y1243" s="57"/>
      <c r="Z1243" s="57"/>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c r="BH1243" s="57"/>
      <c r="BI1243" s="57"/>
      <c r="BJ1243" s="57"/>
      <c r="BK1243" s="57"/>
      <c r="BL1243" s="57"/>
      <c r="BM1243" s="57"/>
    </row>
    <row r="1244" spans="3:65">
      <c r="C1244" s="57"/>
      <c r="D1244" s="62"/>
      <c r="E1244" s="57"/>
      <c r="F1244" s="57"/>
      <c r="G1244" s="57"/>
      <c r="H1244" s="57"/>
      <c r="I1244" s="62"/>
      <c r="J1244" s="57"/>
      <c r="K1244" s="57"/>
      <c r="L1244" s="57"/>
      <c r="M1244" s="57"/>
      <c r="N1244" s="57"/>
      <c r="O1244" s="57"/>
      <c r="P1244" s="57"/>
      <c r="Q1244" s="57"/>
      <c r="R1244" s="57"/>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c r="BH1244" s="57"/>
      <c r="BI1244" s="57"/>
      <c r="BJ1244" s="57"/>
      <c r="BK1244" s="57"/>
      <c r="BL1244" s="57"/>
      <c r="BM1244" s="57"/>
    </row>
    <row r="1245" spans="3:65">
      <c r="C1245" s="57"/>
      <c r="D1245" s="62"/>
      <c r="E1245" s="57"/>
      <c r="F1245" s="57"/>
      <c r="G1245" s="57"/>
      <c r="H1245" s="57"/>
      <c r="I1245" s="62"/>
      <c r="J1245" s="57"/>
      <c r="K1245" s="57"/>
      <c r="L1245" s="57"/>
      <c r="M1245" s="57"/>
      <c r="N1245" s="57"/>
      <c r="O1245" s="57"/>
      <c r="P1245" s="57"/>
      <c r="Q1245" s="57"/>
      <c r="R1245" s="57"/>
      <c r="S1245" s="57"/>
      <c r="T1245" s="57"/>
      <c r="U1245" s="57"/>
      <c r="V1245" s="57"/>
      <c r="W1245" s="57"/>
      <c r="X1245" s="57"/>
      <c r="Y1245" s="57"/>
      <c r="Z1245" s="57"/>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c r="BH1245" s="57"/>
      <c r="BI1245" s="57"/>
      <c r="BJ1245" s="57"/>
      <c r="BK1245" s="57"/>
      <c r="BL1245" s="57"/>
      <c r="BM1245" s="57"/>
    </row>
    <row r="1246" spans="3:65">
      <c r="C1246" s="57"/>
      <c r="D1246" s="62"/>
      <c r="E1246" s="57"/>
      <c r="F1246" s="57"/>
      <c r="G1246" s="57"/>
      <c r="H1246" s="57"/>
      <c r="I1246" s="62"/>
      <c r="J1246" s="57"/>
      <c r="K1246" s="57"/>
      <c r="L1246" s="57"/>
      <c r="M1246" s="57"/>
      <c r="N1246" s="57"/>
      <c r="O1246" s="57"/>
      <c r="P1246" s="57"/>
      <c r="Q1246" s="57"/>
      <c r="R1246" s="57"/>
      <c r="S1246" s="57"/>
      <c r="T1246" s="57"/>
      <c r="U1246" s="57"/>
      <c r="V1246" s="57"/>
      <c r="W1246" s="57"/>
      <c r="X1246" s="57"/>
      <c r="Y1246" s="57"/>
      <c r="Z1246" s="57"/>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c r="BH1246" s="57"/>
      <c r="BI1246" s="57"/>
      <c r="BJ1246" s="57"/>
      <c r="BK1246" s="57"/>
      <c r="BL1246" s="57"/>
      <c r="BM1246" s="57"/>
    </row>
    <row r="1247" spans="3:65">
      <c r="C1247" s="57"/>
      <c r="D1247" s="62"/>
      <c r="E1247" s="57"/>
      <c r="F1247" s="57"/>
      <c r="G1247" s="57"/>
      <c r="H1247" s="57"/>
      <c r="I1247" s="62"/>
      <c r="J1247" s="57"/>
      <c r="K1247" s="57"/>
      <c r="L1247" s="57"/>
      <c r="M1247" s="57"/>
      <c r="N1247" s="57"/>
      <c r="O1247" s="57"/>
      <c r="P1247" s="57"/>
      <c r="Q1247" s="57"/>
      <c r="R1247" s="57"/>
      <c r="S1247" s="57"/>
      <c r="T1247" s="57"/>
      <c r="U1247" s="57"/>
      <c r="V1247" s="57"/>
      <c r="W1247" s="57"/>
      <c r="X1247" s="57"/>
      <c r="Y1247" s="57"/>
      <c r="Z1247" s="57"/>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c r="BH1247" s="57"/>
      <c r="BI1247" s="57"/>
      <c r="BJ1247" s="57"/>
      <c r="BK1247" s="57"/>
      <c r="BL1247" s="57"/>
      <c r="BM1247" s="57"/>
    </row>
    <row r="1248" spans="3:65">
      <c r="C1248" s="57"/>
      <c r="D1248" s="62"/>
      <c r="E1248" s="57"/>
      <c r="F1248" s="57"/>
      <c r="G1248" s="57"/>
      <c r="H1248" s="57"/>
      <c r="I1248" s="62"/>
      <c r="J1248" s="57"/>
      <c r="K1248" s="57"/>
      <c r="L1248" s="57"/>
      <c r="M1248" s="57"/>
      <c r="N1248" s="57"/>
      <c r="O1248" s="57"/>
      <c r="P1248" s="57"/>
      <c r="Q1248" s="57"/>
      <c r="R1248" s="57"/>
      <c r="S1248" s="57"/>
      <c r="T1248" s="57"/>
      <c r="U1248" s="57"/>
      <c r="V1248" s="57"/>
      <c r="W1248" s="57"/>
      <c r="X1248" s="57"/>
      <c r="Y1248" s="57"/>
      <c r="Z1248" s="57"/>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c r="BH1248" s="57"/>
      <c r="BI1248" s="57"/>
      <c r="BJ1248" s="57"/>
      <c r="BK1248" s="57"/>
      <c r="BL1248" s="57"/>
      <c r="BM1248" s="57"/>
    </row>
    <row r="1249" spans="3:65">
      <c r="C1249" s="57"/>
      <c r="D1249" s="62"/>
      <c r="E1249" s="57"/>
      <c r="F1249" s="57"/>
      <c r="G1249" s="57"/>
      <c r="H1249" s="57"/>
      <c r="I1249" s="62"/>
      <c r="J1249" s="57"/>
      <c r="K1249" s="57"/>
      <c r="L1249" s="57"/>
      <c r="M1249" s="57"/>
      <c r="N1249" s="57"/>
      <c r="O1249" s="57"/>
      <c r="P1249" s="57"/>
      <c r="Q1249" s="57"/>
      <c r="R1249" s="57"/>
      <c r="S1249" s="57"/>
      <c r="T1249" s="57"/>
      <c r="U1249" s="57"/>
      <c r="V1249" s="57"/>
      <c r="W1249" s="57"/>
      <c r="X1249" s="57"/>
      <c r="Y1249" s="57"/>
      <c r="Z1249" s="57"/>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c r="BH1249" s="57"/>
      <c r="BI1249" s="57"/>
      <c r="BJ1249" s="57"/>
      <c r="BK1249" s="57"/>
      <c r="BL1249" s="57"/>
      <c r="BM1249" s="57"/>
    </row>
    <row r="1250" spans="3:65">
      <c r="C1250" s="57"/>
      <c r="D1250" s="62"/>
      <c r="E1250" s="57"/>
      <c r="F1250" s="57"/>
      <c r="G1250" s="57"/>
      <c r="H1250" s="57"/>
      <c r="I1250" s="62"/>
      <c r="J1250" s="57"/>
      <c r="K1250" s="57"/>
      <c r="L1250" s="57"/>
      <c r="M1250" s="57"/>
      <c r="N1250" s="57"/>
      <c r="O1250" s="57"/>
      <c r="P1250" s="57"/>
      <c r="Q1250" s="57"/>
      <c r="R1250" s="57"/>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c r="BH1250" s="57"/>
      <c r="BI1250" s="57"/>
      <c r="BJ1250" s="57"/>
      <c r="BK1250" s="57"/>
      <c r="BL1250" s="57"/>
      <c r="BM1250" s="57"/>
    </row>
    <row r="1251" spans="3:65">
      <c r="C1251" s="57"/>
      <c r="D1251" s="62"/>
      <c r="E1251" s="57"/>
      <c r="F1251" s="57"/>
      <c r="G1251" s="57"/>
      <c r="H1251" s="57"/>
      <c r="I1251" s="62"/>
      <c r="J1251" s="57"/>
      <c r="K1251" s="57"/>
      <c r="L1251" s="57"/>
      <c r="M1251" s="57"/>
      <c r="N1251" s="57"/>
      <c r="O1251" s="57"/>
      <c r="P1251" s="57"/>
      <c r="Q1251" s="57"/>
      <c r="R1251" s="57"/>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c r="BH1251" s="57"/>
      <c r="BI1251" s="57"/>
      <c r="BJ1251" s="57"/>
      <c r="BK1251" s="57"/>
      <c r="BL1251" s="57"/>
      <c r="BM1251" s="57"/>
    </row>
    <row r="1252" spans="3:65">
      <c r="C1252" s="57"/>
      <c r="D1252" s="62"/>
      <c r="E1252" s="57"/>
      <c r="F1252" s="57"/>
      <c r="G1252" s="57"/>
      <c r="H1252" s="57"/>
      <c r="I1252" s="62"/>
      <c r="J1252" s="57"/>
      <c r="K1252" s="57"/>
      <c r="L1252" s="57"/>
      <c r="M1252" s="57"/>
      <c r="N1252" s="57"/>
      <c r="O1252" s="57"/>
      <c r="P1252" s="57"/>
      <c r="Q1252" s="57"/>
      <c r="R1252" s="57"/>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c r="BH1252" s="57"/>
      <c r="BI1252" s="57"/>
      <c r="BJ1252" s="57"/>
      <c r="BK1252" s="57"/>
      <c r="BL1252" s="57"/>
      <c r="BM1252" s="57"/>
    </row>
    <row r="1253" spans="3:65">
      <c r="C1253" s="57"/>
      <c r="D1253" s="62"/>
      <c r="E1253" s="57"/>
      <c r="F1253" s="57"/>
      <c r="G1253" s="57"/>
      <c r="H1253" s="57"/>
      <c r="I1253" s="62"/>
      <c r="J1253" s="57"/>
      <c r="K1253" s="57"/>
      <c r="L1253" s="57"/>
      <c r="M1253" s="57"/>
      <c r="N1253" s="57"/>
      <c r="O1253" s="57"/>
      <c r="P1253" s="57"/>
      <c r="Q1253" s="57"/>
      <c r="R1253" s="57"/>
      <c r="S1253" s="57"/>
      <c r="T1253" s="57"/>
      <c r="U1253" s="57"/>
      <c r="V1253" s="57"/>
      <c r="W1253" s="57"/>
      <c r="X1253" s="57"/>
      <c r="Y1253" s="57"/>
      <c r="Z1253" s="57"/>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c r="BH1253" s="57"/>
      <c r="BI1253" s="57"/>
      <c r="BJ1253" s="57"/>
      <c r="BK1253" s="57"/>
      <c r="BL1253" s="57"/>
      <c r="BM1253" s="57"/>
    </row>
    <row r="1254" spans="3:65">
      <c r="C1254" s="57"/>
      <c r="D1254" s="62"/>
      <c r="E1254" s="57"/>
      <c r="F1254" s="57"/>
      <c r="G1254" s="57"/>
      <c r="H1254" s="57"/>
      <c r="I1254" s="62"/>
      <c r="J1254" s="57"/>
      <c r="K1254" s="57"/>
      <c r="L1254" s="57"/>
      <c r="M1254" s="57"/>
      <c r="N1254" s="57"/>
      <c r="O1254" s="57"/>
      <c r="P1254" s="57"/>
      <c r="Q1254" s="57"/>
      <c r="R1254" s="57"/>
      <c r="S1254" s="57"/>
      <c r="T1254" s="57"/>
      <c r="U1254" s="57"/>
      <c r="V1254" s="57"/>
      <c r="W1254" s="57"/>
      <c r="X1254" s="57"/>
      <c r="Y1254" s="57"/>
      <c r="Z1254" s="57"/>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c r="BH1254" s="57"/>
      <c r="BI1254" s="57"/>
      <c r="BJ1254" s="57"/>
      <c r="BK1254" s="57"/>
      <c r="BL1254" s="57"/>
      <c r="BM1254" s="57"/>
    </row>
    <row r="1255" spans="3:65">
      <c r="C1255" s="57"/>
      <c r="D1255" s="62"/>
      <c r="E1255" s="57"/>
      <c r="F1255" s="57"/>
      <c r="G1255" s="57"/>
      <c r="H1255" s="57"/>
      <c r="I1255" s="62"/>
      <c r="J1255" s="57"/>
      <c r="K1255" s="57"/>
      <c r="L1255" s="57"/>
      <c r="M1255" s="57"/>
      <c r="N1255" s="57"/>
      <c r="O1255" s="57"/>
      <c r="P1255" s="57"/>
      <c r="Q1255" s="57"/>
      <c r="R1255" s="57"/>
      <c r="S1255" s="57"/>
      <c r="T1255" s="57"/>
      <c r="U1255" s="57"/>
      <c r="V1255" s="57"/>
      <c r="W1255" s="57"/>
      <c r="X1255" s="57"/>
      <c r="Y1255" s="57"/>
      <c r="Z1255" s="57"/>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c r="BH1255" s="57"/>
      <c r="BI1255" s="57"/>
      <c r="BJ1255" s="57"/>
      <c r="BK1255" s="57"/>
      <c r="BL1255" s="57"/>
      <c r="BM1255" s="57"/>
    </row>
    <row r="1256" spans="3:65">
      <c r="C1256" s="57"/>
      <c r="D1256" s="62"/>
      <c r="E1256" s="57"/>
      <c r="F1256" s="57"/>
      <c r="G1256" s="57"/>
      <c r="H1256" s="57"/>
      <c r="I1256" s="62"/>
      <c r="J1256" s="57"/>
      <c r="K1256" s="57"/>
      <c r="L1256" s="57"/>
      <c r="M1256" s="57"/>
      <c r="N1256" s="57"/>
      <c r="O1256" s="57"/>
      <c r="P1256" s="57"/>
      <c r="Q1256" s="57"/>
      <c r="R1256" s="57"/>
      <c r="S1256" s="57"/>
      <c r="T1256" s="57"/>
      <c r="U1256" s="57"/>
      <c r="V1256" s="57"/>
      <c r="W1256" s="57"/>
      <c r="X1256" s="57"/>
      <c r="Y1256" s="57"/>
      <c r="Z1256" s="57"/>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c r="BH1256" s="57"/>
      <c r="BI1256" s="57"/>
      <c r="BJ1256" s="57"/>
      <c r="BK1256" s="57"/>
      <c r="BL1256" s="57"/>
      <c r="BM1256" s="57"/>
    </row>
    <row r="1257" spans="3:65">
      <c r="C1257" s="57"/>
      <c r="D1257" s="62"/>
      <c r="E1257" s="57"/>
      <c r="F1257" s="57"/>
      <c r="G1257" s="57"/>
      <c r="H1257" s="57"/>
      <c r="I1257" s="62"/>
      <c r="J1257" s="57"/>
      <c r="K1257" s="57"/>
      <c r="L1257" s="57"/>
      <c r="M1257" s="57"/>
      <c r="N1257" s="57"/>
      <c r="O1257" s="57"/>
      <c r="P1257" s="57"/>
      <c r="Q1257" s="57"/>
      <c r="R1257" s="57"/>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c r="BH1257" s="57"/>
      <c r="BI1257" s="57"/>
      <c r="BJ1257" s="57"/>
      <c r="BK1257" s="57"/>
      <c r="BL1257" s="57"/>
      <c r="BM1257" s="57"/>
    </row>
    <row r="1258" spans="3:65">
      <c r="C1258" s="57"/>
      <c r="D1258" s="62"/>
      <c r="E1258" s="57"/>
      <c r="F1258" s="57"/>
      <c r="G1258" s="57"/>
      <c r="H1258" s="57"/>
      <c r="I1258" s="62"/>
      <c r="J1258" s="57"/>
      <c r="K1258" s="57"/>
      <c r="L1258" s="57"/>
      <c r="M1258" s="57"/>
      <c r="N1258" s="57"/>
      <c r="O1258" s="57"/>
      <c r="P1258" s="57"/>
      <c r="Q1258" s="57"/>
      <c r="R1258" s="57"/>
      <c r="S1258" s="57"/>
      <c r="T1258" s="57"/>
      <c r="U1258" s="57"/>
      <c r="V1258" s="57"/>
      <c r="W1258" s="57"/>
      <c r="X1258" s="57"/>
      <c r="Y1258" s="57"/>
      <c r="Z1258" s="57"/>
      <c r="AA1258" s="57"/>
      <c r="AB1258" s="57"/>
      <c r="AC1258" s="57"/>
      <c r="AD1258" s="57"/>
      <c r="AE1258" s="57"/>
      <c r="AF1258" s="57"/>
      <c r="AG1258" s="57"/>
      <c r="AH1258" s="57"/>
      <c r="AI1258" s="57"/>
      <c r="AJ1258" s="57"/>
      <c r="AK1258" s="57"/>
      <c r="AL1258" s="57"/>
      <c r="AM1258" s="57"/>
      <c r="AN1258" s="57"/>
      <c r="AO1258" s="57"/>
      <c r="AP1258" s="57"/>
      <c r="AQ1258" s="57"/>
      <c r="AR1258" s="57"/>
      <c r="AS1258" s="57"/>
      <c r="AT1258" s="57"/>
      <c r="AU1258" s="57"/>
      <c r="AV1258" s="57"/>
      <c r="AW1258" s="57"/>
      <c r="AX1258" s="57"/>
      <c r="AY1258" s="57"/>
      <c r="AZ1258" s="57"/>
      <c r="BA1258" s="57"/>
      <c r="BB1258" s="57"/>
      <c r="BC1258" s="57"/>
      <c r="BD1258" s="57"/>
      <c r="BE1258" s="57"/>
      <c r="BF1258" s="57"/>
      <c r="BG1258" s="57"/>
      <c r="BH1258" s="57"/>
      <c r="BI1258" s="57"/>
      <c r="BJ1258" s="57"/>
      <c r="BK1258" s="57"/>
      <c r="BL1258" s="57"/>
      <c r="BM1258" s="57"/>
    </row>
    <row r="1259" spans="3:65">
      <c r="C1259" s="57"/>
      <c r="D1259" s="62"/>
      <c r="E1259" s="57"/>
      <c r="F1259" s="57"/>
      <c r="G1259" s="57"/>
      <c r="H1259" s="57"/>
      <c r="I1259" s="62"/>
      <c r="J1259" s="57"/>
      <c r="K1259" s="57"/>
      <c r="L1259" s="57"/>
      <c r="M1259" s="57"/>
      <c r="N1259" s="57"/>
      <c r="O1259" s="57"/>
      <c r="P1259" s="57"/>
      <c r="Q1259" s="57"/>
      <c r="R1259" s="57"/>
      <c r="S1259" s="57"/>
      <c r="T1259" s="57"/>
      <c r="U1259" s="57"/>
      <c r="V1259" s="57"/>
      <c r="W1259" s="57"/>
      <c r="X1259" s="57"/>
      <c r="Y1259" s="57"/>
      <c r="Z1259" s="57"/>
      <c r="AA1259" s="57"/>
      <c r="AB1259" s="57"/>
      <c r="AC1259" s="57"/>
      <c r="AD1259" s="57"/>
      <c r="AE1259" s="57"/>
      <c r="AF1259" s="57"/>
      <c r="AG1259" s="57"/>
      <c r="AH1259" s="57"/>
      <c r="AI1259" s="57"/>
      <c r="AJ1259" s="57"/>
      <c r="AK1259" s="57"/>
      <c r="AL1259" s="57"/>
      <c r="AM1259" s="57"/>
      <c r="AN1259" s="57"/>
      <c r="AO1259" s="57"/>
      <c r="AP1259" s="57"/>
      <c r="AQ1259" s="57"/>
      <c r="AR1259" s="57"/>
      <c r="AS1259" s="57"/>
      <c r="AT1259" s="57"/>
      <c r="AU1259" s="57"/>
      <c r="AV1259" s="57"/>
      <c r="AW1259" s="57"/>
      <c r="AX1259" s="57"/>
      <c r="AY1259" s="57"/>
      <c r="AZ1259" s="57"/>
      <c r="BA1259" s="57"/>
      <c r="BB1259" s="57"/>
      <c r="BC1259" s="57"/>
      <c r="BD1259" s="57"/>
      <c r="BE1259" s="57"/>
      <c r="BF1259" s="57"/>
      <c r="BG1259" s="57"/>
      <c r="BH1259" s="57"/>
      <c r="BI1259" s="57"/>
      <c r="BJ1259" s="57"/>
      <c r="BK1259" s="57"/>
      <c r="BL1259" s="57"/>
      <c r="BM1259" s="57"/>
    </row>
    <row r="1260" spans="3:65">
      <c r="C1260" s="57"/>
      <c r="D1260" s="62"/>
      <c r="E1260" s="57"/>
      <c r="F1260" s="57"/>
      <c r="G1260" s="57"/>
      <c r="H1260" s="57"/>
      <c r="I1260" s="62"/>
      <c r="J1260" s="57"/>
      <c r="K1260" s="57"/>
      <c r="L1260" s="57"/>
      <c r="M1260" s="57"/>
      <c r="N1260" s="57"/>
      <c r="O1260" s="57"/>
      <c r="P1260" s="57"/>
      <c r="Q1260" s="57"/>
      <c r="R1260" s="57"/>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57"/>
      <c r="AS1260" s="57"/>
      <c r="AT1260" s="57"/>
      <c r="AU1260" s="57"/>
      <c r="AV1260" s="57"/>
      <c r="AW1260" s="57"/>
      <c r="AX1260" s="57"/>
      <c r="AY1260" s="57"/>
      <c r="AZ1260" s="57"/>
      <c r="BA1260" s="57"/>
      <c r="BB1260" s="57"/>
      <c r="BC1260" s="57"/>
      <c r="BD1260" s="57"/>
      <c r="BE1260" s="57"/>
      <c r="BF1260" s="57"/>
      <c r="BG1260" s="57"/>
      <c r="BH1260" s="57"/>
      <c r="BI1260" s="57"/>
      <c r="BJ1260" s="57"/>
      <c r="BK1260" s="57"/>
      <c r="BL1260" s="57"/>
      <c r="BM1260" s="57"/>
    </row>
    <row r="1261" spans="3:65">
      <c r="C1261" s="57"/>
      <c r="D1261" s="62"/>
      <c r="E1261" s="57"/>
      <c r="F1261" s="57"/>
      <c r="G1261" s="57"/>
      <c r="H1261" s="57"/>
      <c r="I1261" s="62"/>
      <c r="J1261" s="57"/>
      <c r="K1261" s="57"/>
      <c r="L1261" s="57"/>
      <c r="M1261" s="57"/>
      <c r="N1261" s="57"/>
      <c r="O1261" s="57"/>
      <c r="P1261" s="57"/>
      <c r="Q1261" s="57"/>
      <c r="R1261" s="57"/>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57"/>
      <c r="AS1261" s="57"/>
      <c r="AT1261" s="57"/>
      <c r="AU1261" s="57"/>
      <c r="AV1261" s="57"/>
      <c r="AW1261" s="57"/>
      <c r="AX1261" s="57"/>
      <c r="AY1261" s="57"/>
      <c r="AZ1261" s="57"/>
      <c r="BA1261" s="57"/>
      <c r="BB1261" s="57"/>
      <c r="BC1261" s="57"/>
      <c r="BD1261" s="57"/>
      <c r="BE1261" s="57"/>
      <c r="BF1261" s="57"/>
      <c r="BG1261" s="57"/>
      <c r="BH1261" s="57"/>
      <c r="BI1261" s="57"/>
      <c r="BJ1261" s="57"/>
      <c r="BK1261" s="57"/>
      <c r="BL1261" s="57"/>
      <c r="BM1261" s="57"/>
    </row>
    <row r="1262" spans="3:65">
      <c r="C1262" s="57"/>
      <c r="D1262" s="62"/>
      <c r="E1262" s="57"/>
      <c r="F1262" s="57"/>
      <c r="G1262" s="57"/>
      <c r="H1262" s="57"/>
      <c r="I1262" s="62"/>
      <c r="J1262" s="57"/>
      <c r="K1262" s="57"/>
      <c r="L1262" s="57"/>
      <c r="M1262" s="57"/>
      <c r="N1262" s="57"/>
      <c r="O1262" s="57"/>
      <c r="P1262" s="57"/>
      <c r="Q1262" s="57"/>
      <c r="R1262" s="57"/>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c r="BH1262" s="57"/>
      <c r="BI1262" s="57"/>
      <c r="BJ1262" s="57"/>
      <c r="BK1262" s="57"/>
      <c r="BL1262" s="57"/>
      <c r="BM1262" s="57"/>
    </row>
    <row r="1263" spans="3:65">
      <c r="C1263" s="57"/>
      <c r="D1263" s="62"/>
      <c r="E1263" s="57"/>
      <c r="F1263" s="57"/>
      <c r="G1263" s="57"/>
      <c r="H1263" s="57"/>
      <c r="I1263" s="62"/>
      <c r="J1263" s="57"/>
      <c r="K1263" s="57"/>
      <c r="L1263" s="57"/>
      <c r="M1263" s="57"/>
      <c r="N1263" s="57"/>
      <c r="O1263" s="57"/>
      <c r="P1263" s="57"/>
      <c r="Q1263" s="57"/>
      <c r="R1263" s="57"/>
      <c r="S1263" s="57"/>
      <c r="T1263" s="57"/>
      <c r="U1263" s="57"/>
      <c r="V1263" s="57"/>
      <c r="W1263" s="57"/>
      <c r="X1263" s="57"/>
      <c r="Y1263" s="57"/>
      <c r="Z1263" s="57"/>
      <c r="AA1263" s="57"/>
      <c r="AB1263" s="57"/>
      <c r="AC1263" s="57"/>
      <c r="AD1263" s="57"/>
      <c r="AE1263" s="57"/>
      <c r="AF1263" s="57"/>
      <c r="AG1263" s="57"/>
      <c r="AH1263" s="57"/>
      <c r="AI1263" s="57"/>
      <c r="AJ1263" s="57"/>
      <c r="AK1263" s="57"/>
      <c r="AL1263" s="57"/>
      <c r="AM1263" s="57"/>
      <c r="AN1263" s="57"/>
      <c r="AO1263" s="57"/>
      <c r="AP1263" s="57"/>
      <c r="AQ1263" s="57"/>
      <c r="AR1263" s="57"/>
      <c r="AS1263" s="57"/>
      <c r="AT1263" s="57"/>
      <c r="AU1263" s="57"/>
      <c r="AV1263" s="57"/>
      <c r="AW1263" s="57"/>
      <c r="AX1263" s="57"/>
      <c r="AY1263" s="57"/>
      <c r="AZ1263" s="57"/>
      <c r="BA1263" s="57"/>
      <c r="BB1263" s="57"/>
      <c r="BC1263" s="57"/>
      <c r="BD1263" s="57"/>
      <c r="BE1263" s="57"/>
      <c r="BF1263" s="57"/>
      <c r="BG1263" s="57"/>
      <c r="BH1263" s="57"/>
      <c r="BI1263" s="57"/>
      <c r="BJ1263" s="57"/>
      <c r="BK1263" s="57"/>
      <c r="BL1263" s="57"/>
      <c r="BM1263" s="57"/>
    </row>
    <row r="1264" spans="3:65">
      <c r="C1264" s="57"/>
      <c r="D1264" s="62"/>
      <c r="E1264" s="57"/>
      <c r="F1264" s="57"/>
      <c r="G1264" s="57"/>
      <c r="H1264" s="57"/>
      <c r="I1264" s="62"/>
      <c r="J1264" s="57"/>
      <c r="K1264" s="57"/>
      <c r="L1264" s="57"/>
      <c r="M1264" s="57"/>
      <c r="N1264" s="57"/>
      <c r="O1264" s="57"/>
      <c r="P1264" s="57"/>
      <c r="Q1264" s="57"/>
      <c r="R1264" s="57"/>
      <c r="S1264" s="57"/>
      <c r="T1264" s="57"/>
      <c r="U1264" s="57"/>
      <c r="V1264" s="57"/>
      <c r="W1264" s="57"/>
      <c r="X1264" s="57"/>
      <c r="Y1264" s="57"/>
      <c r="Z1264" s="57"/>
      <c r="AA1264" s="57"/>
      <c r="AB1264" s="57"/>
      <c r="AC1264" s="57"/>
      <c r="AD1264" s="57"/>
      <c r="AE1264" s="57"/>
      <c r="AF1264" s="57"/>
      <c r="AG1264" s="57"/>
      <c r="AH1264" s="57"/>
      <c r="AI1264" s="57"/>
      <c r="AJ1264" s="57"/>
      <c r="AK1264" s="57"/>
      <c r="AL1264" s="57"/>
      <c r="AM1264" s="57"/>
      <c r="AN1264" s="57"/>
      <c r="AO1264" s="57"/>
      <c r="AP1264" s="57"/>
      <c r="AQ1264" s="57"/>
      <c r="AR1264" s="57"/>
      <c r="AS1264" s="57"/>
      <c r="AT1264" s="57"/>
      <c r="AU1264" s="57"/>
      <c r="AV1264" s="57"/>
      <c r="AW1264" s="57"/>
      <c r="AX1264" s="57"/>
      <c r="AY1264" s="57"/>
      <c r="AZ1264" s="57"/>
      <c r="BA1264" s="57"/>
      <c r="BB1264" s="57"/>
      <c r="BC1264" s="57"/>
      <c r="BD1264" s="57"/>
      <c r="BE1264" s="57"/>
      <c r="BF1264" s="57"/>
      <c r="BG1264" s="57"/>
      <c r="BH1264" s="57"/>
      <c r="BI1264" s="57"/>
      <c r="BJ1264" s="57"/>
      <c r="BK1264" s="57"/>
      <c r="BL1264" s="57"/>
      <c r="BM1264" s="57"/>
    </row>
    <row r="1265" spans="3:65">
      <c r="C1265" s="57"/>
      <c r="D1265" s="62"/>
      <c r="E1265" s="57"/>
      <c r="F1265" s="57"/>
      <c r="G1265" s="57"/>
      <c r="H1265" s="57"/>
      <c r="I1265" s="62"/>
      <c r="J1265" s="57"/>
      <c r="K1265" s="57"/>
      <c r="L1265" s="57"/>
      <c r="M1265" s="57"/>
      <c r="N1265" s="57"/>
      <c r="O1265" s="57"/>
      <c r="P1265" s="57"/>
      <c r="Q1265" s="57"/>
      <c r="R1265" s="57"/>
      <c r="S1265" s="57"/>
      <c r="T1265" s="57"/>
      <c r="U1265" s="57"/>
      <c r="V1265" s="57"/>
      <c r="W1265" s="57"/>
      <c r="X1265" s="57"/>
      <c r="Y1265" s="57"/>
      <c r="Z1265" s="57"/>
      <c r="AA1265" s="57"/>
      <c r="AB1265" s="57"/>
      <c r="AC1265" s="57"/>
      <c r="AD1265" s="57"/>
      <c r="AE1265" s="57"/>
      <c r="AF1265" s="57"/>
      <c r="AG1265" s="57"/>
      <c r="AH1265" s="57"/>
      <c r="AI1265" s="57"/>
      <c r="AJ1265" s="57"/>
      <c r="AK1265" s="57"/>
      <c r="AL1265" s="57"/>
      <c r="AM1265" s="57"/>
      <c r="AN1265" s="57"/>
      <c r="AO1265" s="57"/>
      <c r="AP1265" s="57"/>
      <c r="AQ1265" s="57"/>
      <c r="AR1265" s="57"/>
      <c r="AS1265" s="57"/>
      <c r="AT1265" s="57"/>
      <c r="AU1265" s="57"/>
      <c r="AV1265" s="57"/>
      <c r="AW1265" s="57"/>
      <c r="AX1265" s="57"/>
      <c r="AY1265" s="57"/>
      <c r="AZ1265" s="57"/>
      <c r="BA1265" s="57"/>
      <c r="BB1265" s="57"/>
      <c r="BC1265" s="57"/>
      <c r="BD1265" s="57"/>
      <c r="BE1265" s="57"/>
      <c r="BF1265" s="57"/>
      <c r="BG1265" s="57"/>
      <c r="BH1265" s="57"/>
      <c r="BI1265" s="57"/>
      <c r="BJ1265" s="57"/>
      <c r="BK1265" s="57"/>
      <c r="BL1265" s="57"/>
      <c r="BM1265" s="57"/>
    </row>
    <row r="1266" spans="3:65">
      <c r="C1266" s="57"/>
      <c r="D1266" s="62"/>
      <c r="E1266" s="57"/>
      <c r="F1266" s="57"/>
      <c r="G1266" s="57"/>
      <c r="H1266" s="57"/>
      <c r="I1266" s="62"/>
      <c r="J1266" s="57"/>
      <c r="K1266" s="57"/>
      <c r="L1266" s="57"/>
      <c r="M1266" s="57"/>
      <c r="N1266" s="57"/>
      <c r="O1266" s="57"/>
      <c r="P1266" s="57"/>
      <c r="Q1266" s="57"/>
      <c r="R1266" s="57"/>
      <c r="S1266" s="57"/>
      <c r="T1266" s="57"/>
      <c r="U1266" s="57"/>
      <c r="V1266" s="57"/>
      <c r="W1266" s="57"/>
      <c r="X1266" s="57"/>
      <c r="Y1266" s="57"/>
      <c r="Z1266" s="57"/>
      <c r="AA1266" s="57"/>
      <c r="AB1266" s="57"/>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57"/>
      <c r="BA1266" s="57"/>
      <c r="BB1266" s="57"/>
      <c r="BC1266" s="57"/>
      <c r="BD1266" s="57"/>
      <c r="BE1266" s="57"/>
      <c r="BF1266" s="57"/>
      <c r="BG1266" s="57"/>
      <c r="BH1266" s="57"/>
      <c r="BI1266" s="57"/>
      <c r="BJ1266" s="57"/>
      <c r="BK1266" s="57"/>
      <c r="BL1266" s="57"/>
      <c r="BM1266" s="57"/>
    </row>
    <row r="1267" spans="3:65">
      <c r="C1267" s="57"/>
      <c r="D1267" s="62"/>
      <c r="E1267" s="57"/>
      <c r="F1267" s="57"/>
      <c r="G1267" s="57"/>
      <c r="H1267" s="57"/>
      <c r="I1267" s="62"/>
      <c r="J1267" s="57"/>
      <c r="K1267" s="57"/>
      <c r="L1267" s="57"/>
      <c r="M1267" s="57"/>
      <c r="N1267" s="57"/>
      <c r="O1267" s="57"/>
      <c r="P1267" s="57"/>
      <c r="Q1267" s="57"/>
      <c r="R1267" s="57"/>
      <c r="S1267" s="57"/>
      <c r="T1267" s="57"/>
      <c r="U1267" s="57"/>
      <c r="V1267" s="57"/>
      <c r="W1267" s="57"/>
      <c r="X1267" s="57"/>
      <c r="Y1267" s="57"/>
      <c r="Z1267" s="57"/>
      <c r="AA1267" s="57"/>
      <c r="AB1267" s="57"/>
      <c r="AC1267" s="57"/>
      <c r="AD1267" s="57"/>
      <c r="AE1267" s="57"/>
      <c r="AF1267" s="57"/>
      <c r="AG1267" s="57"/>
      <c r="AH1267" s="57"/>
      <c r="AI1267" s="57"/>
      <c r="AJ1267" s="57"/>
      <c r="AK1267" s="57"/>
      <c r="AL1267" s="57"/>
      <c r="AM1267" s="57"/>
      <c r="AN1267" s="57"/>
      <c r="AO1267" s="57"/>
      <c r="AP1267" s="57"/>
      <c r="AQ1267" s="57"/>
      <c r="AR1267" s="57"/>
      <c r="AS1267" s="57"/>
      <c r="AT1267" s="57"/>
      <c r="AU1267" s="57"/>
      <c r="AV1267" s="57"/>
      <c r="AW1267" s="57"/>
      <c r="AX1267" s="57"/>
      <c r="AY1267" s="57"/>
      <c r="AZ1267" s="57"/>
      <c r="BA1267" s="57"/>
      <c r="BB1267" s="57"/>
      <c r="BC1267" s="57"/>
      <c r="BD1267" s="57"/>
      <c r="BE1267" s="57"/>
      <c r="BF1267" s="57"/>
      <c r="BG1267" s="57"/>
      <c r="BH1267" s="57"/>
      <c r="BI1267" s="57"/>
      <c r="BJ1267" s="57"/>
      <c r="BK1267" s="57"/>
      <c r="BL1267" s="57"/>
      <c r="BM1267" s="57"/>
    </row>
    <row r="1268" spans="3:65">
      <c r="C1268" s="57"/>
      <c r="D1268" s="62"/>
      <c r="E1268" s="57"/>
      <c r="F1268" s="57"/>
      <c r="G1268" s="57"/>
      <c r="H1268" s="57"/>
      <c r="I1268" s="62"/>
      <c r="J1268" s="57"/>
      <c r="K1268" s="57"/>
      <c r="L1268" s="57"/>
      <c r="M1268" s="57"/>
      <c r="N1268" s="57"/>
      <c r="O1268" s="57"/>
      <c r="P1268" s="57"/>
      <c r="Q1268" s="57"/>
      <c r="R1268" s="57"/>
      <c r="S1268" s="57"/>
      <c r="T1268" s="57"/>
      <c r="U1268" s="57"/>
      <c r="V1268" s="57"/>
      <c r="W1268" s="57"/>
      <c r="X1268" s="57"/>
      <c r="Y1268" s="57"/>
      <c r="Z1268" s="57"/>
      <c r="AA1268" s="57"/>
      <c r="AB1268" s="57"/>
      <c r="AC1268" s="57"/>
      <c r="AD1268" s="57"/>
      <c r="AE1268" s="57"/>
      <c r="AF1268" s="57"/>
      <c r="AG1268" s="57"/>
      <c r="AH1268" s="57"/>
      <c r="AI1268" s="57"/>
      <c r="AJ1268" s="57"/>
      <c r="AK1268" s="57"/>
      <c r="AL1268" s="57"/>
      <c r="AM1268" s="57"/>
      <c r="AN1268" s="57"/>
      <c r="AO1268" s="57"/>
      <c r="AP1268" s="57"/>
      <c r="AQ1268" s="57"/>
      <c r="AR1268" s="57"/>
      <c r="AS1268" s="57"/>
      <c r="AT1268" s="57"/>
      <c r="AU1268" s="57"/>
      <c r="AV1268" s="57"/>
      <c r="AW1268" s="57"/>
      <c r="AX1268" s="57"/>
      <c r="AY1268" s="57"/>
      <c r="AZ1268" s="57"/>
      <c r="BA1268" s="57"/>
      <c r="BB1268" s="57"/>
      <c r="BC1268" s="57"/>
      <c r="BD1268" s="57"/>
      <c r="BE1268" s="57"/>
      <c r="BF1268" s="57"/>
      <c r="BG1268" s="57"/>
      <c r="BH1268" s="57"/>
      <c r="BI1268" s="57"/>
      <c r="BJ1268" s="57"/>
      <c r="BK1268" s="57"/>
      <c r="BL1268" s="57"/>
      <c r="BM1268" s="57"/>
    </row>
    <row r="1269" spans="3:65">
      <c r="C1269" s="57"/>
      <c r="D1269" s="62"/>
      <c r="E1269" s="57"/>
      <c r="F1269" s="57"/>
      <c r="G1269" s="57"/>
      <c r="H1269" s="57"/>
      <c r="I1269" s="62"/>
      <c r="J1269" s="57"/>
      <c r="K1269" s="57"/>
      <c r="L1269" s="57"/>
      <c r="M1269" s="57"/>
      <c r="N1269" s="57"/>
      <c r="O1269" s="57"/>
      <c r="P1269" s="57"/>
      <c r="Q1269" s="57"/>
      <c r="R1269" s="57"/>
      <c r="S1269" s="57"/>
      <c r="T1269" s="57"/>
      <c r="U1269" s="57"/>
      <c r="V1269" s="57"/>
      <c r="W1269" s="57"/>
      <c r="X1269" s="57"/>
      <c r="Y1269" s="57"/>
      <c r="Z1269" s="57"/>
      <c r="AA1269" s="57"/>
      <c r="AB1269" s="57"/>
      <c r="AC1269" s="57"/>
      <c r="AD1269" s="57"/>
      <c r="AE1269" s="57"/>
      <c r="AF1269" s="57"/>
      <c r="AG1269" s="57"/>
      <c r="AH1269" s="57"/>
      <c r="AI1269" s="57"/>
      <c r="AJ1269" s="57"/>
      <c r="AK1269" s="57"/>
      <c r="AL1269" s="57"/>
      <c r="AM1269" s="57"/>
      <c r="AN1269" s="57"/>
      <c r="AO1269" s="57"/>
      <c r="AP1269" s="57"/>
      <c r="AQ1269" s="57"/>
      <c r="AR1269" s="57"/>
      <c r="AS1269" s="57"/>
      <c r="AT1269" s="57"/>
      <c r="AU1269" s="57"/>
      <c r="AV1269" s="57"/>
      <c r="AW1269" s="57"/>
      <c r="AX1269" s="57"/>
      <c r="AY1269" s="57"/>
      <c r="AZ1269" s="57"/>
      <c r="BA1269" s="57"/>
      <c r="BB1269" s="57"/>
      <c r="BC1269" s="57"/>
      <c r="BD1269" s="57"/>
      <c r="BE1269" s="57"/>
      <c r="BF1269" s="57"/>
      <c r="BG1269" s="57"/>
      <c r="BH1269" s="57"/>
      <c r="BI1269" s="57"/>
      <c r="BJ1269" s="57"/>
      <c r="BK1269" s="57"/>
      <c r="BL1269" s="57"/>
      <c r="BM1269" s="57"/>
    </row>
    <row r="1270" spans="3:65">
      <c r="C1270" s="57"/>
      <c r="D1270" s="62"/>
      <c r="E1270" s="57"/>
      <c r="F1270" s="57"/>
      <c r="G1270" s="57"/>
      <c r="H1270" s="57"/>
      <c r="I1270" s="62"/>
      <c r="J1270" s="57"/>
      <c r="K1270" s="57"/>
      <c r="L1270" s="57"/>
      <c r="M1270" s="57"/>
      <c r="N1270" s="57"/>
      <c r="O1270" s="57"/>
      <c r="P1270" s="57"/>
      <c r="Q1270" s="57"/>
      <c r="R1270" s="57"/>
      <c r="S1270" s="57"/>
      <c r="T1270" s="57"/>
      <c r="U1270" s="57"/>
      <c r="V1270" s="57"/>
      <c r="W1270" s="57"/>
      <c r="X1270" s="57"/>
      <c r="Y1270" s="57"/>
      <c r="Z1270" s="57"/>
      <c r="AA1270" s="57"/>
      <c r="AB1270" s="57"/>
      <c r="AC1270" s="57"/>
      <c r="AD1270" s="57"/>
      <c r="AE1270" s="57"/>
      <c r="AF1270" s="57"/>
      <c r="AG1270" s="57"/>
      <c r="AH1270" s="57"/>
      <c r="AI1270" s="57"/>
      <c r="AJ1270" s="57"/>
      <c r="AK1270" s="57"/>
      <c r="AL1270" s="57"/>
      <c r="AM1270" s="57"/>
      <c r="AN1270" s="57"/>
      <c r="AO1270" s="57"/>
      <c r="AP1270" s="57"/>
      <c r="AQ1270" s="57"/>
      <c r="AR1270" s="57"/>
      <c r="AS1270" s="57"/>
      <c r="AT1270" s="57"/>
      <c r="AU1270" s="57"/>
      <c r="AV1270" s="57"/>
      <c r="AW1270" s="57"/>
      <c r="AX1270" s="57"/>
      <c r="AY1270" s="57"/>
      <c r="AZ1270" s="57"/>
      <c r="BA1270" s="57"/>
      <c r="BB1270" s="57"/>
      <c r="BC1270" s="57"/>
      <c r="BD1270" s="57"/>
      <c r="BE1270" s="57"/>
      <c r="BF1270" s="57"/>
      <c r="BG1270" s="57"/>
      <c r="BH1270" s="57"/>
      <c r="BI1270" s="57"/>
      <c r="BJ1270" s="57"/>
      <c r="BK1270" s="57"/>
      <c r="BL1270" s="57"/>
      <c r="BM1270" s="57"/>
    </row>
    <row r="1271" spans="3:65">
      <c r="C1271" s="57"/>
      <c r="D1271" s="62"/>
      <c r="E1271" s="57"/>
      <c r="F1271" s="57"/>
      <c r="G1271" s="57"/>
      <c r="H1271" s="57"/>
      <c r="I1271" s="62"/>
      <c r="J1271" s="57"/>
      <c r="K1271" s="57"/>
      <c r="L1271" s="57"/>
      <c r="M1271" s="57"/>
      <c r="N1271" s="57"/>
      <c r="O1271" s="57"/>
      <c r="P1271" s="57"/>
      <c r="Q1271" s="57"/>
      <c r="R1271" s="57"/>
      <c r="S1271" s="57"/>
      <c r="T1271" s="57"/>
      <c r="U1271" s="57"/>
      <c r="V1271" s="57"/>
      <c r="W1271" s="57"/>
      <c r="X1271" s="57"/>
      <c r="Y1271" s="57"/>
      <c r="Z1271" s="57"/>
      <c r="AA1271" s="57"/>
      <c r="AB1271" s="57"/>
      <c r="AC1271" s="57"/>
      <c r="AD1271" s="57"/>
      <c r="AE1271" s="57"/>
      <c r="AF1271" s="57"/>
      <c r="AG1271" s="57"/>
      <c r="AH1271" s="57"/>
      <c r="AI1271" s="57"/>
      <c r="AJ1271" s="57"/>
      <c r="AK1271" s="57"/>
      <c r="AL1271" s="57"/>
      <c r="AM1271" s="57"/>
      <c r="AN1271" s="57"/>
      <c r="AO1271" s="57"/>
      <c r="AP1271" s="57"/>
      <c r="AQ1271" s="57"/>
      <c r="AR1271" s="57"/>
      <c r="AS1271" s="57"/>
      <c r="AT1271" s="57"/>
      <c r="AU1271" s="57"/>
      <c r="AV1271" s="57"/>
      <c r="AW1271" s="57"/>
      <c r="AX1271" s="57"/>
      <c r="AY1271" s="57"/>
      <c r="AZ1271" s="57"/>
      <c r="BA1271" s="57"/>
      <c r="BB1271" s="57"/>
      <c r="BC1271" s="57"/>
      <c r="BD1271" s="57"/>
      <c r="BE1271" s="57"/>
      <c r="BF1271" s="57"/>
      <c r="BG1271" s="57"/>
      <c r="BH1271" s="57"/>
      <c r="BI1271" s="57"/>
      <c r="BJ1271" s="57"/>
      <c r="BK1271" s="57"/>
      <c r="BL1271" s="57"/>
      <c r="BM1271" s="57"/>
    </row>
    <row r="1272" spans="3:65">
      <c r="C1272" s="57"/>
      <c r="D1272" s="62"/>
      <c r="E1272" s="57"/>
      <c r="F1272" s="57"/>
      <c r="G1272" s="57"/>
      <c r="H1272" s="57"/>
      <c r="I1272" s="62"/>
      <c r="J1272" s="57"/>
      <c r="K1272" s="57"/>
      <c r="L1272" s="57"/>
      <c r="M1272" s="57"/>
      <c r="N1272" s="57"/>
      <c r="O1272" s="57"/>
      <c r="P1272" s="57"/>
      <c r="Q1272" s="57"/>
      <c r="R1272" s="57"/>
      <c r="S1272" s="57"/>
      <c r="T1272" s="57"/>
      <c r="U1272" s="57"/>
      <c r="V1272" s="57"/>
      <c r="W1272" s="57"/>
      <c r="X1272" s="57"/>
      <c r="Y1272" s="57"/>
      <c r="Z1272" s="57"/>
      <c r="AA1272" s="57"/>
      <c r="AB1272" s="57"/>
      <c r="AC1272" s="57"/>
      <c r="AD1272" s="57"/>
      <c r="AE1272" s="57"/>
      <c r="AF1272" s="57"/>
      <c r="AG1272" s="57"/>
      <c r="AH1272" s="57"/>
      <c r="AI1272" s="57"/>
      <c r="AJ1272" s="57"/>
      <c r="AK1272" s="57"/>
      <c r="AL1272" s="57"/>
      <c r="AM1272" s="57"/>
      <c r="AN1272" s="57"/>
      <c r="AO1272" s="57"/>
      <c r="AP1272" s="57"/>
      <c r="AQ1272" s="57"/>
      <c r="AR1272" s="57"/>
      <c r="AS1272" s="57"/>
      <c r="AT1272" s="57"/>
      <c r="AU1272" s="57"/>
      <c r="AV1272" s="57"/>
      <c r="AW1272" s="57"/>
      <c r="AX1272" s="57"/>
      <c r="AY1272" s="57"/>
      <c r="AZ1272" s="57"/>
      <c r="BA1272" s="57"/>
      <c r="BB1272" s="57"/>
      <c r="BC1272" s="57"/>
      <c r="BD1272" s="57"/>
      <c r="BE1272" s="57"/>
      <c r="BF1272" s="57"/>
      <c r="BG1272" s="57"/>
      <c r="BH1272" s="57"/>
      <c r="BI1272" s="57"/>
      <c r="BJ1272" s="57"/>
      <c r="BK1272" s="57"/>
      <c r="BL1272" s="57"/>
      <c r="BM1272" s="57"/>
    </row>
    <row r="1273" spans="3:65">
      <c r="C1273" s="57"/>
      <c r="D1273" s="62"/>
      <c r="E1273" s="57"/>
      <c r="F1273" s="57"/>
      <c r="G1273" s="57"/>
      <c r="H1273" s="57"/>
      <c r="I1273" s="62"/>
      <c r="J1273" s="57"/>
      <c r="K1273" s="57"/>
      <c r="L1273" s="57"/>
      <c r="M1273" s="57"/>
      <c r="N1273" s="57"/>
      <c r="O1273" s="57"/>
      <c r="P1273" s="57"/>
      <c r="Q1273" s="57"/>
      <c r="R1273" s="57"/>
      <c r="S1273" s="57"/>
      <c r="T1273" s="57"/>
      <c r="U1273" s="57"/>
      <c r="V1273" s="57"/>
      <c r="W1273" s="57"/>
      <c r="X1273" s="57"/>
      <c r="Y1273" s="57"/>
      <c r="Z1273" s="57"/>
      <c r="AA1273" s="57"/>
      <c r="AB1273" s="57"/>
      <c r="AC1273" s="57"/>
      <c r="AD1273" s="57"/>
      <c r="AE1273" s="57"/>
      <c r="AF1273" s="57"/>
      <c r="AG1273" s="57"/>
      <c r="AH1273" s="57"/>
      <c r="AI1273" s="57"/>
      <c r="AJ1273" s="57"/>
      <c r="AK1273" s="57"/>
      <c r="AL1273" s="57"/>
      <c r="AM1273" s="57"/>
      <c r="AN1273" s="57"/>
      <c r="AO1273" s="57"/>
      <c r="AP1273" s="57"/>
      <c r="AQ1273" s="57"/>
      <c r="AR1273" s="57"/>
      <c r="AS1273" s="57"/>
      <c r="AT1273" s="57"/>
      <c r="AU1273" s="57"/>
      <c r="AV1273" s="57"/>
      <c r="AW1273" s="57"/>
      <c r="AX1273" s="57"/>
      <c r="AY1273" s="57"/>
      <c r="AZ1273" s="57"/>
      <c r="BA1273" s="57"/>
      <c r="BB1273" s="57"/>
      <c r="BC1273" s="57"/>
      <c r="BD1273" s="57"/>
      <c r="BE1273" s="57"/>
      <c r="BF1273" s="57"/>
      <c r="BG1273" s="57"/>
      <c r="BH1273" s="57"/>
      <c r="BI1273" s="57"/>
      <c r="BJ1273" s="57"/>
      <c r="BK1273" s="57"/>
      <c r="BL1273" s="57"/>
      <c r="BM1273" s="57"/>
    </row>
    <row r="1274" spans="3:65">
      <c r="C1274" s="57"/>
      <c r="D1274" s="62"/>
      <c r="E1274" s="57"/>
      <c r="F1274" s="57"/>
      <c r="G1274" s="57"/>
      <c r="H1274" s="57"/>
      <c r="I1274" s="62"/>
      <c r="J1274" s="57"/>
      <c r="K1274" s="57"/>
      <c r="L1274" s="57"/>
      <c r="M1274" s="57"/>
      <c r="N1274" s="57"/>
      <c r="O1274" s="57"/>
      <c r="P1274" s="57"/>
      <c r="Q1274" s="57"/>
      <c r="R1274" s="57"/>
      <c r="S1274" s="57"/>
      <c r="T1274" s="57"/>
      <c r="U1274" s="57"/>
      <c r="V1274" s="57"/>
      <c r="W1274" s="57"/>
      <c r="X1274" s="57"/>
      <c r="Y1274" s="57"/>
      <c r="Z1274" s="57"/>
      <c r="AA1274" s="57"/>
      <c r="AB1274" s="57"/>
      <c r="AC1274" s="57"/>
      <c r="AD1274" s="57"/>
      <c r="AE1274" s="57"/>
      <c r="AF1274" s="57"/>
      <c r="AG1274" s="57"/>
      <c r="AH1274" s="57"/>
      <c r="AI1274" s="57"/>
      <c r="AJ1274" s="57"/>
      <c r="AK1274" s="57"/>
      <c r="AL1274" s="57"/>
      <c r="AM1274" s="57"/>
      <c r="AN1274" s="57"/>
      <c r="AO1274" s="57"/>
      <c r="AP1274" s="57"/>
      <c r="AQ1274" s="57"/>
      <c r="AR1274" s="57"/>
      <c r="AS1274" s="57"/>
      <c r="AT1274" s="57"/>
      <c r="AU1274" s="57"/>
      <c r="AV1274" s="57"/>
      <c r="AW1274" s="57"/>
      <c r="AX1274" s="57"/>
      <c r="AY1274" s="57"/>
      <c r="AZ1274" s="57"/>
      <c r="BA1274" s="57"/>
      <c r="BB1274" s="57"/>
      <c r="BC1274" s="57"/>
      <c r="BD1274" s="57"/>
      <c r="BE1274" s="57"/>
      <c r="BF1274" s="57"/>
      <c r="BG1274" s="57"/>
      <c r="BH1274" s="57"/>
      <c r="BI1274" s="57"/>
      <c r="BJ1274" s="57"/>
      <c r="BK1274" s="57"/>
      <c r="BL1274" s="57"/>
      <c r="BM1274" s="57"/>
    </row>
    <row r="1275" spans="3:65">
      <c r="C1275" s="57"/>
      <c r="D1275" s="62"/>
      <c r="E1275" s="57"/>
      <c r="F1275" s="57"/>
      <c r="G1275" s="57"/>
      <c r="H1275" s="57"/>
      <c r="I1275" s="62"/>
      <c r="J1275" s="57"/>
      <c r="K1275" s="57"/>
      <c r="L1275" s="57"/>
      <c r="M1275" s="57"/>
      <c r="N1275" s="57"/>
      <c r="O1275" s="57"/>
      <c r="P1275" s="57"/>
      <c r="Q1275" s="57"/>
      <c r="R1275" s="57"/>
      <c r="S1275" s="57"/>
      <c r="T1275" s="57"/>
      <c r="U1275" s="57"/>
      <c r="V1275" s="57"/>
      <c r="W1275" s="57"/>
      <c r="X1275" s="57"/>
      <c r="Y1275" s="57"/>
      <c r="Z1275" s="57"/>
      <c r="AA1275" s="57"/>
      <c r="AB1275" s="57"/>
      <c r="AC1275" s="57"/>
      <c r="AD1275" s="57"/>
      <c r="AE1275" s="57"/>
      <c r="AF1275" s="57"/>
      <c r="AG1275" s="57"/>
      <c r="AH1275" s="57"/>
      <c r="AI1275" s="57"/>
      <c r="AJ1275" s="57"/>
      <c r="AK1275" s="57"/>
      <c r="AL1275" s="57"/>
      <c r="AM1275" s="57"/>
      <c r="AN1275" s="57"/>
      <c r="AO1275" s="57"/>
      <c r="AP1275" s="57"/>
      <c r="AQ1275" s="57"/>
      <c r="AR1275" s="57"/>
      <c r="AS1275" s="57"/>
      <c r="AT1275" s="57"/>
      <c r="AU1275" s="57"/>
      <c r="AV1275" s="57"/>
      <c r="AW1275" s="57"/>
      <c r="AX1275" s="57"/>
      <c r="AY1275" s="57"/>
      <c r="AZ1275" s="57"/>
      <c r="BA1275" s="57"/>
      <c r="BB1275" s="57"/>
      <c r="BC1275" s="57"/>
      <c r="BD1275" s="57"/>
      <c r="BE1275" s="57"/>
      <c r="BF1275" s="57"/>
      <c r="BG1275" s="57"/>
      <c r="BH1275" s="57"/>
      <c r="BI1275" s="57"/>
      <c r="BJ1275" s="57"/>
      <c r="BK1275" s="57"/>
      <c r="BL1275" s="57"/>
      <c r="BM1275" s="57"/>
    </row>
    <row r="1276" spans="3:65">
      <c r="C1276" s="57"/>
      <c r="D1276" s="62"/>
      <c r="E1276" s="57"/>
      <c r="F1276" s="57"/>
      <c r="G1276" s="57"/>
      <c r="H1276" s="57"/>
      <c r="I1276" s="62"/>
      <c r="J1276" s="57"/>
      <c r="K1276" s="57"/>
      <c r="L1276" s="57"/>
      <c r="M1276" s="57"/>
      <c r="N1276" s="57"/>
      <c r="O1276" s="57"/>
      <c r="P1276" s="57"/>
      <c r="Q1276" s="57"/>
      <c r="R1276" s="57"/>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c r="BH1276" s="57"/>
      <c r="BI1276" s="57"/>
      <c r="BJ1276" s="57"/>
      <c r="BK1276" s="57"/>
      <c r="BL1276" s="57"/>
      <c r="BM1276" s="57"/>
    </row>
    <row r="1277" spans="3:65">
      <c r="C1277" s="57"/>
      <c r="D1277" s="62"/>
      <c r="E1277" s="57"/>
      <c r="F1277" s="57"/>
      <c r="G1277" s="57"/>
      <c r="H1277" s="57"/>
      <c r="I1277" s="62"/>
      <c r="J1277" s="57"/>
      <c r="K1277" s="57"/>
      <c r="L1277" s="57"/>
      <c r="M1277" s="57"/>
      <c r="N1277" s="57"/>
      <c r="O1277" s="57"/>
      <c r="P1277" s="57"/>
      <c r="Q1277" s="57"/>
      <c r="R1277" s="57"/>
      <c r="S1277" s="57"/>
      <c r="T1277" s="57"/>
      <c r="U1277" s="57"/>
      <c r="V1277" s="57"/>
      <c r="W1277" s="57"/>
      <c r="X1277" s="57"/>
      <c r="Y1277" s="57"/>
      <c r="Z1277" s="57"/>
      <c r="AA1277" s="57"/>
      <c r="AB1277" s="57"/>
      <c r="AC1277" s="57"/>
      <c r="AD1277" s="57"/>
      <c r="AE1277" s="57"/>
      <c r="AF1277" s="57"/>
      <c r="AG1277" s="57"/>
      <c r="AH1277" s="57"/>
      <c r="AI1277" s="57"/>
      <c r="AJ1277" s="57"/>
      <c r="AK1277" s="57"/>
      <c r="AL1277" s="57"/>
      <c r="AM1277" s="57"/>
      <c r="AN1277" s="57"/>
      <c r="AO1277" s="57"/>
      <c r="AP1277" s="57"/>
      <c r="AQ1277" s="57"/>
      <c r="AR1277" s="57"/>
      <c r="AS1277" s="57"/>
      <c r="AT1277" s="57"/>
      <c r="AU1277" s="57"/>
      <c r="AV1277" s="57"/>
      <c r="AW1277" s="57"/>
      <c r="AX1277" s="57"/>
      <c r="AY1277" s="57"/>
      <c r="AZ1277" s="57"/>
      <c r="BA1277" s="57"/>
      <c r="BB1277" s="57"/>
      <c r="BC1277" s="57"/>
      <c r="BD1277" s="57"/>
      <c r="BE1277" s="57"/>
      <c r="BF1277" s="57"/>
      <c r="BG1277" s="57"/>
      <c r="BH1277" s="57"/>
      <c r="BI1277" s="57"/>
      <c r="BJ1277" s="57"/>
      <c r="BK1277" s="57"/>
      <c r="BL1277" s="57"/>
      <c r="BM1277" s="57"/>
    </row>
    <row r="1278" spans="3:65">
      <c r="C1278" s="57"/>
      <c r="D1278" s="62"/>
      <c r="E1278" s="57"/>
      <c r="F1278" s="57"/>
      <c r="G1278" s="57"/>
      <c r="H1278" s="57"/>
      <c r="I1278" s="62"/>
      <c r="J1278" s="57"/>
      <c r="K1278" s="57"/>
      <c r="L1278" s="57"/>
      <c r="M1278" s="57"/>
      <c r="N1278" s="57"/>
      <c r="O1278" s="57"/>
      <c r="P1278" s="57"/>
      <c r="Q1278" s="57"/>
      <c r="R1278" s="57"/>
      <c r="S1278" s="57"/>
      <c r="T1278" s="57"/>
      <c r="U1278" s="57"/>
      <c r="V1278" s="57"/>
      <c r="W1278" s="57"/>
      <c r="X1278" s="57"/>
      <c r="Y1278" s="57"/>
      <c r="Z1278" s="57"/>
      <c r="AA1278" s="57"/>
      <c r="AB1278" s="57"/>
      <c r="AC1278" s="57"/>
      <c r="AD1278" s="57"/>
      <c r="AE1278" s="57"/>
      <c r="AF1278" s="57"/>
      <c r="AG1278" s="57"/>
      <c r="AH1278" s="57"/>
      <c r="AI1278" s="57"/>
      <c r="AJ1278" s="57"/>
      <c r="AK1278" s="57"/>
      <c r="AL1278" s="57"/>
      <c r="AM1278" s="57"/>
      <c r="AN1278" s="57"/>
      <c r="AO1278" s="57"/>
      <c r="AP1278" s="57"/>
      <c r="AQ1278" s="57"/>
      <c r="AR1278" s="57"/>
      <c r="AS1278" s="57"/>
      <c r="AT1278" s="57"/>
      <c r="AU1278" s="57"/>
      <c r="AV1278" s="57"/>
      <c r="AW1278" s="57"/>
      <c r="AX1278" s="57"/>
      <c r="AY1278" s="57"/>
      <c r="AZ1278" s="57"/>
      <c r="BA1278" s="57"/>
      <c r="BB1278" s="57"/>
      <c r="BC1278" s="57"/>
      <c r="BD1278" s="57"/>
      <c r="BE1278" s="57"/>
      <c r="BF1278" s="57"/>
      <c r="BG1278" s="57"/>
      <c r="BH1278" s="57"/>
      <c r="BI1278" s="57"/>
      <c r="BJ1278" s="57"/>
      <c r="BK1278" s="57"/>
      <c r="BL1278" s="57"/>
      <c r="BM1278" s="57"/>
    </row>
    <row r="1279" spans="3:65">
      <c r="C1279" s="57"/>
      <c r="D1279" s="62"/>
      <c r="E1279" s="57"/>
      <c r="F1279" s="57"/>
      <c r="G1279" s="57"/>
      <c r="H1279" s="57"/>
      <c r="I1279" s="62"/>
      <c r="J1279" s="57"/>
      <c r="K1279" s="57"/>
      <c r="L1279" s="57"/>
      <c r="M1279" s="57"/>
      <c r="N1279" s="57"/>
      <c r="O1279" s="57"/>
      <c r="P1279" s="57"/>
      <c r="Q1279" s="57"/>
      <c r="R1279" s="57"/>
      <c r="S1279" s="57"/>
      <c r="T1279" s="57"/>
      <c r="U1279" s="57"/>
      <c r="V1279" s="57"/>
      <c r="W1279" s="57"/>
      <c r="X1279" s="57"/>
      <c r="Y1279" s="57"/>
      <c r="Z1279" s="57"/>
      <c r="AA1279" s="57"/>
      <c r="AB1279" s="57"/>
      <c r="AC1279" s="57"/>
      <c r="AD1279" s="57"/>
      <c r="AE1279" s="57"/>
      <c r="AF1279" s="57"/>
      <c r="AG1279" s="57"/>
      <c r="AH1279" s="57"/>
      <c r="AI1279" s="57"/>
      <c r="AJ1279" s="57"/>
      <c r="AK1279" s="57"/>
      <c r="AL1279" s="57"/>
      <c r="AM1279" s="57"/>
      <c r="AN1279" s="57"/>
      <c r="AO1279" s="57"/>
      <c r="AP1279" s="57"/>
      <c r="AQ1279" s="57"/>
      <c r="AR1279" s="57"/>
      <c r="AS1279" s="57"/>
      <c r="AT1279" s="57"/>
      <c r="AU1279" s="57"/>
      <c r="AV1279" s="57"/>
      <c r="AW1279" s="57"/>
      <c r="AX1279" s="57"/>
      <c r="AY1279" s="57"/>
      <c r="AZ1279" s="57"/>
      <c r="BA1279" s="57"/>
      <c r="BB1279" s="57"/>
      <c r="BC1279" s="57"/>
      <c r="BD1279" s="57"/>
      <c r="BE1279" s="57"/>
      <c r="BF1279" s="57"/>
      <c r="BG1279" s="57"/>
      <c r="BH1279" s="57"/>
      <c r="BI1279" s="57"/>
      <c r="BJ1279" s="57"/>
      <c r="BK1279" s="57"/>
      <c r="BL1279" s="57"/>
      <c r="BM1279" s="57"/>
    </row>
    <row r="1280" spans="3:65">
      <c r="C1280" s="57"/>
      <c r="D1280" s="62"/>
      <c r="E1280" s="57"/>
      <c r="F1280" s="57"/>
      <c r="G1280" s="57"/>
      <c r="H1280" s="57"/>
      <c r="I1280" s="62"/>
      <c r="J1280" s="57"/>
      <c r="K1280" s="57"/>
      <c r="L1280" s="57"/>
      <c r="M1280" s="57"/>
      <c r="N1280" s="57"/>
      <c r="O1280" s="57"/>
      <c r="P1280" s="57"/>
      <c r="Q1280" s="57"/>
      <c r="R1280" s="57"/>
      <c r="S1280" s="57"/>
      <c r="T1280" s="57"/>
      <c r="U1280" s="57"/>
      <c r="V1280" s="57"/>
      <c r="W1280" s="57"/>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c r="BH1280" s="57"/>
      <c r="BI1280" s="57"/>
      <c r="BJ1280" s="57"/>
      <c r="BK1280" s="57"/>
      <c r="BL1280" s="57"/>
      <c r="BM1280" s="57"/>
    </row>
    <row r="1281" spans="3:65">
      <c r="C1281" s="57"/>
      <c r="D1281" s="62"/>
      <c r="E1281" s="57"/>
      <c r="F1281" s="57"/>
      <c r="G1281" s="57"/>
      <c r="H1281" s="57"/>
      <c r="I1281" s="62"/>
      <c r="J1281" s="57"/>
      <c r="K1281" s="57"/>
      <c r="L1281" s="57"/>
      <c r="M1281" s="57"/>
      <c r="N1281" s="57"/>
      <c r="O1281" s="57"/>
      <c r="P1281" s="57"/>
      <c r="Q1281" s="57"/>
      <c r="R1281" s="57"/>
      <c r="S1281" s="57"/>
      <c r="T1281" s="57"/>
      <c r="U1281" s="57"/>
      <c r="V1281" s="57"/>
      <c r="W1281" s="57"/>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c r="BH1281" s="57"/>
      <c r="BI1281" s="57"/>
      <c r="BJ1281" s="57"/>
      <c r="BK1281" s="57"/>
      <c r="BL1281" s="57"/>
      <c r="BM1281" s="57"/>
    </row>
    <row r="1282" spans="3:65">
      <c r="C1282" s="57"/>
      <c r="D1282" s="62"/>
      <c r="E1282" s="57"/>
      <c r="F1282" s="57"/>
      <c r="G1282" s="57"/>
      <c r="H1282" s="57"/>
      <c r="I1282" s="62"/>
      <c r="J1282" s="57"/>
      <c r="K1282" s="57"/>
      <c r="L1282" s="57"/>
      <c r="M1282" s="57"/>
      <c r="N1282" s="57"/>
      <c r="O1282" s="57"/>
      <c r="P1282" s="57"/>
      <c r="Q1282" s="57"/>
      <c r="R1282" s="57"/>
      <c r="S1282" s="57"/>
      <c r="T1282" s="57"/>
      <c r="U1282" s="57"/>
      <c r="V1282" s="57"/>
      <c r="W1282" s="57"/>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c r="BH1282" s="57"/>
      <c r="BI1282" s="57"/>
      <c r="BJ1282" s="57"/>
      <c r="BK1282" s="57"/>
      <c r="BL1282" s="57"/>
      <c r="BM1282" s="57"/>
    </row>
    <row r="1283" spans="3:65">
      <c r="C1283" s="57"/>
      <c r="D1283" s="62"/>
      <c r="E1283" s="57"/>
      <c r="F1283" s="57"/>
      <c r="G1283" s="57"/>
      <c r="H1283" s="57"/>
      <c r="I1283" s="62"/>
      <c r="J1283" s="57"/>
      <c r="K1283" s="57"/>
      <c r="L1283" s="57"/>
      <c r="M1283" s="57"/>
      <c r="N1283" s="57"/>
      <c r="O1283" s="57"/>
      <c r="P1283" s="57"/>
      <c r="Q1283" s="57"/>
      <c r="R1283" s="57"/>
      <c r="S1283" s="57"/>
      <c r="T1283" s="57"/>
      <c r="U1283" s="57"/>
      <c r="V1283" s="57"/>
      <c r="W1283" s="57"/>
      <c r="X1283" s="57"/>
      <c r="Y1283" s="57"/>
      <c r="Z1283" s="57"/>
      <c r="AA1283" s="57"/>
      <c r="AB1283" s="57"/>
      <c r="AC1283" s="57"/>
      <c r="AD1283" s="57"/>
      <c r="AE1283" s="57"/>
      <c r="AF1283" s="57"/>
      <c r="AG1283" s="57"/>
      <c r="AH1283" s="57"/>
      <c r="AI1283" s="57"/>
      <c r="AJ1283" s="57"/>
      <c r="AK1283" s="57"/>
      <c r="AL1283" s="57"/>
      <c r="AM1283" s="57"/>
      <c r="AN1283" s="57"/>
      <c r="AO1283" s="57"/>
      <c r="AP1283" s="57"/>
      <c r="AQ1283" s="57"/>
      <c r="AR1283" s="57"/>
      <c r="AS1283" s="57"/>
      <c r="AT1283" s="57"/>
      <c r="AU1283" s="57"/>
      <c r="AV1283" s="57"/>
      <c r="AW1283" s="57"/>
      <c r="AX1283" s="57"/>
      <c r="AY1283" s="57"/>
      <c r="AZ1283" s="57"/>
      <c r="BA1283" s="57"/>
      <c r="BB1283" s="57"/>
      <c r="BC1283" s="57"/>
      <c r="BD1283" s="57"/>
      <c r="BE1283" s="57"/>
      <c r="BF1283" s="57"/>
      <c r="BG1283" s="57"/>
      <c r="BH1283" s="57"/>
      <c r="BI1283" s="57"/>
      <c r="BJ1283" s="57"/>
      <c r="BK1283" s="57"/>
      <c r="BL1283" s="57"/>
      <c r="BM1283" s="57"/>
    </row>
    <row r="1284" spans="3:65">
      <c r="C1284" s="57"/>
      <c r="D1284" s="62"/>
      <c r="E1284" s="57"/>
      <c r="F1284" s="57"/>
      <c r="G1284" s="57"/>
      <c r="H1284" s="57"/>
      <c r="I1284" s="62"/>
      <c r="J1284" s="57"/>
      <c r="K1284" s="57"/>
      <c r="L1284" s="57"/>
      <c r="M1284" s="57"/>
      <c r="N1284" s="57"/>
      <c r="O1284" s="57"/>
      <c r="P1284" s="57"/>
      <c r="Q1284" s="57"/>
      <c r="R1284" s="57"/>
      <c r="S1284" s="57"/>
      <c r="T1284" s="57"/>
      <c r="U1284" s="57"/>
      <c r="V1284" s="57"/>
      <c r="W1284" s="57"/>
      <c r="X1284" s="57"/>
      <c r="Y1284" s="57"/>
      <c r="Z1284" s="57"/>
      <c r="AA1284" s="57"/>
      <c r="AB1284" s="57"/>
      <c r="AC1284" s="57"/>
      <c r="AD1284" s="57"/>
      <c r="AE1284" s="57"/>
      <c r="AF1284" s="57"/>
      <c r="AG1284" s="57"/>
      <c r="AH1284" s="57"/>
      <c r="AI1284" s="57"/>
      <c r="AJ1284" s="57"/>
      <c r="AK1284" s="57"/>
      <c r="AL1284" s="57"/>
      <c r="AM1284" s="57"/>
      <c r="AN1284" s="57"/>
      <c r="AO1284" s="57"/>
      <c r="AP1284" s="57"/>
      <c r="AQ1284" s="57"/>
      <c r="AR1284" s="57"/>
      <c r="AS1284" s="57"/>
      <c r="AT1284" s="57"/>
      <c r="AU1284" s="57"/>
      <c r="AV1284" s="57"/>
      <c r="AW1284" s="57"/>
      <c r="AX1284" s="57"/>
      <c r="AY1284" s="57"/>
      <c r="AZ1284" s="57"/>
      <c r="BA1284" s="57"/>
      <c r="BB1284" s="57"/>
      <c r="BC1284" s="57"/>
      <c r="BD1284" s="57"/>
      <c r="BE1284" s="57"/>
      <c r="BF1284" s="57"/>
      <c r="BG1284" s="57"/>
      <c r="BH1284" s="57"/>
      <c r="BI1284" s="57"/>
      <c r="BJ1284" s="57"/>
      <c r="BK1284" s="57"/>
      <c r="BL1284" s="57"/>
      <c r="BM1284" s="57"/>
    </row>
    <row r="1285" spans="3:65">
      <c r="C1285" s="57"/>
      <c r="D1285" s="62"/>
      <c r="E1285" s="57"/>
      <c r="F1285" s="57"/>
      <c r="G1285" s="57"/>
      <c r="H1285" s="57"/>
      <c r="I1285" s="62"/>
      <c r="J1285" s="57"/>
      <c r="K1285" s="57"/>
      <c r="L1285" s="57"/>
      <c r="M1285" s="57"/>
      <c r="N1285" s="57"/>
      <c r="O1285" s="57"/>
      <c r="P1285" s="57"/>
      <c r="Q1285" s="57"/>
      <c r="R1285" s="57"/>
      <c r="S1285" s="57"/>
      <c r="T1285" s="57"/>
      <c r="U1285" s="57"/>
      <c r="V1285" s="57"/>
      <c r="W1285" s="57"/>
      <c r="X1285" s="57"/>
      <c r="Y1285" s="57"/>
      <c r="Z1285" s="57"/>
      <c r="AA1285" s="57"/>
      <c r="AB1285" s="57"/>
      <c r="AC1285" s="57"/>
      <c r="AD1285" s="57"/>
      <c r="AE1285" s="57"/>
      <c r="AF1285" s="57"/>
      <c r="AG1285" s="57"/>
      <c r="AH1285" s="57"/>
      <c r="AI1285" s="57"/>
      <c r="AJ1285" s="57"/>
      <c r="AK1285" s="57"/>
      <c r="AL1285" s="57"/>
      <c r="AM1285" s="57"/>
      <c r="AN1285" s="57"/>
      <c r="AO1285" s="57"/>
      <c r="AP1285" s="57"/>
      <c r="AQ1285" s="57"/>
      <c r="AR1285" s="57"/>
      <c r="AS1285" s="57"/>
      <c r="AT1285" s="57"/>
      <c r="AU1285" s="57"/>
      <c r="AV1285" s="57"/>
      <c r="AW1285" s="57"/>
      <c r="AX1285" s="57"/>
      <c r="AY1285" s="57"/>
      <c r="AZ1285" s="57"/>
      <c r="BA1285" s="57"/>
      <c r="BB1285" s="57"/>
      <c r="BC1285" s="57"/>
      <c r="BD1285" s="57"/>
      <c r="BE1285" s="57"/>
      <c r="BF1285" s="57"/>
      <c r="BG1285" s="57"/>
      <c r="BH1285" s="57"/>
      <c r="BI1285" s="57"/>
      <c r="BJ1285" s="57"/>
      <c r="BK1285" s="57"/>
      <c r="BL1285" s="57"/>
      <c r="BM1285" s="57"/>
    </row>
    <row r="1286" spans="3:65">
      <c r="C1286" s="57"/>
      <c r="D1286" s="62"/>
      <c r="E1286" s="57"/>
      <c r="F1286" s="57"/>
      <c r="G1286" s="57"/>
      <c r="H1286" s="57"/>
      <c r="I1286" s="62"/>
      <c r="J1286" s="57"/>
      <c r="K1286" s="57"/>
      <c r="L1286" s="57"/>
      <c r="M1286" s="57"/>
      <c r="N1286" s="57"/>
      <c r="O1286" s="57"/>
      <c r="P1286" s="57"/>
      <c r="Q1286" s="57"/>
      <c r="R1286" s="57"/>
      <c r="S1286" s="57"/>
      <c r="T1286" s="57"/>
      <c r="U1286" s="57"/>
      <c r="V1286" s="57"/>
      <c r="W1286" s="57"/>
      <c r="X1286" s="57"/>
      <c r="Y1286" s="57"/>
      <c r="Z1286" s="57"/>
      <c r="AA1286" s="57"/>
      <c r="AB1286" s="57"/>
      <c r="AC1286" s="57"/>
      <c r="AD1286" s="57"/>
      <c r="AE1286" s="57"/>
      <c r="AF1286" s="57"/>
      <c r="AG1286" s="57"/>
      <c r="AH1286" s="57"/>
      <c r="AI1286" s="57"/>
      <c r="AJ1286" s="57"/>
      <c r="AK1286" s="57"/>
      <c r="AL1286" s="57"/>
      <c r="AM1286" s="57"/>
      <c r="AN1286" s="57"/>
      <c r="AO1286" s="57"/>
      <c r="AP1286" s="57"/>
      <c r="AQ1286" s="57"/>
      <c r="AR1286" s="57"/>
      <c r="AS1286" s="57"/>
      <c r="AT1286" s="57"/>
      <c r="AU1286" s="57"/>
      <c r="AV1286" s="57"/>
      <c r="AW1286" s="57"/>
      <c r="AX1286" s="57"/>
      <c r="AY1286" s="57"/>
      <c r="AZ1286" s="57"/>
      <c r="BA1286" s="57"/>
      <c r="BB1286" s="57"/>
      <c r="BC1286" s="57"/>
      <c r="BD1286" s="57"/>
      <c r="BE1286" s="57"/>
      <c r="BF1286" s="57"/>
      <c r="BG1286" s="57"/>
      <c r="BH1286" s="57"/>
      <c r="BI1286" s="57"/>
      <c r="BJ1286" s="57"/>
      <c r="BK1286" s="57"/>
      <c r="BL1286" s="57"/>
      <c r="BM1286" s="57"/>
    </row>
    <row r="1287" spans="3:65">
      <c r="C1287" s="57"/>
      <c r="D1287" s="62"/>
      <c r="E1287" s="57"/>
      <c r="F1287" s="57"/>
      <c r="G1287" s="57"/>
      <c r="H1287" s="57"/>
      <c r="I1287" s="62"/>
      <c r="J1287" s="57"/>
      <c r="K1287" s="57"/>
      <c r="L1287" s="57"/>
      <c r="M1287" s="57"/>
      <c r="N1287" s="57"/>
      <c r="O1287" s="57"/>
      <c r="P1287" s="57"/>
      <c r="Q1287" s="57"/>
      <c r="R1287" s="57"/>
      <c r="S1287" s="57"/>
      <c r="T1287" s="57"/>
      <c r="U1287" s="57"/>
      <c r="V1287" s="57"/>
      <c r="W1287" s="57"/>
      <c r="X1287" s="57"/>
      <c r="Y1287" s="57"/>
      <c r="Z1287" s="57"/>
      <c r="AA1287" s="57"/>
      <c r="AB1287" s="57"/>
      <c r="AC1287" s="57"/>
      <c r="AD1287" s="57"/>
      <c r="AE1287" s="57"/>
      <c r="AF1287" s="57"/>
      <c r="AG1287" s="57"/>
      <c r="AH1287" s="57"/>
      <c r="AI1287" s="57"/>
      <c r="AJ1287" s="57"/>
      <c r="AK1287" s="57"/>
      <c r="AL1287" s="57"/>
      <c r="AM1287" s="57"/>
      <c r="AN1287" s="57"/>
      <c r="AO1287" s="57"/>
      <c r="AP1287" s="57"/>
      <c r="AQ1287" s="57"/>
      <c r="AR1287" s="57"/>
      <c r="AS1287" s="57"/>
      <c r="AT1287" s="57"/>
      <c r="AU1287" s="57"/>
      <c r="AV1287" s="57"/>
      <c r="AW1287" s="57"/>
      <c r="AX1287" s="57"/>
      <c r="AY1287" s="57"/>
      <c r="AZ1287" s="57"/>
      <c r="BA1287" s="57"/>
      <c r="BB1287" s="57"/>
      <c r="BC1287" s="57"/>
      <c r="BD1287" s="57"/>
      <c r="BE1287" s="57"/>
      <c r="BF1287" s="57"/>
      <c r="BG1287" s="57"/>
      <c r="BH1287" s="57"/>
      <c r="BI1287" s="57"/>
      <c r="BJ1287" s="57"/>
      <c r="BK1287" s="57"/>
      <c r="BL1287" s="57"/>
      <c r="BM1287" s="57"/>
    </row>
    <row r="1288" spans="3:65">
      <c r="C1288" s="57"/>
      <c r="D1288" s="62"/>
      <c r="E1288" s="57"/>
      <c r="F1288" s="57"/>
      <c r="G1288" s="57"/>
      <c r="H1288" s="57"/>
      <c r="I1288" s="62"/>
      <c r="J1288" s="57"/>
      <c r="K1288" s="57"/>
      <c r="L1288" s="57"/>
      <c r="M1288" s="57"/>
      <c r="N1288" s="57"/>
      <c r="O1288" s="57"/>
      <c r="P1288" s="57"/>
      <c r="Q1288" s="57"/>
      <c r="R1288" s="57"/>
      <c r="S1288" s="57"/>
      <c r="T1288" s="57"/>
      <c r="U1288" s="57"/>
      <c r="V1288" s="57"/>
      <c r="W1288" s="57"/>
      <c r="X1288" s="57"/>
      <c r="Y1288" s="57"/>
      <c r="Z1288" s="57"/>
      <c r="AA1288" s="57"/>
      <c r="AB1288" s="57"/>
      <c r="AC1288" s="57"/>
      <c r="AD1288" s="57"/>
      <c r="AE1288" s="57"/>
      <c r="AF1288" s="57"/>
      <c r="AG1288" s="57"/>
      <c r="AH1288" s="57"/>
      <c r="AI1288" s="57"/>
      <c r="AJ1288" s="57"/>
      <c r="AK1288" s="57"/>
      <c r="AL1288" s="57"/>
      <c r="AM1288" s="57"/>
      <c r="AN1288" s="57"/>
      <c r="AO1288" s="57"/>
      <c r="AP1288" s="57"/>
      <c r="AQ1288" s="57"/>
      <c r="AR1288" s="57"/>
      <c r="AS1288" s="57"/>
      <c r="AT1288" s="57"/>
      <c r="AU1288" s="57"/>
      <c r="AV1288" s="57"/>
      <c r="AW1288" s="57"/>
      <c r="AX1288" s="57"/>
      <c r="AY1288" s="57"/>
      <c r="AZ1288" s="57"/>
      <c r="BA1288" s="57"/>
      <c r="BB1288" s="57"/>
      <c r="BC1288" s="57"/>
      <c r="BD1288" s="57"/>
      <c r="BE1288" s="57"/>
      <c r="BF1288" s="57"/>
      <c r="BG1288" s="57"/>
      <c r="BH1288" s="57"/>
      <c r="BI1288" s="57"/>
      <c r="BJ1288" s="57"/>
      <c r="BK1288" s="57"/>
      <c r="BL1288" s="57"/>
      <c r="BM1288" s="57"/>
    </row>
    <row r="1289" spans="3:65">
      <c r="C1289" s="57"/>
      <c r="D1289" s="62"/>
      <c r="E1289" s="57"/>
      <c r="F1289" s="57"/>
      <c r="G1289" s="57"/>
      <c r="H1289" s="57"/>
      <c r="I1289" s="62"/>
      <c r="J1289" s="57"/>
      <c r="K1289" s="57"/>
      <c r="L1289" s="57"/>
      <c r="M1289" s="57"/>
      <c r="N1289" s="57"/>
      <c r="O1289" s="57"/>
      <c r="P1289" s="57"/>
      <c r="Q1289" s="57"/>
      <c r="R1289" s="57"/>
      <c r="S1289" s="57"/>
      <c r="T1289" s="57"/>
      <c r="U1289" s="57"/>
      <c r="V1289" s="57"/>
      <c r="W1289" s="57"/>
      <c r="X1289" s="57"/>
      <c r="Y1289" s="57"/>
      <c r="Z1289" s="57"/>
      <c r="AA1289" s="57"/>
      <c r="AB1289" s="57"/>
      <c r="AC1289" s="57"/>
      <c r="AD1289" s="57"/>
      <c r="AE1289" s="57"/>
      <c r="AF1289" s="57"/>
      <c r="AG1289" s="57"/>
      <c r="AH1289" s="57"/>
      <c r="AI1289" s="57"/>
      <c r="AJ1289" s="57"/>
      <c r="AK1289" s="57"/>
      <c r="AL1289" s="57"/>
      <c r="AM1289" s="57"/>
      <c r="AN1289" s="57"/>
      <c r="AO1289" s="57"/>
      <c r="AP1289" s="57"/>
      <c r="AQ1289" s="57"/>
      <c r="AR1289" s="57"/>
      <c r="AS1289" s="57"/>
      <c r="AT1289" s="57"/>
      <c r="AU1289" s="57"/>
      <c r="AV1289" s="57"/>
      <c r="AW1289" s="57"/>
      <c r="AX1289" s="57"/>
      <c r="AY1289" s="57"/>
      <c r="AZ1289" s="57"/>
      <c r="BA1289" s="57"/>
      <c r="BB1289" s="57"/>
      <c r="BC1289" s="57"/>
      <c r="BD1289" s="57"/>
      <c r="BE1289" s="57"/>
      <c r="BF1289" s="57"/>
      <c r="BG1289" s="57"/>
      <c r="BH1289" s="57"/>
      <c r="BI1289" s="57"/>
      <c r="BJ1289" s="57"/>
      <c r="BK1289" s="57"/>
      <c r="BL1289" s="57"/>
      <c r="BM1289" s="57"/>
    </row>
    <row r="1290" spans="3:65">
      <c r="C1290" s="57"/>
      <c r="D1290" s="62"/>
      <c r="E1290" s="57"/>
      <c r="F1290" s="57"/>
      <c r="G1290" s="57"/>
      <c r="H1290" s="57"/>
      <c r="I1290" s="62"/>
      <c r="J1290" s="57"/>
      <c r="K1290" s="57"/>
      <c r="L1290" s="57"/>
      <c r="M1290" s="57"/>
      <c r="N1290" s="57"/>
      <c r="O1290" s="57"/>
      <c r="P1290" s="57"/>
      <c r="Q1290" s="57"/>
      <c r="R1290" s="57"/>
      <c r="S1290" s="57"/>
      <c r="T1290" s="57"/>
      <c r="U1290" s="57"/>
      <c r="V1290" s="57"/>
      <c r="W1290" s="57"/>
      <c r="X1290" s="57"/>
      <c r="Y1290" s="57"/>
      <c r="Z1290" s="57"/>
      <c r="AA1290" s="57"/>
      <c r="AB1290" s="57"/>
      <c r="AC1290" s="57"/>
      <c r="AD1290" s="57"/>
      <c r="AE1290" s="57"/>
      <c r="AF1290" s="57"/>
      <c r="AG1290" s="57"/>
      <c r="AH1290" s="57"/>
      <c r="AI1290" s="57"/>
      <c r="AJ1290" s="57"/>
      <c r="AK1290" s="57"/>
      <c r="AL1290" s="57"/>
      <c r="AM1290" s="57"/>
      <c r="AN1290" s="57"/>
      <c r="AO1290" s="57"/>
      <c r="AP1290" s="57"/>
      <c r="AQ1290" s="57"/>
      <c r="AR1290" s="57"/>
      <c r="AS1290" s="57"/>
      <c r="AT1290" s="57"/>
      <c r="AU1290" s="57"/>
      <c r="AV1290" s="57"/>
      <c r="AW1290" s="57"/>
      <c r="AX1290" s="57"/>
      <c r="AY1290" s="57"/>
      <c r="AZ1290" s="57"/>
      <c r="BA1290" s="57"/>
      <c r="BB1290" s="57"/>
      <c r="BC1290" s="57"/>
      <c r="BD1290" s="57"/>
      <c r="BE1290" s="57"/>
      <c r="BF1290" s="57"/>
      <c r="BG1290" s="57"/>
      <c r="BH1290" s="57"/>
      <c r="BI1290" s="57"/>
      <c r="BJ1290" s="57"/>
      <c r="BK1290" s="57"/>
      <c r="BL1290" s="57"/>
      <c r="BM1290" s="57"/>
    </row>
    <row r="1291" spans="3:65">
      <c r="C1291" s="57"/>
      <c r="D1291" s="62"/>
      <c r="E1291" s="57"/>
      <c r="F1291" s="57"/>
      <c r="G1291" s="57"/>
      <c r="H1291" s="57"/>
      <c r="I1291" s="62"/>
      <c r="J1291" s="57"/>
      <c r="K1291" s="57"/>
      <c r="L1291" s="57"/>
      <c r="M1291" s="57"/>
      <c r="N1291" s="57"/>
      <c r="O1291" s="57"/>
      <c r="P1291" s="57"/>
      <c r="Q1291" s="57"/>
      <c r="R1291" s="57"/>
      <c r="S1291" s="57"/>
      <c r="T1291" s="57"/>
      <c r="U1291" s="57"/>
      <c r="V1291" s="57"/>
      <c r="W1291" s="57"/>
      <c r="X1291" s="57"/>
      <c r="Y1291" s="57"/>
      <c r="Z1291" s="57"/>
      <c r="AA1291" s="57"/>
      <c r="AB1291" s="57"/>
      <c r="AC1291" s="57"/>
      <c r="AD1291" s="57"/>
      <c r="AE1291" s="57"/>
      <c r="AF1291" s="57"/>
      <c r="AG1291" s="57"/>
      <c r="AH1291" s="57"/>
      <c r="AI1291" s="57"/>
      <c r="AJ1291" s="57"/>
      <c r="AK1291" s="57"/>
      <c r="AL1291" s="57"/>
      <c r="AM1291" s="57"/>
      <c r="AN1291" s="57"/>
      <c r="AO1291" s="57"/>
      <c r="AP1291" s="57"/>
      <c r="AQ1291" s="57"/>
      <c r="AR1291" s="57"/>
      <c r="AS1291" s="57"/>
      <c r="AT1291" s="57"/>
      <c r="AU1291" s="57"/>
      <c r="AV1291" s="57"/>
      <c r="AW1291" s="57"/>
      <c r="AX1291" s="57"/>
      <c r="AY1291" s="57"/>
      <c r="AZ1291" s="57"/>
      <c r="BA1291" s="57"/>
      <c r="BB1291" s="57"/>
      <c r="BC1291" s="57"/>
      <c r="BD1291" s="57"/>
      <c r="BE1291" s="57"/>
      <c r="BF1291" s="57"/>
      <c r="BG1291" s="57"/>
      <c r="BH1291" s="57"/>
      <c r="BI1291" s="57"/>
      <c r="BJ1291" s="57"/>
      <c r="BK1291" s="57"/>
      <c r="BL1291" s="57"/>
      <c r="BM1291" s="57"/>
    </row>
    <row r="1292" spans="3:65">
      <c r="C1292" s="57"/>
      <c r="D1292" s="62"/>
      <c r="E1292" s="57"/>
      <c r="F1292" s="57"/>
      <c r="G1292" s="57"/>
      <c r="H1292" s="57"/>
      <c r="I1292" s="62"/>
      <c r="J1292" s="57"/>
      <c r="K1292" s="57"/>
      <c r="L1292" s="57"/>
      <c r="M1292" s="57"/>
      <c r="N1292" s="57"/>
      <c r="O1292" s="57"/>
      <c r="P1292" s="57"/>
      <c r="Q1292" s="57"/>
      <c r="R1292" s="57"/>
      <c r="S1292" s="57"/>
      <c r="T1292" s="57"/>
      <c r="U1292" s="57"/>
      <c r="V1292" s="57"/>
      <c r="W1292" s="57"/>
      <c r="X1292" s="57"/>
      <c r="Y1292" s="57"/>
      <c r="Z1292" s="57"/>
      <c r="AA1292" s="57"/>
      <c r="AB1292" s="57"/>
      <c r="AC1292" s="57"/>
      <c r="AD1292" s="57"/>
      <c r="AE1292" s="57"/>
      <c r="AF1292" s="57"/>
      <c r="AG1292" s="57"/>
      <c r="AH1292" s="57"/>
      <c r="AI1292" s="57"/>
      <c r="AJ1292" s="57"/>
      <c r="AK1292" s="57"/>
      <c r="AL1292" s="57"/>
      <c r="AM1292" s="57"/>
      <c r="AN1292" s="57"/>
      <c r="AO1292" s="57"/>
      <c r="AP1292" s="57"/>
      <c r="AQ1292" s="57"/>
      <c r="AR1292" s="57"/>
      <c r="AS1292" s="57"/>
      <c r="AT1292" s="57"/>
      <c r="AU1292" s="57"/>
      <c r="AV1292" s="57"/>
      <c r="AW1292" s="57"/>
      <c r="AX1292" s="57"/>
      <c r="AY1292" s="57"/>
      <c r="AZ1292" s="57"/>
      <c r="BA1292" s="57"/>
      <c r="BB1292" s="57"/>
      <c r="BC1292" s="57"/>
      <c r="BD1292" s="57"/>
      <c r="BE1292" s="57"/>
      <c r="BF1292" s="57"/>
      <c r="BG1292" s="57"/>
      <c r="BH1292" s="57"/>
      <c r="BI1292" s="57"/>
      <c r="BJ1292" s="57"/>
      <c r="BK1292" s="57"/>
      <c r="BL1292" s="57"/>
      <c r="BM1292" s="57"/>
    </row>
    <row r="1293" spans="3:65">
      <c r="C1293" s="57"/>
      <c r="D1293" s="62"/>
      <c r="E1293" s="57"/>
      <c r="F1293" s="57"/>
      <c r="G1293" s="57"/>
      <c r="H1293" s="57"/>
      <c r="I1293" s="62"/>
      <c r="J1293" s="57"/>
      <c r="K1293" s="57"/>
      <c r="L1293" s="57"/>
      <c r="M1293" s="57"/>
      <c r="N1293" s="57"/>
      <c r="O1293" s="57"/>
      <c r="P1293" s="57"/>
      <c r="Q1293" s="57"/>
      <c r="R1293" s="57"/>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c r="BH1293" s="57"/>
      <c r="BI1293" s="57"/>
      <c r="BJ1293" s="57"/>
      <c r="BK1293" s="57"/>
      <c r="BL1293" s="57"/>
      <c r="BM1293" s="57"/>
    </row>
    <row r="1294" spans="3:65">
      <c r="C1294" s="57"/>
      <c r="D1294" s="62"/>
      <c r="E1294" s="57"/>
      <c r="F1294" s="57"/>
      <c r="G1294" s="57"/>
      <c r="H1294" s="57"/>
      <c r="I1294" s="62"/>
      <c r="J1294" s="57"/>
      <c r="K1294" s="57"/>
      <c r="L1294" s="57"/>
      <c r="M1294" s="57"/>
      <c r="N1294" s="57"/>
      <c r="O1294" s="57"/>
      <c r="P1294" s="57"/>
      <c r="Q1294" s="57"/>
      <c r="R1294" s="57"/>
      <c r="S1294" s="57"/>
      <c r="T1294" s="57"/>
      <c r="U1294" s="57"/>
      <c r="V1294" s="57"/>
      <c r="W1294" s="57"/>
      <c r="X1294" s="57"/>
      <c r="Y1294" s="57"/>
      <c r="Z1294" s="57"/>
      <c r="AA1294" s="57"/>
      <c r="AB1294" s="57"/>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57"/>
      <c r="BA1294" s="57"/>
      <c r="BB1294" s="57"/>
      <c r="BC1294" s="57"/>
      <c r="BD1294" s="57"/>
      <c r="BE1294" s="57"/>
      <c r="BF1294" s="57"/>
      <c r="BG1294" s="57"/>
      <c r="BH1294" s="57"/>
      <c r="BI1294" s="57"/>
      <c r="BJ1294" s="57"/>
      <c r="BK1294" s="57"/>
      <c r="BL1294" s="57"/>
      <c r="BM1294" s="57"/>
    </row>
    <row r="1295" spans="3:65">
      <c r="C1295" s="57"/>
      <c r="D1295" s="62"/>
      <c r="E1295" s="57"/>
      <c r="F1295" s="57"/>
      <c r="G1295" s="57"/>
      <c r="H1295" s="57"/>
      <c r="I1295" s="62"/>
      <c r="J1295" s="57"/>
      <c r="K1295" s="57"/>
      <c r="L1295" s="57"/>
      <c r="M1295" s="57"/>
      <c r="N1295" s="57"/>
      <c r="O1295" s="57"/>
      <c r="P1295" s="57"/>
      <c r="Q1295" s="57"/>
      <c r="R1295" s="57"/>
      <c r="S1295" s="57"/>
      <c r="T1295" s="57"/>
      <c r="U1295" s="57"/>
      <c r="V1295" s="57"/>
      <c r="W1295" s="57"/>
      <c r="X1295" s="57"/>
      <c r="Y1295" s="57"/>
      <c r="Z1295" s="57"/>
      <c r="AA1295" s="57"/>
      <c r="AB1295" s="57"/>
      <c r="AC1295" s="57"/>
      <c r="AD1295" s="57"/>
      <c r="AE1295" s="57"/>
      <c r="AF1295" s="57"/>
      <c r="AG1295" s="57"/>
      <c r="AH1295" s="57"/>
      <c r="AI1295" s="57"/>
      <c r="AJ1295" s="57"/>
      <c r="AK1295" s="57"/>
      <c r="AL1295" s="57"/>
      <c r="AM1295" s="57"/>
      <c r="AN1295" s="57"/>
      <c r="AO1295" s="57"/>
      <c r="AP1295" s="57"/>
      <c r="AQ1295" s="57"/>
      <c r="AR1295" s="57"/>
      <c r="AS1295" s="57"/>
      <c r="AT1295" s="57"/>
      <c r="AU1295" s="57"/>
      <c r="AV1295" s="57"/>
      <c r="AW1295" s="57"/>
      <c r="AX1295" s="57"/>
      <c r="AY1295" s="57"/>
      <c r="AZ1295" s="57"/>
      <c r="BA1295" s="57"/>
      <c r="BB1295" s="57"/>
      <c r="BC1295" s="57"/>
      <c r="BD1295" s="57"/>
      <c r="BE1295" s="57"/>
      <c r="BF1295" s="57"/>
      <c r="BG1295" s="57"/>
      <c r="BH1295" s="57"/>
      <c r="BI1295" s="57"/>
      <c r="BJ1295" s="57"/>
      <c r="BK1295" s="57"/>
      <c r="BL1295" s="57"/>
      <c r="BM1295" s="57"/>
    </row>
    <row r="1296" spans="3:65">
      <c r="C1296" s="57"/>
      <c r="D1296" s="62"/>
      <c r="E1296" s="57"/>
      <c r="F1296" s="57"/>
      <c r="G1296" s="57"/>
      <c r="H1296" s="57"/>
      <c r="I1296" s="62"/>
      <c r="J1296" s="57"/>
      <c r="K1296" s="57"/>
      <c r="L1296" s="57"/>
      <c r="M1296" s="57"/>
      <c r="N1296" s="57"/>
      <c r="O1296" s="57"/>
      <c r="P1296" s="57"/>
      <c r="Q1296" s="57"/>
      <c r="R1296" s="57"/>
      <c r="S1296" s="57"/>
      <c r="T1296" s="57"/>
      <c r="U1296" s="57"/>
      <c r="V1296" s="57"/>
      <c r="W1296" s="57"/>
      <c r="X1296" s="57"/>
      <c r="Y1296" s="57"/>
      <c r="Z1296" s="57"/>
      <c r="AA1296" s="57"/>
      <c r="AB1296" s="57"/>
      <c r="AC1296" s="57"/>
      <c r="AD1296" s="57"/>
      <c r="AE1296" s="57"/>
      <c r="AF1296" s="57"/>
      <c r="AG1296" s="57"/>
      <c r="AH1296" s="57"/>
      <c r="AI1296" s="57"/>
      <c r="AJ1296" s="57"/>
      <c r="AK1296" s="57"/>
      <c r="AL1296" s="57"/>
      <c r="AM1296" s="57"/>
      <c r="AN1296" s="57"/>
      <c r="AO1296" s="57"/>
      <c r="AP1296" s="57"/>
      <c r="AQ1296" s="57"/>
      <c r="AR1296" s="57"/>
      <c r="AS1296" s="57"/>
      <c r="AT1296" s="57"/>
      <c r="AU1296" s="57"/>
      <c r="AV1296" s="57"/>
      <c r="AW1296" s="57"/>
      <c r="AX1296" s="57"/>
      <c r="AY1296" s="57"/>
      <c r="AZ1296" s="57"/>
      <c r="BA1296" s="57"/>
      <c r="BB1296" s="57"/>
      <c r="BC1296" s="57"/>
      <c r="BD1296" s="57"/>
      <c r="BE1296" s="57"/>
      <c r="BF1296" s="57"/>
      <c r="BG1296" s="57"/>
      <c r="BH1296" s="57"/>
      <c r="BI1296" s="57"/>
      <c r="BJ1296" s="57"/>
      <c r="BK1296" s="57"/>
      <c r="BL1296" s="57"/>
      <c r="BM1296" s="57"/>
    </row>
    <row r="1297" spans="3:65">
      <c r="C1297" s="57"/>
      <c r="D1297" s="62"/>
      <c r="E1297" s="57"/>
      <c r="F1297" s="57"/>
      <c r="G1297" s="57"/>
      <c r="H1297" s="57"/>
      <c r="I1297" s="62"/>
      <c r="J1297" s="57"/>
      <c r="K1297" s="57"/>
      <c r="L1297" s="57"/>
      <c r="M1297" s="57"/>
      <c r="N1297" s="57"/>
      <c r="O1297" s="57"/>
      <c r="P1297" s="57"/>
      <c r="Q1297" s="57"/>
      <c r="R1297" s="57"/>
      <c r="S1297" s="57"/>
      <c r="T1297" s="57"/>
      <c r="U1297" s="57"/>
      <c r="V1297" s="57"/>
      <c r="W1297" s="57"/>
      <c r="X1297" s="57"/>
      <c r="Y1297" s="57"/>
      <c r="Z1297" s="57"/>
      <c r="AA1297" s="57"/>
      <c r="AB1297" s="57"/>
      <c r="AC1297" s="57"/>
      <c r="AD1297" s="57"/>
      <c r="AE1297" s="57"/>
      <c r="AF1297" s="57"/>
      <c r="AG1297" s="57"/>
      <c r="AH1297" s="57"/>
      <c r="AI1297" s="57"/>
      <c r="AJ1297" s="57"/>
      <c r="AK1297" s="57"/>
      <c r="AL1297" s="57"/>
      <c r="AM1297" s="57"/>
      <c r="AN1297" s="57"/>
      <c r="AO1297" s="57"/>
      <c r="AP1297" s="57"/>
      <c r="AQ1297" s="57"/>
      <c r="AR1297" s="57"/>
      <c r="AS1297" s="57"/>
      <c r="AT1297" s="57"/>
      <c r="AU1297" s="57"/>
      <c r="AV1297" s="57"/>
      <c r="AW1297" s="57"/>
      <c r="AX1297" s="57"/>
      <c r="AY1297" s="57"/>
      <c r="AZ1297" s="57"/>
      <c r="BA1297" s="57"/>
      <c r="BB1297" s="57"/>
      <c r="BC1297" s="57"/>
      <c r="BD1297" s="57"/>
      <c r="BE1297" s="57"/>
      <c r="BF1297" s="57"/>
      <c r="BG1297" s="57"/>
      <c r="BH1297" s="57"/>
      <c r="BI1297" s="57"/>
      <c r="BJ1297" s="57"/>
      <c r="BK1297" s="57"/>
      <c r="BL1297" s="57"/>
      <c r="BM1297" s="57"/>
    </row>
    <row r="1298" spans="3:65">
      <c r="C1298" s="57"/>
      <c r="D1298" s="62"/>
      <c r="E1298" s="57"/>
      <c r="F1298" s="57"/>
      <c r="G1298" s="57"/>
      <c r="H1298" s="57"/>
      <c r="I1298" s="62"/>
      <c r="J1298" s="57"/>
      <c r="K1298" s="57"/>
      <c r="L1298" s="57"/>
      <c r="M1298" s="57"/>
      <c r="N1298" s="57"/>
      <c r="O1298" s="57"/>
      <c r="P1298" s="57"/>
      <c r="Q1298" s="57"/>
      <c r="R1298" s="57"/>
      <c r="S1298" s="57"/>
      <c r="T1298" s="57"/>
      <c r="U1298" s="57"/>
      <c r="V1298" s="57"/>
      <c r="W1298" s="57"/>
      <c r="X1298" s="57"/>
      <c r="Y1298" s="57"/>
      <c r="Z1298" s="57"/>
      <c r="AA1298" s="57"/>
      <c r="AB1298" s="57"/>
      <c r="AC1298" s="57"/>
      <c r="AD1298" s="57"/>
      <c r="AE1298" s="57"/>
      <c r="AF1298" s="57"/>
      <c r="AG1298" s="57"/>
      <c r="AH1298" s="57"/>
      <c r="AI1298" s="57"/>
      <c r="AJ1298" s="57"/>
      <c r="AK1298" s="57"/>
      <c r="AL1298" s="57"/>
      <c r="AM1298" s="57"/>
      <c r="AN1298" s="57"/>
      <c r="AO1298" s="57"/>
      <c r="AP1298" s="57"/>
      <c r="AQ1298" s="57"/>
      <c r="AR1298" s="57"/>
      <c r="AS1298" s="57"/>
      <c r="AT1298" s="57"/>
      <c r="AU1298" s="57"/>
      <c r="AV1298" s="57"/>
      <c r="AW1298" s="57"/>
      <c r="AX1298" s="57"/>
      <c r="AY1298" s="57"/>
      <c r="AZ1298" s="57"/>
      <c r="BA1298" s="57"/>
      <c r="BB1298" s="57"/>
      <c r="BC1298" s="57"/>
      <c r="BD1298" s="57"/>
      <c r="BE1298" s="57"/>
      <c r="BF1298" s="57"/>
      <c r="BG1298" s="57"/>
      <c r="BH1298" s="57"/>
      <c r="BI1298" s="57"/>
      <c r="BJ1298" s="57"/>
      <c r="BK1298" s="57"/>
      <c r="BL1298" s="57"/>
      <c r="BM1298" s="57"/>
    </row>
    <row r="1299" spans="3:65">
      <c r="C1299" s="57"/>
      <c r="D1299" s="62"/>
      <c r="E1299" s="57"/>
      <c r="F1299" s="57"/>
      <c r="G1299" s="57"/>
      <c r="H1299" s="57"/>
      <c r="I1299" s="62"/>
      <c r="J1299" s="57"/>
      <c r="K1299" s="57"/>
      <c r="L1299" s="57"/>
      <c r="M1299" s="57"/>
      <c r="N1299" s="57"/>
      <c r="O1299" s="57"/>
      <c r="P1299" s="57"/>
      <c r="Q1299" s="57"/>
      <c r="R1299" s="57"/>
      <c r="S1299" s="57"/>
      <c r="T1299" s="57"/>
      <c r="U1299" s="57"/>
      <c r="V1299" s="57"/>
      <c r="W1299" s="57"/>
      <c r="X1299" s="57"/>
      <c r="Y1299" s="57"/>
      <c r="Z1299" s="57"/>
      <c r="AA1299" s="57"/>
      <c r="AB1299" s="57"/>
      <c r="AC1299" s="57"/>
      <c r="AD1299" s="57"/>
      <c r="AE1299" s="57"/>
      <c r="AF1299" s="57"/>
      <c r="AG1299" s="57"/>
      <c r="AH1299" s="57"/>
      <c r="AI1299" s="57"/>
      <c r="AJ1299" s="57"/>
      <c r="AK1299" s="57"/>
      <c r="AL1299" s="57"/>
      <c r="AM1299" s="57"/>
      <c r="AN1299" s="57"/>
      <c r="AO1299" s="57"/>
      <c r="AP1299" s="57"/>
      <c r="AQ1299" s="57"/>
      <c r="AR1299" s="57"/>
      <c r="AS1299" s="57"/>
      <c r="AT1299" s="57"/>
      <c r="AU1299" s="57"/>
      <c r="AV1299" s="57"/>
      <c r="AW1299" s="57"/>
      <c r="AX1299" s="57"/>
      <c r="AY1299" s="57"/>
      <c r="AZ1299" s="57"/>
      <c r="BA1299" s="57"/>
      <c r="BB1299" s="57"/>
      <c r="BC1299" s="57"/>
      <c r="BD1299" s="57"/>
      <c r="BE1299" s="57"/>
      <c r="BF1299" s="57"/>
      <c r="BG1299" s="57"/>
      <c r="BH1299" s="57"/>
      <c r="BI1299" s="57"/>
      <c r="BJ1299" s="57"/>
      <c r="BK1299" s="57"/>
      <c r="BL1299" s="57"/>
      <c r="BM1299" s="57"/>
    </row>
    <row r="1300" spans="3:65">
      <c r="C1300" s="57"/>
      <c r="D1300" s="62"/>
      <c r="E1300" s="57"/>
      <c r="F1300" s="57"/>
      <c r="G1300" s="57"/>
      <c r="H1300" s="57"/>
      <c r="I1300" s="62"/>
      <c r="J1300" s="57"/>
      <c r="K1300" s="57"/>
      <c r="L1300" s="57"/>
      <c r="M1300" s="57"/>
      <c r="N1300" s="57"/>
      <c r="O1300" s="57"/>
      <c r="P1300" s="57"/>
      <c r="Q1300" s="57"/>
      <c r="R1300" s="57"/>
      <c r="S1300" s="57"/>
      <c r="T1300" s="57"/>
      <c r="U1300" s="57"/>
      <c r="V1300" s="57"/>
      <c r="W1300" s="57"/>
      <c r="X1300" s="57"/>
      <c r="Y1300" s="57"/>
      <c r="Z1300" s="57"/>
      <c r="AA1300" s="57"/>
      <c r="AB1300" s="57"/>
      <c r="AC1300" s="57"/>
      <c r="AD1300" s="57"/>
      <c r="AE1300" s="57"/>
      <c r="AF1300" s="57"/>
      <c r="AG1300" s="57"/>
      <c r="AH1300" s="57"/>
      <c r="AI1300" s="57"/>
      <c r="AJ1300" s="57"/>
      <c r="AK1300" s="57"/>
      <c r="AL1300" s="57"/>
      <c r="AM1300" s="57"/>
      <c r="AN1300" s="57"/>
      <c r="AO1300" s="57"/>
      <c r="AP1300" s="57"/>
      <c r="AQ1300" s="57"/>
      <c r="AR1300" s="57"/>
      <c r="AS1300" s="57"/>
      <c r="AT1300" s="57"/>
      <c r="AU1300" s="57"/>
      <c r="AV1300" s="57"/>
      <c r="AW1300" s="57"/>
      <c r="AX1300" s="57"/>
      <c r="AY1300" s="57"/>
      <c r="AZ1300" s="57"/>
      <c r="BA1300" s="57"/>
      <c r="BB1300" s="57"/>
      <c r="BC1300" s="57"/>
      <c r="BD1300" s="57"/>
      <c r="BE1300" s="57"/>
      <c r="BF1300" s="57"/>
      <c r="BG1300" s="57"/>
      <c r="BH1300" s="57"/>
      <c r="BI1300" s="57"/>
      <c r="BJ1300" s="57"/>
      <c r="BK1300" s="57"/>
      <c r="BL1300" s="57"/>
      <c r="BM1300" s="57"/>
    </row>
    <row r="1301" spans="3:65">
      <c r="C1301" s="57"/>
      <c r="D1301" s="62"/>
      <c r="E1301" s="57"/>
      <c r="F1301" s="57"/>
      <c r="G1301" s="57"/>
      <c r="H1301" s="57"/>
      <c r="I1301" s="62"/>
      <c r="J1301" s="57"/>
      <c r="K1301" s="57"/>
      <c r="L1301" s="57"/>
      <c r="M1301" s="57"/>
      <c r="N1301" s="57"/>
      <c r="O1301" s="57"/>
      <c r="P1301" s="57"/>
      <c r="Q1301" s="57"/>
      <c r="R1301" s="57"/>
      <c r="S1301" s="57"/>
      <c r="T1301" s="57"/>
      <c r="U1301" s="57"/>
      <c r="V1301" s="57"/>
      <c r="W1301" s="57"/>
      <c r="X1301" s="57"/>
      <c r="Y1301" s="57"/>
      <c r="Z1301" s="57"/>
      <c r="AA1301" s="57"/>
      <c r="AB1301" s="57"/>
      <c r="AC1301" s="57"/>
      <c r="AD1301" s="57"/>
      <c r="AE1301" s="57"/>
      <c r="AF1301" s="57"/>
      <c r="AG1301" s="57"/>
      <c r="AH1301" s="57"/>
      <c r="AI1301" s="57"/>
      <c r="AJ1301" s="57"/>
      <c r="AK1301" s="57"/>
      <c r="AL1301" s="57"/>
      <c r="AM1301" s="57"/>
      <c r="AN1301" s="57"/>
      <c r="AO1301" s="57"/>
      <c r="AP1301" s="57"/>
      <c r="AQ1301" s="57"/>
      <c r="AR1301" s="57"/>
      <c r="AS1301" s="57"/>
      <c r="AT1301" s="57"/>
      <c r="AU1301" s="57"/>
      <c r="AV1301" s="57"/>
      <c r="AW1301" s="57"/>
      <c r="AX1301" s="57"/>
      <c r="AY1301" s="57"/>
      <c r="AZ1301" s="57"/>
      <c r="BA1301" s="57"/>
      <c r="BB1301" s="57"/>
      <c r="BC1301" s="57"/>
      <c r="BD1301" s="57"/>
      <c r="BE1301" s="57"/>
      <c r="BF1301" s="57"/>
      <c r="BG1301" s="57"/>
      <c r="BH1301" s="57"/>
      <c r="BI1301" s="57"/>
      <c r="BJ1301" s="57"/>
      <c r="BK1301" s="57"/>
      <c r="BL1301" s="57"/>
      <c r="BM1301" s="57"/>
    </row>
    <row r="1302" spans="3:65">
      <c r="C1302" s="57"/>
      <c r="D1302" s="62"/>
      <c r="E1302" s="57"/>
      <c r="F1302" s="57"/>
      <c r="G1302" s="57"/>
      <c r="H1302" s="57"/>
      <c r="I1302" s="62"/>
      <c r="J1302" s="57"/>
      <c r="K1302" s="57"/>
      <c r="L1302" s="57"/>
      <c r="M1302" s="57"/>
      <c r="N1302" s="57"/>
      <c r="O1302" s="57"/>
      <c r="P1302" s="57"/>
      <c r="Q1302" s="57"/>
      <c r="R1302" s="57"/>
      <c r="S1302" s="57"/>
      <c r="T1302" s="57"/>
      <c r="U1302" s="57"/>
      <c r="V1302" s="57"/>
      <c r="W1302" s="57"/>
      <c r="X1302" s="57"/>
      <c r="Y1302" s="57"/>
      <c r="Z1302" s="57"/>
      <c r="AA1302" s="57"/>
      <c r="AB1302" s="57"/>
      <c r="AC1302" s="57"/>
      <c r="AD1302" s="57"/>
      <c r="AE1302" s="57"/>
      <c r="AF1302" s="57"/>
      <c r="AG1302" s="57"/>
      <c r="AH1302" s="57"/>
      <c r="AI1302" s="57"/>
      <c r="AJ1302" s="57"/>
      <c r="AK1302" s="57"/>
      <c r="AL1302" s="57"/>
      <c r="AM1302" s="57"/>
      <c r="AN1302" s="57"/>
      <c r="AO1302" s="57"/>
      <c r="AP1302" s="57"/>
      <c r="AQ1302" s="57"/>
      <c r="AR1302" s="57"/>
      <c r="AS1302" s="57"/>
      <c r="AT1302" s="57"/>
      <c r="AU1302" s="57"/>
      <c r="AV1302" s="57"/>
      <c r="AW1302" s="57"/>
      <c r="AX1302" s="57"/>
      <c r="AY1302" s="57"/>
      <c r="AZ1302" s="57"/>
      <c r="BA1302" s="57"/>
      <c r="BB1302" s="57"/>
      <c r="BC1302" s="57"/>
      <c r="BD1302" s="57"/>
      <c r="BE1302" s="57"/>
      <c r="BF1302" s="57"/>
      <c r="BG1302" s="57"/>
      <c r="BH1302" s="57"/>
      <c r="BI1302" s="57"/>
      <c r="BJ1302" s="57"/>
      <c r="BK1302" s="57"/>
      <c r="BL1302" s="57"/>
      <c r="BM1302" s="57"/>
    </row>
    <row r="1303" spans="3:65">
      <c r="C1303" s="57"/>
      <c r="D1303" s="62"/>
      <c r="E1303" s="57"/>
      <c r="F1303" s="57"/>
      <c r="G1303" s="57"/>
      <c r="H1303" s="57"/>
      <c r="I1303" s="62"/>
      <c r="J1303" s="57"/>
      <c r="K1303" s="57"/>
      <c r="L1303" s="57"/>
      <c r="M1303" s="57"/>
      <c r="N1303" s="57"/>
      <c r="O1303" s="57"/>
      <c r="P1303" s="57"/>
      <c r="Q1303" s="57"/>
      <c r="R1303" s="57"/>
      <c r="S1303" s="57"/>
      <c r="T1303" s="57"/>
      <c r="U1303" s="57"/>
      <c r="V1303" s="57"/>
      <c r="W1303" s="57"/>
      <c r="X1303" s="57"/>
      <c r="Y1303" s="57"/>
      <c r="Z1303" s="57"/>
      <c r="AA1303" s="57"/>
      <c r="AB1303" s="57"/>
      <c r="AC1303" s="57"/>
      <c r="AD1303" s="57"/>
      <c r="AE1303" s="57"/>
      <c r="AF1303" s="57"/>
      <c r="AG1303" s="57"/>
      <c r="AH1303" s="57"/>
      <c r="AI1303" s="57"/>
      <c r="AJ1303" s="57"/>
      <c r="AK1303" s="57"/>
      <c r="AL1303" s="57"/>
      <c r="AM1303" s="57"/>
      <c r="AN1303" s="57"/>
      <c r="AO1303" s="57"/>
      <c r="AP1303" s="57"/>
      <c r="AQ1303" s="57"/>
      <c r="AR1303" s="57"/>
      <c r="AS1303" s="57"/>
      <c r="AT1303" s="57"/>
      <c r="AU1303" s="57"/>
      <c r="AV1303" s="57"/>
      <c r="AW1303" s="57"/>
      <c r="AX1303" s="57"/>
      <c r="AY1303" s="57"/>
      <c r="AZ1303" s="57"/>
      <c r="BA1303" s="57"/>
      <c r="BB1303" s="57"/>
      <c r="BC1303" s="57"/>
      <c r="BD1303" s="57"/>
      <c r="BE1303" s="57"/>
      <c r="BF1303" s="57"/>
      <c r="BG1303" s="57"/>
      <c r="BH1303" s="57"/>
      <c r="BI1303" s="57"/>
      <c r="BJ1303" s="57"/>
      <c r="BK1303" s="57"/>
      <c r="BL1303" s="57"/>
      <c r="BM1303" s="57"/>
    </row>
    <row r="1304" spans="3:65">
      <c r="C1304" s="57"/>
      <c r="D1304" s="62"/>
      <c r="E1304" s="57"/>
      <c r="F1304" s="57"/>
      <c r="G1304" s="57"/>
      <c r="H1304" s="57"/>
      <c r="I1304" s="62"/>
      <c r="J1304" s="57"/>
      <c r="K1304" s="57"/>
      <c r="L1304" s="57"/>
      <c r="M1304" s="57"/>
      <c r="N1304" s="57"/>
      <c r="O1304" s="57"/>
      <c r="P1304" s="57"/>
      <c r="Q1304" s="57"/>
      <c r="R1304" s="57"/>
      <c r="S1304" s="57"/>
      <c r="T1304" s="57"/>
      <c r="U1304" s="57"/>
      <c r="V1304" s="57"/>
      <c r="W1304" s="57"/>
      <c r="X1304" s="57"/>
      <c r="Y1304" s="57"/>
      <c r="Z1304" s="57"/>
      <c r="AA1304" s="57"/>
      <c r="AB1304" s="57"/>
      <c r="AC1304" s="57"/>
      <c r="AD1304" s="57"/>
      <c r="AE1304" s="57"/>
      <c r="AF1304" s="57"/>
      <c r="AG1304" s="57"/>
      <c r="AH1304" s="57"/>
      <c r="AI1304" s="57"/>
      <c r="AJ1304" s="57"/>
      <c r="AK1304" s="57"/>
      <c r="AL1304" s="57"/>
      <c r="AM1304" s="57"/>
      <c r="AN1304" s="57"/>
      <c r="AO1304" s="57"/>
      <c r="AP1304" s="57"/>
      <c r="AQ1304" s="57"/>
      <c r="AR1304" s="57"/>
      <c r="AS1304" s="57"/>
      <c r="AT1304" s="57"/>
      <c r="AU1304" s="57"/>
      <c r="AV1304" s="57"/>
      <c r="AW1304" s="57"/>
      <c r="AX1304" s="57"/>
      <c r="AY1304" s="57"/>
      <c r="AZ1304" s="57"/>
      <c r="BA1304" s="57"/>
      <c r="BB1304" s="57"/>
      <c r="BC1304" s="57"/>
      <c r="BD1304" s="57"/>
      <c r="BE1304" s="57"/>
      <c r="BF1304" s="57"/>
      <c r="BG1304" s="57"/>
      <c r="BH1304" s="57"/>
      <c r="BI1304" s="57"/>
      <c r="BJ1304" s="57"/>
      <c r="BK1304" s="57"/>
      <c r="BL1304" s="57"/>
      <c r="BM1304" s="57"/>
    </row>
    <row r="1305" spans="3:65">
      <c r="C1305" s="57"/>
      <c r="D1305" s="62"/>
      <c r="E1305" s="57"/>
      <c r="F1305" s="57"/>
      <c r="G1305" s="57"/>
      <c r="H1305" s="57"/>
      <c r="I1305" s="62"/>
      <c r="J1305" s="57"/>
      <c r="K1305" s="57"/>
      <c r="L1305" s="57"/>
      <c r="M1305" s="57"/>
      <c r="N1305" s="57"/>
      <c r="O1305" s="57"/>
      <c r="P1305" s="57"/>
      <c r="Q1305" s="57"/>
      <c r="R1305" s="57"/>
      <c r="S1305" s="57"/>
      <c r="T1305" s="57"/>
      <c r="U1305" s="57"/>
      <c r="V1305" s="57"/>
      <c r="W1305" s="57"/>
      <c r="X1305" s="57"/>
      <c r="Y1305" s="57"/>
      <c r="Z1305" s="57"/>
      <c r="AA1305" s="57"/>
      <c r="AB1305" s="57"/>
      <c r="AC1305" s="57"/>
      <c r="AD1305" s="57"/>
      <c r="AE1305" s="57"/>
      <c r="AF1305" s="57"/>
      <c r="AG1305" s="57"/>
      <c r="AH1305" s="57"/>
      <c r="AI1305" s="57"/>
      <c r="AJ1305" s="57"/>
      <c r="AK1305" s="57"/>
      <c r="AL1305" s="57"/>
      <c r="AM1305" s="57"/>
      <c r="AN1305" s="57"/>
      <c r="AO1305" s="57"/>
      <c r="AP1305" s="57"/>
      <c r="AQ1305" s="57"/>
      <c r="AR1305" s="57"/>
      <c r="AS1305" s="57"/>
      <c r="AT1305" s="57"/>
      <c r="AU1305" s="57"/>
      <c r="AV1305" s="57"/>
      <c r="AW1305" s="57"/>
      <c r="AX1305" s="57"/>
      <c r="AY1305" s="57"/>
      <c r="AZ1305" s="57"/>
      <c r="BA1305" s="57"/>
      <c r="BB1305" s="57"/>
      <c r="BC1305" s="57"/>
      <c r="BD1305" s="57"/>
      <c r="BE1305" s="57"/>
      <c r="BF1305" s="57"/>
      <c r="BG1305" s="57"/>
      <c r="BH1305" s="57"/>
      <c r="BI1305" s="57"/>
      <c r="BJ1305" s="57"/>
      <c r="BK1305" s="57"/>
      <c r="BL1305" s="57"/>
      <c r="BM1305" s="57"/>
    </row>
    <row r="1306" spans="3:65">
      <c r="C1306" s="57"/>
      <c r="D1306" s="62"/>
      <c r="E1306" s="57"/>
      <c r="F1306" s="57"/>
      <c r="G1306" s="57"/>
      <c r="H1306" s="57"/>
      <c r="I1306" s="62"/>
      <c r="J1306" s="57"/>
      <c r="K1306" s="57"/>
      <c r="L1306" s="57"/>
      <c r="M1306" s="57"/>
      <c r="N1306" s="57"/>
      <c r="O1306" s="57"/>
      <c r="P1306" s="57"/>
      <c r="Q1306" s="57"/>
      <c r="R1306" s="57"/>
      <c r="S1306" s="57"/>
      <c r="T1306" s="57"/>
      <c r="U1306" s="57"/>
      <c r="V1306" s="57"/>
      <c r="W1306" s="57"/>
      <c r="X1306" s="57"/>
      <c r="Y1306" s="57"/>
      <c r="Z1306" s="57"/>
      <c r="AA1306" s="57"/>
      <c r="AB1306" s="57"/>
      <c r="AC1306" s="57"/>
      <c r="AD1306" s="57"/>
      <c r="AE1306" s="57"/>
      <c r="AF1306" s="57"/>
      <c r="AG1306" s="57"/>
      <c r="AH1306" s="57"/>
      <c r="AI1306" s="57"/>
      <c r="AJ1306" s="57"/>
      <c r="AK1306" s="57"/>
      <c r="AL1306" s="57"/>
      <c r="AM1306" s="57"/>
      <c r="AN1306" s="57"/>
      <c r="AO1306" s="57"/>
      <c r="AP1306" s="57"/>
      <c r="AQ1306" s="57"/>
      <c r="AR1306" s="57"/>
      <c r="AS1306" s="57"/>
      <c r="AT1306" s="57"/>
      <c r="AU1306" s="57"/>
      <c r="AV1306" s="57"/>
      <c r="AW1306" s="57"/>
      <c r="AX1306" s="57"/>
      <c r="AY1306" s="57"/>
      <c r="AZ1306" s="57"/>
      <c r="BA1306" s="57"/>
      <c r="BB1306" s="57"/>
      <c r="BC1306" s="57"/>
      <c r="BD1306" s="57"/>
      <c r="BE1306" s="57"/>
      <c r="BF1306" s="57"/>
      <c r="BG1306" s="57"/>
      <c r="BH1306" s="57"/>
      <c r="BI1306" s="57"/>
      <c r="BJ1306" s="57"/>
      <c r="BK1306" s="57"/>
      <c r="BL1306" s="57"/>
      <c r="BM1306" s="57"/>
    </row>
    <row r="1307" spans="3:65">
      <c r="C1307" s="57"/>
      <c r="D1307" s="62"/>
      <c r="E1307" s="57"/>
      <c r="F1307" s="57"/>
      <c r="G1307" s="57"/>
      <c r="H1307" s="57"/>
      <c r="I1307" s="62"/>
      <c r="J1307" s="57"/>
      <c r="K1307" s="57"/>
      <c r="L1307" s="57"/>
      <c r="M1307" s="57"/>
      <c r="N1307" s="57"/>
      <c r="O1307" s="57"/>
      <c r="P1307" s="57"/>
      <c r="Q1307" s="57"/>
      <c r="R1307" s="57"/>
      <c r="S1307" s="57"/>
      <c r="T1307" s="57"/>
      <c r="U1307" s="57"/>
      <c r="V1307" s="57"/>
      <c r="W1307" s="57"/>
      <c r="X1307" s="57"/>
      <c r="Y1307" s="57"/>
      <c r="Z1307" s="57"/>
      <c r="AA1307" s="57"/>
      <c r="AB1307" s="57"/>
      <c r="AC1307" s="57"/>
      <c r="AD1307" s="57"/>
      <c r="AE1307" s="57"/>
      <c r="AF1307" s="57"/>
      <c r="AG1307" s="57"/>
      <c r="AH1307" s="57"/>
      <c r="AI1307" s="57"/>
      <c r="AJ1307" s="57"/>
      <c r="AK1307" s="57"/>
      <c r="AL1307" s="57"/>
      <c r="AM1307" s="57"/>
      <c r="AN1307" s="57"/>
      <c r="AO1307" s="57"/>
      <c r="AP1307" s="57"/>
      <c r="AQ1307" s="57"/>
      <c r="AR1307" s="57"/>
      <c r="AS1307" s="57"/>
      <c r="AT1307" s="57"/>
      <c r="AU1307" s="57"/>
      <c r="AV1307" s="57"/>
      <c r="AW1307" s="57"/>
      <c r="AX1307" s="57"/>
      <c r="AY1307" s="57"/>
      <c r="AZ1307" s="57"/>
      <c r="BA1307" s="57"/>
      <c r="BB1307" s="57"/>
      <c r="BC1307" s="57"/>
      <c r="BD1307" s="57"/>
      <c r="BE1307" s="57"/>
      <c r="BF1307" s="57"/>
      <c r="BG1307" s="57"/>
      <c r="BH1307" s="57"/>
      <c r="BI1307" s="57"/>
      <c r="BJ1307" s="57"/>
      <c r="BK1307" s="57"/>
      <c r="BL1307" s="57"/>
      <c r="BM1307" s="57"/>
    </row>
    <row r="1308" spans="3:65">
      <c r="C1308" s="57"/>
      <c r="D1308" s="62"/>
      <c r="E1308" s="57"/>
      <c r="F1308" s="57"/>
      <c r="G1308" s="57"/>
      <c r="H1308" s="57"/>
      <c r="I1308" s="62"/>
      <c r="J1308" s="57"/>
      <c r="K1308" s="57"/>
      <c r="L1308" s="57"/>
      <c r="M1308" s="57"/>
      <c r="N1308" s="57"/>
      <c r="O1308" s="57"/>
      <c r="P1308" s="57"/>
      <c r="Q1308" s="57"/>
      <c r="R1308" s="57"/>
      <c r="S1308" s="57"/>
      <c r="T1308" s="57"/>
      <c r="U1308" s="57"/>
      <c r="V1308" s="57"/>
      <c r="W1308" s="57"/>
      <c r="X1308" s="57"/>
      <c r="Y1308" s="57"/>
      <c r="Z1308" s="57"/>
      <c r="AA1308" s="57"/>
      <c r="AB1308" s="57"/>
      <c r="AC1308" s="57"/>
      <c r="AD1308" s="57"/>
      <c r="AE1308" s="57"/>
      <c r="AF1308" s="57"/>
      <c r="AG1308" s="57"/>
      <c r="AH1308" s="57"/>
      <c r="AI1308" s="57"/>
      <c r="AJ1308" s="57"/>
      <c r="AK1308" s="57"/>
      <c r="AL1308" s="57"/>
      <c r="AM1308" s="57"/>
      <c r="AN1308" s="57"/>
      <c r="AO1308" s="57"/>
      <c r="AP1308" s="57"/>
      <c r="AQ1308" s="57"/>
      <c r="AR1308" s="57"/>
      <c r="AS1308" s="57"/>
      <c r="AT1308" s="57"/>
      <c r="AU1308" s="57"/>
      <c r="AV1308" s="57"/>
      <c r="AW1308" s="57"/>
      <c r="AX1308" s="57"/>
      <c r="AY1308" s="57"/>
      <c r="AZ1308" s="57"/>
      <c r="BA1308" s="57"/>
      <c r="BB1308" s="57"/>
      <c r="BC1308" s="57"/>
      <c r="BD1308" s="57"/>
      <c r="BE1308" s="57"/>
      <c r="BF1308" s="57"/>
      <c r="BG1308" s="57"/>
      <c r="BH1308" s="57"/>
      <c r="BI1308" s="57"/>
      <c r="BJ1308" s="57"/>
      <c r="BK1308" s="57"/>
      <c r="BL1308" s="57"/>
      <c r="BM1308" s="57"/>
    </row>
    <row r="1309" spans="3:65">
      <c r="C1309" s="57"/>
      <c r="D1309" s="62"/>
      <c r="E1309" s="57"/>
      <c r="F1309" s="57"/>
      <c r="G1309" s="57"/>
      <c r="H1309" s="57"/>
      <c r="I1309" s="62"/>
      <c r="J1309" s="57"/>
      <c r="K1309" s="57"/>
      <c r="L1309" s="57"/>
      <c r="M1309" s="57"/>
      <c r="N1309" s="57"/>
      <c r="O1309" s="57"/>
      <c r="P1309" s="57"/>
      <c r="Q1309" s="57"/>
      <c r="R1309" s="57"/>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c r="BH1309" s="57"/>
      <c r="BI1309" s="57"/>
      <c r="BJ1309" s="57"/>
      <c r="BK1309" s="57"/>
      <c r="BL1309" s="57"/>
      <c r="BM1309" s="57"/>
    </row>
    <row r="1310" spans="3:65">
      <c r="C1310" s="57"/>
      <c r="D1310" s="62"/>
      <c r="E1310" s="57"/>
      <c r="F1310" s="57"/>
      <c r="G1310" s="57"/>
      <c r="H1310" s="57"/>
      <c r="I1310" s="62"/>
      <c r="J1310" s="57"/>
      <c r="K1310" s="57"/>
      <c r="L1310" s="57"/>
      <c r="M1310" s="57"/>
      <c r="N1310" s="57"/>
      <c r="O1310" s="57"/>
      <c r="P1310" s="57"/>
      <c r="Q1310" s="57"/>
      <c r="R1310" s="57"/>
      <c r="S1310" s="57"/>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c r="BH1310" s="57"/>
      <c r="BI1310" s="57"/>
      <c r="BJ1310" s="57"/>
      <c r="BK1310" s="57"/>
      <c r="BL1310" s="57"/>
      <c r="BM1310" s="57"/>
    </row>
    <row r="1311" spans="3:65">
      <c r="C1311" s="57"/>
      <c r="D1311" s="62"/>
      <c r="E1311" s="57"/>
      <c r="F1311" s="57"/>
      <c r="G1311" s="57"/>
      <c r="H1311" s="57"/>
      <c r="I1311" s="62"/>
      <c r="J1311" s="57"/>
      <c r="K1311" s="57"/>
      <c r="L1311" s="57"/>
      <c r="M1311" s="57"/>
      <c r="N1311" s="57"/>
      <c r="O1311" s="57"/>
      <c r="P1311" s="57"/>
      <c r="Q1311" s="57"/>
      <c r="R1311" s="57"/>
      <c r="S1311" s="57"/>
      <c r="T1311" s="57"/>
      <c r="U1311" s="57"/>
      <c r="V1311" s="57"/>
      <c r="W1311" s="57"/>
      <c r="X1311" s="57"/>
      <c r="Y1311" s="57"/>
      <c r="Z1311" s="57"/>
      <c r="AA1311" s="57"/>
      <c r="AB1311" s="57"/>
      <c r="AC1311" s="57"/>
      <c r="AD1311" s="57"/>
      <c r="AE1311" s="57"/>
      <c r="AF1311" s="57"/>
      <c r="AG1311" s="57"/>
      <c r="AH1311" s="57"/>
      <c r="AI1311" s="57"/>
      <c r="AJ1311" s="57"/>
      <c r="AK1311" s="57"/>
      <c r="AL1311" s="57"/>
      <c r="AM1311" s="57"/>
      <c r="AN1311" s="57"/>
      <c r="AO1311" s="57"/>
      <c r="AP1311" s="57"/>
      <c r="AQ1311" s="57"/>
      <c r="AR1311" s="57"/>
      <c r="AS1311" s="57"/>
      <c r="AT1311" s="57"/>
      <c r="AU1311" s="57"/>
      <c r="AV1311" s="57"/>
      <c r="AW1311" s="57"/>
      <c r="AX1311" s="57"/>
      <c r="AY1311" s="57"/>
      <c r="AZ1311" s="57"/>
      <c r="BA1311" s="57"/>
      <c r="BB1311" s="57"/>
      <c r="BC1311" s="57"/>
      <c r="BD1311" s="57"/>
      <c r="BE1311" s="57"/>
      <c r="BF1311" s="57"/>
      <c r="BG1311" s="57"/>
      <c r="BH1311" s="57"/>
      <c r="BI1311" s="57"/>
      <c r="BJ1311" s="57"/>
      <c r="BK1311" s="57"/>
      <c r="BL1311" s="57"/>
      <c r="BM1311" s="57"/>
    </row>
    <row r="1312" spans="3:65">
      <c r="C1312" s="57"/>
      <c r="D1312" s="62"/>
      <c r="E1312" s="57"/>
      <c r="F1312" s="57"/>
      <c r="G1312" s="57"/>
      <c r="H1312" s="57"/>
      <c r="I1312" s="62"/>
      <c r="J1312" s="57"/>
      <c r="K1312" s="57"/>
      <c r="L1312" s="57"/>
      <c r="M1312" s="57"/>
      <c r="N1312" s="57"/>
      <c r="O1312" s="57"/>
      <c r="P1312" s="57"/>
      <c r="Q1312" s="57"/>
      <c r="R1312" s="57"/>
      <c r="S1312" s="57"/>
      <c r="T1312" s="57"/>
      <c r="U1312" s="57"/>
      <c r="V1312" s="57"/>
      <c r="W1312" s="57"/>
      <c r="X1312" s="57"/>
      <c r="Y1312" s="57"/>
      <c r="Z1312" s="57"/>
      <c r="AA1312" s="57"/>
      <c r="AB1312" s="57"/>
      <c r="AC1312" s="57"/>
      <c r="AD1312" s="57"/>
      <c r="AE1312" s="57"/>
      <c r="AF1312" s="57"/>
      <c r="AG1312" s="57"/>
      <c r="AH1312" s="57"/>
      <c r="AI1312" s="57"/>
      <c r="AJ1312" s="57"/>
      <c r="AK1312" s="57"/>
      <c r="AL1312" s="57"/>
      <c r="AM1312" s="57"/>
      <c r="AN1312" s="57"/>
      <c r="AO1312" s="57"/>
      <c r="AP1312" s="57"/>
      <c r="AQ1312" s="57"/>
      <c r="AR1312" s="57"/>
      <c r="AS1312" s="57"/>
      <c r="AT1312" s="57"/>
      <c r="AU1312" s="57"/>
      <c r="AV1312" s="57"/>
      <c r="AW1312" s="57"/>
      <c r="AX1312" s="57"/>
      <c r="AY1312" s="57"/>
      <c r="AZ1312" s="57"/>
      <c r="BA1312" s="57"/>
      <c r="BB1312" s="57"/>
      <c r="BC1312" s="57"/>
      <c r="BD1312" s="57"/>
      <c r="BE1312" s="57"/>
      <c r="BF1312" s="57"/>
      <c r="BG1312" s="57"/>
      <c r="BH1312" s="57"/>
      <c r="BI1312" s="57"/>
      <c r="BJ1312" s="57"/>
      <c r="BK1312" s="57"/>
      <c r="BL1312" s="57"/>
      <c r="BM1312" s="57"/>
    </row>
    <row r="1313" spans="3:65">
      <c r="C1313" s="57"/>
      <c r="D1313" s="62"/>
      <c r="E1313" s="57"/>
      <c r="F1313" s="57"/>
      <c r="G1313" s="57"/>
      <c r="H1313" s="57"/>
      <c r="I1313" s="62"/>
      <c r="J1313" s="57"/>
      <c r="K1313" s="57"/>
      <c r="L1313" s="57"/>
      <c r="M1313" s="57"/>
      <c r="N1313" s="57"/>
      <c r="O1313" s="57"/>
      <c r="P1313" s="57"/>
      <c r="Q1313" s="57"/>
      <c r="R1313" s="57"/>
      <c r="S1313" s="57"/>
      <c r="T1313" s="57"/>
      <c r="U1313" s="57"/>
      <c r="V1313" s="57"/>
      <c r="W1313" s="57"/>
      <c r="X1313" s="57"/>
      <c r="Y1313" s="57"/>
      <c r="Z1313" s="57"/>
      <c r="AA1313" s="57"/>
      <c r="AB1313" s="57"/>
      <c r="AC1313" s="57"/>
      <c r="AD1313" s="57"/>
      <c r="AE1313" s="57"/>
      <c r="AF1313" s="57"/>
      <c r="AG1313" s="57"/>
      <c r="AH1313" s="57"/>
      <c r="AI1313" s="57"/>
      <c r="AJ1313" s="57"/>
      <c r="AK1313" s="57"/>
      <c r="AL1313" s="57"/>
      <c r="AM1313" s="57"/>
      <c r="AN1313" s="57"/>
      <c r="AO1313" s="57"/>
      <c r="AP1313" s="57"/>
      <c r="AQ1313" s="57"/>
      <c r="AR1313" s="57"/>
      <c r="AS1313" s="57"/>
      <c r="AT1313" s="57"/>
      <c r="AU1313" s="57"/>
      <c r="AV1313" s="57"/>
      <c r="AW1313" s="57"/>
      <c r="AX1313" s="57"/>
      <c r="AY1313" s="57"/>
      <c r="AZ1313" s="57"/>
      <c r="BA1313" s="57"/>
      <c r="BB1313" s="57"/>
      <c r="BC1313" s="57"/>
      <c r="BD1313" s="57"/>
      <c r="BE1313" s="57"/>
      <c r="BF1313" s="57"/>
      <c r="BG1313" s="57"/>
      <c r="BH1313" s="57"/>
      <c r="BI1313" s="57"/>
      <c r="BJ1313" s="57"/>
      <c r="BK1313" s="57"/>
      <c r="BL1313" s="57"/>
      <c r="BM1313" s="57"/>
    </row>
    <row r="1314" spans="3:65">
      <c r="C1314" s="57"/>
      <c r="D1314" s="62"/>
      <c r="E1314" s="57"/>
      <c r="F1314" s="57"/>
      <c r="G1314" s="57"/>
      <c r="H1314" s="57"/>
      <c r="I1314" s="62"/>
      <c r="J1314" s="57"/>
      <c r="K1314" s="57"/>
      <c r="L1314" s="57"/>
      <c r="M1314" s="57"/>
      <c r="N1314" s="57"/>
      <c r="O1314" s="57"/>
      <c r="P1314" s="57"/>
      <c r="Q1314" s="57"/>
      <c r="R1314" s="57"/>
      <c r="S1314" s="57"/>
      <c r="T1314" s="57"/>
      <c r="U1314" s="57"/>
      <c r="V1314" s="57"/>
      <c r="W1314" s="57"/>
      <c r="X1314" s="57"/>
      <c r="Y1314" s="57"/>
      <c r="Z1314" s="57"/>
      <c r="AA1314" s="57"/>
      <c r="AB1314" s="57"/>
      <c r="AC1314" s="57"/>
      <c r="AD1314" s="57"/>
      <c r="AE1314" s="57"/>
      <c r="AF1314" s="57"/>
      <c r="AG1314" s="57"/>
      <c r="AH1314" s="57"/>
      <c r="AI1314" s="57"/>
      <c r="AJ1314" s="57"/>
      <c r="AK1314" s="57"/>
      <c r="AL1314" s="57"/>
      <c r="AM1314" s="57"/>
      <c r="AN1314" s="57"/>
      <c r="AO1314" s="57"/>
      <c r="AP1314" s="57"/>
      <c r="AQ1314" s="57"/>
      <c r="AR1314" s="57"/>
      <c r="AS1314" s="57"/>
      <c r="AT1314" s="57"/>
      <c r="AU1314" s="57"/>
      <c r="AV1314" s="57"/>
      <c r="AW1314" s="57"/>
      <c r="AX1314" s="57"/>
      <c r="AY1314" s="57"/>
      <c r="AZ1314" s="57"/>
      <c r="BA1314" s="57"/>
      <c r="BB1314" s="57"/>
      <c r="BC1314" s="57"/>
      <c r="BD1314" s="57"/>
      <c r="BE1314" s="57"/>
      <c r="BF1314" s="57"/>
      <c r="BG1314" s="57"/>
      <c r="BH1314" s="57"/>
      <c r="BI1314" s="57"/>
      <c r="BJ1314" s="57"/>
      <c r="BK1314" s="57"/>
      <c r="BL1314" s="57"/>
      <c r="BM1314" s="57"/>
    </row>
    <row r="1315" spans="3:65">
      <c r="C1315" s="57"/>
      <c r="D1315" s="62"/>
      <c r="E1315" s="57"/>
      <c r="F1315" s="57"/>
      <c r="G1315" s="57"/>
      <c r="H1315" s="57"/>
      <c r="I1315" s="62"/>
      <c r="J1315" s="57"/>
      <c r="K1315" s="57"/>
      <c r="L1315" s="57"/>
      <c r="M1315" s="57"/>
      <c r="N1315" s="57"/>
      <c r="O1315" s="57"/>
      <c r="P1315" s="57"/>
      <c r="Q1315" s="57"/>
      <c r="R1315" s="57"/>
      <c r="S1315" s="57"/>
      <c r="T1315" s="57"/>
      <c r="U1315" s="57"/>
      <c r="V1315" s="57"/>
      <c r="W1315" s="57"/>
      <c r="X1315" s="57"/>
      <c r="Y1315" s="57"/>
      <c r="Z1315" s="57"/>
      <c r="AA1315" s="57"/>
      <c r="AB1315" s="57"/>
      <c r="AC1315" s="57"/>
      <c r="AD1315" s="57"/>
      <c r="AE1315" s="57"/>
      <c r="AF1315" s="57"/>
      <c r="AG1315" s="57"/>
      <c r="AH1315" s="57"/>
      <c r="AI1315" s="57"/>
      <c r="AJ1315" s="57"/>
      <c r="AK1315" s="57"/>
      <c r="AL1315" s="57"/>
      <c r="AM1315" s="57"/>
      <c r="AN1315" s="57"/>
      <c r="AO1315" s="57"/>
      <c r="AP1315" s="57"/>
      <c r="AQ1315" s="57"/>
      <c r="AR1315" s="57"/>
      <c r="AS1315" s="57"/>
      <c r="AT1315" s="57"/>
      <c r="AU1315" s="57"/>
      <c r="AV1315" s="57"/>
      <c r="AW1315" s="57"/>
      <c r="AX1315" s="57"/>
      <c r="AY1315" s="57"/>
      <c r="AZ1315" s="57"/>
      <c r="BA1315" s="57"/>
      <c r="BB1315" s="57"/>
      <c r="BC1315" s="57"/>
      <c r="BD1315" s="57"/>
      <c r="BE1315" s="57"/>
      <c r="BF1315" s="57"/>
      <c r="BG1315" s="57"/>
      <c r="BH1315" s="57"/>
      <c r="BI1315" s="57"/>
      <c r="BJ1315" s="57"/>
      <c r="BK1315" s="57"/>
      <c r="BL1315" s="57"/>
      <c r="BM1315" s="57"/>
    </row>
    <row r="1316" spans="3:65">
      <c r="C1316" s="57"/>
      <c r="D1316" s="62"/>
      <c r="E1316" s="57"/>
      <c r="F1316" s="57"/>
      <c r="G1316" s="57"/>
      <c r="H1316" s="57"/>
      <c r="I1316" s="62"/>
      <c r="J1316" s="57"/>
      <c r="K1316" s="57"/>
      <c r="L1316" s="57"/>
      <c r="M1316" s="57"/>
      <c r="N1316" s="57"/>
      <c r="O1316" s="57"/>
      <c r="P1316" s="57"/>
      <c r="Q1316" s="57"/>
      <c r="R1316" s="57"/>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c r="BH1316" s="57"/>
      <c r="BI1316" s="57"/>
      <c r="BJ1316" s="57"/>
      <c r="BK1316" s="57"/>
      <c r="BL1316" s="57"/>
      <c r="BM1316" s="57"/>
    </row>
    <row r="1317" spans="3:65">
      <c r="C1317" s="57"/>
      <c r="D1317" s="62"/>
      <c r="E1317" s="57"/>
      <c r="F1317" s="57"/>
      <c r="G1317" s="57"/>
      <c r="H1317" s="57"/>
      <c r="I1317" s="62"/>
      <c r="J1317" s="57"/>
      <c r="K1317" s="57"/>
      <c r="L1317" s="57"/>
      <c r="M1317" s="57"/>
      <c r="N1317" s="57"/>
      <c r="O1317" s="57"/>
      <c r="P1317" s="57"/>
      <c r="Q1317" s="57"/>
      <c r="R1317" s="57"/>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c r="BH1317" s="57"/>
      <c r="BI1317" s="57"/>
      <c r="BJ1317" s="57"/>
      <c r="BK1317" s="57"/>
      <c r="BL1317" s="57"/>
      <c r="BM1317" s="57"/>
    </row>
    <row r="1318" spans="3:65">
      <c r="C1318" s="57"/>
      <c r="D1318" s="62"/>
      <c r="E1318" s="57"/>
      <c r="F1318" s="57"/>
      <c r="G1318" s="57"/>
      <c r="H1318" s="57"/>
      <c r="I1318" s="62"/>
      <c r="J1318" s="57"/>
      <c r="K1318" s="57"/>
      <c r="L1318" s="57"/>
      <c r="M1318" s="57"/>
      <c r="N1318" s="57"/>
      <c r="O1318" s="57"/>
      <c r="P1318" s="57"/>
      <c r="Q1318" s="57"/>
      <c r="R1318" s="57"/>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c r="BH1318" s="57"/>
      <c r="BI1318" s="57"/>
      <c r="BJ1318" s="57"/>
      <c r="BK1318" s="57"/>
      <c r="BL1318" s="57"/>
      <c r="BM1318" s="57"/>
    </row>
    <row r="1319" spans="3:65">
      <c r="C1319" s="57"/>
      <c r="D1319" s="62"/>
      <c r="E1319" s="57"/>
      <c r="F1319" s="57"/>
      <c r="G1319" s="57"/>
      <c r="H1319" s="57"/>
      <c r="I1319" s="62"/>
      <c r="J1319" s="57"/>
      <c r="K1319" s="57"/>
      <c r="L1319" s="57"/>
      <c r="M1319" s="57"/>
      <c r="N1319" s="57"/>
      <c r="O1319" s="57"/>
      <c r="P1319" s="57"/>
      <c r="Q1319" s="57"/>
      <c r="R1319" s="57"/>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c r="BH1319" s="57"/>
      <c r="BI1319" s="57"/>
      <c r="BJ1319" s="57"/>
      <c r="BK1319" s="57"/>
      <c r="BL1319" s="57"/>
      <c r="BM1319" s="57"/>
    </row>
    <row r="1320" spans="3:65">
      <c r="C1320" s="57"/>
      <c r="D1320" s="62"/>
      <c r="E1320" s="57"/>
      <c r="F1320" s="57"/>
      <c r="G1320" s="57"/>
      <c r="H1320" s="57"/>
      <c r="I1320" s="62"/>
      <c r="J1320" s="57"/>
      <c r="K1320" s="57"/>
      <c r="L1320" s="57"/>
      <c r="M1320" s="57"/>
      <c r="N1320" s="57"/>
      <c r="O1320" s="57"/>
      <c r="P1320" s="57"/>
      <c r="Q1320" s="57"/>
      <c r="R1320" s="57"/>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c r="BH1320" s="57"/>
      <c r="BI1320" s="57"/>
      <c r="BJ1320" s="57"/>
      <c r="BK1320" s="57"/>
      <c r="BL1320" s="57"/>
      <c r="BM1320" s="57"/>
    </row>
    <row r="1321" spans="3:65">
      <c r="C1321" s="57"/>
      <c r="D1321" s="62"/>
      <c r="E1321" s="57"/>
      <c r="F1321" s="57"/>
      <c r="G1321" s="57"/>
      <c r="H1321" s="57"/>
      <c r="I1321" s="62"/>
      <c r="J1321" s="57"/>
      <c r="K1321" s="57"/>
      <c r="L1321" s="57"/>
      <c r="M1321" s="57"/>
      <c r="N1321" s="57"/>
      <c r="O1321" s="57"/>
      <c r="P1321" s="57"/>
      <c r="Q1321" s="57"/>
      <c r="R1321" s="57"/>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c r="BH1321" s="57"/>
      <c r="BI1321" s="57"/>
      <c r="BJ1321" s="57"/>
      <c r="BK1321" s="57"/>
      <c r="BL1321" s="57"/>
      <c r="BM1321" s="57"/>
    </row>
    <row r="1322" spans="3:65">
      <c r="C1322" s="57"/>
      <c r="D1322" s="62"/>
      <c r="E1322" s="57"/>
      <c r="F1322" s="57"/>
      <c r="G1322" s="57"/>
      <c r="H1322" s="57"/>
      <c r="I1322" s="62"/>
      <c r="J1322" s="57"/>
      <c r="K1322" s="57"/>
      <c r="L1322" s="57"/>
      <c r="M1322" s="57"/>
      <c r="N1322" s="57"/>
      <c r="O1322" s="57"/>
      <c r="P1322" s="57"/>
      <c r="Q1322" s="57"/>
      <c r="R1322" s="57"/>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c r="BH1322" s="57"/>
      <c r="BI1322" s="57"/>
      <c r="BJ1322" s="57"/>
      <c r="BK1322" s="57"/>
      <c r="BL1322" s="57"/>
      <c r="BM1322" s="57"/>
    </row>
    <row r="1323" spans="3:65">
      <c r="C1323" s="57"/>
      <c r="D1323" s="62"/>
      <c r="E1323" s="57"/>
      <c r="F1323" s="57"/>
      <c r="G1323" s="57"/>
      <c r="H1323" s="57"/>
      <c r="I1323" s="62"/>
      <c r="J1323" s="57"/>
      <c r="K1323" s="57"/>
      <c r="L1323" s="57"/>
      <c r="M1323" s="57"/>
      <c r="N1323" s="57"/>
      <c r="O1323" s="57"/>
      <c r="P1323" s="57"/>
      <c r="Q1323" s="57"/>
      <c r="R1323" s="57"/>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c r="BH1323" s="57"/>
      <c r="BI1323" s="57"/>
      <c r="BJ1323" s="57"/>
      <c r="BK1323" s="57"/>
      <c r="BL1323" s="57"/>
      <c r="BM1323" s="57"/>
    </row>
    <row r="1324" spans="3:65">
      <c r="C1324" s="57"/>
      <c r="D1324" s="62"/>
      <c r="E1324" s="57"/>
      <c r="F1324" s="57"/>
      <c r="G1324" s="57"/>
      <c r="H1324" s="57"/>
      <c r="I1324" s="62"/>
      <c r="J1324" s="57"/>
      <c r="K1324" s="57"/>
      <c r="L1324" s="57"/>
      <c r="M1324" s="57"/>
      <c r="N1324" s="57"/>
      <c r="O1324" s="57"/>
      <c r="P1324" s="57"/>
      <c r="Q1324" s="57"/>
      <c r="R1324" s="57"/>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c r="BH1324" s="57"/>
      <c r="BI1324" s="57"/>
      <c r="BJ1324" s="57"/>
      <c r="BK1324" s="57"/>
      <c r="BL1324" s="57"/>
      <c r="BM1324" s="57"/>
    </row>
    <row r="1325" spans="3:65">
      <c r="C1325" s="57"/>
      <c r="D1325" s="62"/>
      <c r="E1325" s="57"/>
      <c r="F1325" s="57"/>
      <c r="G1325" s="57"/>
      <c r="H1325" s="57"/>
      <c r="I1325" s="62"/>
      <c r="J1325" s="57"/>
      <c r="K1325" s="57"/>
      <c r="L1325" s="57"/>
      <c r="M1325" s="57"/>
      <c r="N1325" s="57"/>
      <c r="O1325" s="57"/>
      <c r="P1325" s="57"/>
      <c r="Q1325" s="57"/>
      <c r="R1325" s="57"/>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c r="BH1325" s="57"/>
      <c r="BI1325" s="57"/>
      <c r="BJ1325" s="57"/>
      <c r="BK1325" s="57"/>
      <c r="BL1325" s="57"/>
      <c r="BM1325" s="57"/>
    </row>
    <row r="1326" spans="3:65">
      <c r="C1326" s="57"/>
      <c r="D1326" s="62"/>
      <c r="E1326" s="57"/>
      <c r="F1326" s="57"/>
      <c r="G1326" s="57"/>
      <c r="H1326" s="57"/>
      <c r="I1326" s="62"/>
      <c r="J1326" s="57"/>
      <c r="K1326" s="57"/>
      <c r="L1326" s="57"/>
      <c r="M1326" s="57"/>
      <c r="N1326" s="57"/>
      <c r="O1326" s="57"/>
      <c r="P1326" s="57"/>
      <c r="Q1326" s="57"/>
      <c r="R1326" s="57"/>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c r="BH1326" s="57"/>
      <c r="BI1326" s="57"/>
      <c r="BJ1326" s="57"/>
      <c r="BK1326" s="57"/>
      <c r="BL1326" s="57"/>
      <c r="BM1326" s="57"/>
    </row>
    <row r="1327" spans="3:65">
      <c r="C1327" s="57"/>
      <c r="D1327" s="62"/>
      <c r="E1327" s="57"/>
      <c r="F1327" s="57"/>
      <c r="G1327" s="57"/>
      <c r="H1327" s="57"/>
      <c r="I1327" s="62"/>
      <c r="J1327" s="57"/>
      <c r="K1327" s="57"/>
      <c r="L1327" s="57"/>
      <c r="M1327" s="57"/>
      <c r="N1327" s="57"/>
      <c r="O1327" s="57"/>
      <c r="P1327" s="57"/>
      <c r="Q1327" s="57"/>
      <c r="R1327" s="57"/>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c r="BH1327" s="57"/>
      <c r="BI1327" s="57"/>
      <c r="BJ1327" s="57"/>
      <c r="BK1327" s="57"/>
      <c r="BL1327" s="57"/>
      <c r="BM1327" s="57"/>
    </row>
    <row r="1328" spans="3:65">
      <c r="C1328" s="57"/>
      <c r="D1328" s="62"/>
      <c r="E1328" s="57"/>
      <c r="F1328" s="57"/>
      <c r="G1328" s="57"/>
      <c r="H1328" s="57"/>
      <c r="I1328" s="62"/>
      <c r="J1328" s="57"/>
      <c r="K1328" s="57"/>
      <c r="L1328" s="57"/>
      <c r="M1328" s="57"/>
      <c r="N1328" s="57"/>
      <c r="O1328" s="57"/>
      <c r="P1328" s="57"/>
      <c r="Q1328" s="57"/>
      <c r="R1328" s="57"/>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c r="BH1328" s="57"/>
      <c r="BI1328" s="57"/>
      <c r="BJ1328" s="57"/>
      <c r="BK1328" s="57"/>
      <c r="BL1328" s="57"/>
      <c r="BM1328" s="57"/>
    </row>
    <row r="1329" spans="3:65">
      <c r="C1329" s="57"/>
      <c r="D1329" s="62"/>
      <c r="E1329" s="57"/>
      <c r="F1329" s="57"/>
      <c r="G1329" s="57"/>
      <c r="H1329" s="57"/>
      <c r="I1329" s="62"/>
      <c r="J1329" s="57"/>
      <c r="K1329" s="57"/>
      <c r="L1329" s="57"/>
      <c r="M1329" s="57"/>
      <c r="N1329" s="57"/>
      <c r="O1329" s="57"/>
      <c r="P1329" s="57"/>
      <c r="Q1329" s="57"/>
      <c r="R1329" s="57"/>
      <c r="S1329" s="57"/>
      <c r="T1329" s="57"/>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c r="BH1329" s="57"/>
      <c r="BI1329" s="57"/>
      <c r="BJ1329" s="57"/>
      <c r="BK1329" s="57"/>
      <c r="BL1329" s="57"/>
      <c r="BM1329" s="57"/>
    </row>
    <row r="1330" spans="3:65">
      <c r="C1330" s="57"/>
      <c r="D1330" s="62"/>
      <c r="E1330" s="57"/>
      <c r="F1330" s="57"/>
      <c r="G1330" s="57"/>
      <c r="H1330" s="57"/>
      <c r="I1330" s="62"/>
      <c r="J1330" s="57"/>
      <c r="K1330" s="57"/>
      <c r="L1330" s="57"/>
      <c r="M1330" s="57"/>
      <c r="N1330" s="57"/>
      <c r="O1330" s="57"/>
      <c r="P1330" s="57"/>
      <c r="Q1330" s="57"/>
      <c r="R1330" s="57"/>
      <c r="S1330" s="57"/>
      <c r="T1330" s="57"/>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c r="BH1330" s="57"/>
      <c r="BI1330" s="57"/>
      <c r="BJ1330" s="57"/>
      <c r="BK1330" s="57"/>
      <c r="BL1330" s="57"/>
      <c r="BM1330" s="57"/>
    </row>
    <row r="1331" spans="3:65">
      <c r="C1331" s="57"/>
      <c r="D1331" s="62"/>
      <c r="E1331" s="57"/>
      <c r="F1331" s="57"/>
      <c r="G1331" s="57"/>
      <c r="H1331" s="57"/>
      <c r="I1331" s="62"/>
      <c r="J1331" s="57"/>
      <c r="K1331" s="57"/>
      <c r="L1331" s="57"/>
      <c r="M1331" s="57"/>
      <c r="N1331" s="57"/>
      <c r="O1331" s="57"/>
      <c r="P1331" s="57"/>
      <c r="Q1331" s="57"/>
      <c r="R1331" s="57"/>
      <c r="S1331" s="57"/>
      <c r="T1331" s="57"/>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c r="BH1331" s="57"/>
      <c r="BI1331" s="57"/>
      <c r="BJ1331" s="57"/>
      <c r="BK1331" s="57"/>
      <c r="BL1331" s="57"/>
      <c r="BM1331" s="57"/>
    </row>
    <row r="1332" spans="3:65">
      <c r="C1332" s="57"/>
      <c r="D1332" s="62"/>
      <c r="E1332" s="57"/>
      <c r="F1332" s="57"/>
      <c r="G1332" s="57"/>
      <c r="H1332" s="57"/>
      <c r="I1332" s="62"/>
      <c r="J1332" s="57"/>
      <c r="K1332" s="57"/>
      <c r="L1332" s="57"/>
      <c r="M1332" s="57"/>
      <c r="N1332" s="57"/>
      <c r="O1332" s="57"/>
      <c r="P1332" s="57"/>
      <c r="Q1332" s="57"/>
      <c r="R1332" s="57"/>
      <c r="S1332" s="57"/>
      <c r="T1332" s="57"/>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c r="BH1332" s="57"/>
      <c r="BI1332" s="57"/>
      <c r="BJ1332" s="57"/>
      <c r="BK1332" s="57"/>
      <c r="BL1332" s="57"/>
      <c r="BM1332" s="57"/>
    </row>
    <row r="1333" spans="3:65">
      <c r="C1333" s="57"/>
      <c r="D1333" s="62"/>
      <c r="E1333" s="57"/>
      <c r="F1333" s="57"/>
      <c r="G1333" s="57"/>
      <c r="H1333" s="57"/>
      <c r="I1333" s="62"/>
      <c r="J1333" s="57"/>
      <c r="K1333" s="57"/>
      <c r="L1333" s="57"/>
      <c r="M1333" s="57"/>
      <c r="N1333" s="57"/>
      <c r="O1333" s="57"/>
      <c r="P1333" s="57"/>
      <c r="Q1333" s="57"/>
      <c r="R1333" s="57"/>
      <c r="S1333" s="57"/>
      <c r="T1333" s="57"/>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c r="BH1333" s="57"/>
      <c r="BI1333" s="57"/>
      <c r="BJ1333" s="57"/>
      <c r="BK1333" s="57"/>
      <c r="BL1333" s="57"/>
      <c r="BM1333" s="57"/>
    </row>
    <row r="1334" spans="3:65">
      <c r="C1334" s="57"/>
      <c r="D1334" s="62"/>
      <c r="E1334" s="57"/>
      <c r="F1334" s="57"/>
      <c r="G1334" s="57"/>
      <c r="H1334" s="57"/>
      <c r="I1334" s="62"/>
      <c r="J1334" s="57"/>
      <c r="K1334" s="57"/>
      <c r="L1334" s="57"/>
      <c r="M1334" s="57"/>
      <c r="N1334" s="57"/>
      <c r="O1334" s="57"/>
      <c r="P1334" s="57"/>
      <c r="Q1334" s="57"/>
      <c r="R1334" s="57"/>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c r="BH1334" s="57"/>
      <c r="BI1334" s="57"/>
      <c r="BJ1334" s="57"/>
      <c r="BK1334" s="57"/>
      <c r="BL1334" s="57"/>
      <c r="BM1334" s="57"/>
    </row>
    <row r="1335" spans="3:65">
      <c r="C1335" s="57"/>
      <c r="D1335" s="62"/>
      <c r="E1335" s="57"/>
      <c r="F1335" s="57"/>
      <c r="G1335" s="57"/>
      <c r="H1335" s="57"/>
      <c r="I1335" s="62"/>
      <c r="J1335" s="57"/>
      <c r="K1335" s="57"/>
      <c r="L1335" s="57"/>
      <c r="M1335" s="57"/>
      <c r="N1335" s="57"/>
      <c r="O1335" s="57"/>
      <c r="P1335" s="57"/>
      <c r="Q1335" s="57"/>
      <c r="R1335" s="57"/>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c r="BH1335" s="57"/>
      <c r="BI1335" s="57"/>
      <c r="BJ1335" s="57"/>
      <c r="BK1335" s="57"/>
      <c r="BL1335" s="57"/>
      <c r="BM1335" s="57"/>
    </row>
    <row r="1336" spans="3:65">
      <c r="C1336" s="57"/>
      <c r="D1336" s="62"/>
      <c r="E1336" s="57"/>
      <c r="F1336" s="57"/>
      <c r="G1336" s="57"/>
      <c r="H1336" s="57"/>
      <c r="I1336" s="62"/>
      <c r="J1336" s="57"/>
      <c r="K1336" s="57"/>
      <c r="L1336" s="57"/>
      <c r="M1336" s="57"/>
      <c r="N1336" s="57"/>
      <c r="O1336" s="57"/>
      <c r="P1336" s="57"/>
      <c r="Q1336" s="57"/>
      <c r="R1336" s="57"/>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c r="BH1336" s="57"/>
      <c r="BI1336" s="57"/>
      <c r="BJ1336" s="57"/>
      <c r="BK1336" s="57"/>
      <c r="BL1336" s="57"/>
      <c r="BM1336" s="57"/>
    </row>
    <row r="1337" spans="3:65">
      <c r="C1337" s="57"/>
      <c r="D1337" s="62"/>
      <c r="E1337" s="57"/>
      <c r="F1337" s="57"/>
      <c r="G1337" s="57"/>
      <c r="H1337" s="57"/>
      <c r="I1337" s="62"/>
      <c r="J1337" s="57"/>
      <c r="K1337" s="57"/>
      <c r="L1337" s="57"/>
      <c r="M1337" s="57"/>
      <c r="N1337" s="57"/>
      <c r="O1337" s="57"/>
      <c r="P1337" s="57"/>
      <c r="Q1337" s="57"/>
      <c r="R1337" s="57"/>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c r="BH1337" s="57"/>
      <c r="BI1337" s="57"/>
      <c r="BJ1337" s="57"/>
      <c r="BK1337" s="57"/>
      <c r="BL1337" s="57"/>
      <c r="BM1337" s="57"/>
    </row>
    <row r="1338" spans="3:65">
      <c r="C1338" s="57"/>
      <c r="D1338" s="62"/>
      <c r="E1338" s="57"/>
      <c r="F1338" s="57"/>
      <c r="G1338" s="57"/>
      <c r="H1338" s="57"/>
      <c r="I1338" s="62"/>
      <c r="J1338" s="57"/>
      <c r="K1338" s="57"/>
      <c r="L1338" s="57"/>
      <c r="M1338" s="57"/>
      <c r="N1338" s="57"/>
      <c r="O1338" s="57"/>
      <c r="P1338" s="57"/>
      <c r="Q1338" s="57"/>
      <c r="R1338" s="57"/>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c r="BH1338" s="57"/>
      <c r="BI1338" s="57"/>
      <c r="BJ1338" s="57"/>
      <c r="BK1338" s="57"/>
      <c r="BL1338" s="57"/>
      <c r="BM1338" s="57"/>
    </row>
    <row r="1339" spans="3:65">
      <c r="C1339" s="57"/>
      <c r="D1339" s="62"/>
      <c r="E1339" s="57"/>
      <c r="F1339" s="57"/>
      <c r="G1339" s="57"/>
      <c r="H1339" s="57"/>
      <c r="I1339" s="62"/>
      <c r="J1339" s="57"/>
      <c r="K1339" s="57"/>
      <c r="L1339" s="57"/>
      <c r="M1339" s="57"/>
      <c r="N1339" s="57"/>
      <c r="O1339" s="57"/>
      <c r="P1339" s="57"/>
      <c r="Q1339" s="57"/>
      <c r="R1339" s="57"/>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c r="BH1339" s="57"/>
      <c r="BI1339" s="57"/>
      <c r="BJ1339" s="57"/>
      <c r="BK1339" s="57"/>
      <c r="BL1339" s="57"/>
      <c r="BM1339" s="57"/>
    </row>
    <row r="1340" spans="3:65">
      <c r="C1340" s="57"/>
      <c r="D1340" s="62"/>
      <c r="E1340" s="57"/>
      <c r="F1340" s="57"/>
      <c r="G1340" s="57"/>
      <c r="H1340" s="57"/>
      <c r="I1340" s="62"/>
      <c r="J1340" s="57"/>
      <c r="K1340" s="57"/>
      <c r="L1340" s="57"/>
      <c r="M1340" s="57"/>
      <c r="N1340" s="57"/>
      <c r="O1340" s="57"/>
      <c r="P1340" s="57"/>
      <c r="Q1340" s="57"/>
      <c r="R1340" s="57"/>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c r="BH1340" s="57"/>
      <c r="BI1340" s="57"/>
      <c r="BJ1340" s="57"/>
      <c r="BK1340" s="57"/>
      <c r="BL1340" s="57"/>
      <c r="BM1340" s="57"/>
    </row>
    <row r="1341" spans="3:65">
      <c r="C1341" s="57"/>
      <c r="D1341" s="62"/>
      <c r="E1341" s="57"/>
      <c r="F1341" s="57"/>
      <c r="G1341" s="57"/>
      <c r="H1341" s="57"/>
      <c r="I1341" s="62"/>
      <c r="J1341" s="57"/>
      <c r="K1341" s="57"/>
      <c r="L1341" s="57"/>
      <c r="M1341" s="57"/>
      <c r="N1341" s="57"/>
      <c r="O1341" s="57"/>
      <c r="P1341" s="57"/>
      <c r="Q1341" s="57"/>
      <c r="R1341" s="57"/>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c r="BH1341" s="57"/>
      <c r="BI1341" s="57"/>
      <c r="BJ1341" s="57"/>
      <c r="BK1341" s="57"/>
      <c r="BL1341" s="57"/>
      <c r="BM1341" s="57"/>
    </row>
    <row r="1342" spans="3:65">
      <c r="C1342" s="57"/>
      <c r="D1342" s="62"/>
      <c r="E1342" s="57"/>
      <c r="F1342" s="57"/>
      <c r="G1342" s="57"/>
      <c r="H1342" s="57"/>
      <c r="I1342" s="62"/>
      <c r="J1342" s="57"/>
      <c r="K1342" s="57"/>
      <c r="L1342" s="57"/>
      <c r="M1342" s="57"/>
      <c r="N1342" s="57"/>
      <c r="O1342" s="57"/>
      <c r="P1342" s="57"/>
      <c r="Q1342" s="57"/>
      <c r="R1342" s="57"/>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c r="BH1342" s="57"/>
      <c r="BI1342" s="57"/>
      <c r="BJ1342" s="57"/>
      <c r="BK1342" s="57"/>
      <c r="BL1342" s="57"/>
      <c r="BM1342" s="57"/>
    </row>
    <row r="1343" spans="3:65">
      <c r="C1343" s="57"/>
      <c r="D1343" s="62"/>
      <c r="E1343" s="57"/>
      <c r="F1343" s="57"/>
      <c r="G1343" s="57"/>
      <c r="H1343" s="57"/>
      <c r="I1343" s="62"/>
      <c r="J1343" s="57"/>
      <c r="K1343" s="57"/>
      <c r="L1343" s="57"/>
      <c r="M1343" s="57"/>
      <c r="N1343" s="57"/>
      <c r="O1343" s="57"/>
      <c r="P1343" s="57"/>
      <c r="Q1343" s="57"/>
      <c r="R1343" s="57"/>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c r="BH1343" s="57"/>
      <c r="BI1343" s="57"/>
      <c r="BJ1343" s="57"/>
      <c r="BK1343" s="57"/>
      <c r="BL1343" s="57"/>
      <c r="BM1343" s="57"/>
    </row>
    <row r="1344" spans="3:65">
      <c r="C1344" s="57"/>
      <c r="D1344" s="62"/>
      <c r="E1344" s="57"/>
      <c r="F1344" s="57"/>
      <c r="G1344" s="57"/>
      <c r="H1344" s="57"/>
      <c r="I1344" s="62"/>
      <c r="J1344" s="57"/>
      <c r="K1344" s="57"/>
      <c r="L1344" s="57"/>
      <c r="M1344" s="57"/>
      <c r="N1344" s="57"/>
      <c r="O1344" s="57"/>
      <c r="P1344" s="57"/>
      <c r="Q1344" s="57"/>
      <c r="R1344" s="57"/>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c r="BH1344" s="57"/>
      <c r="BI1344" s="57"/>
      <c r="BJ1344" s="57"/>
      <c r="BK1344" s="57"/>
      <c r="BL1344" s="57"/>
      <c r="BM1344" s="57"/>
    </row>
    <row r="1345" spans="3:65">
      <c r="C1345" s="57"/>
      <c r="D1345" s="62"/>
      <c r="E1345" s="57"/>
      <c r="F1345" s="57"/>
      <c r="G1345" s="57"/>
      <c r="H1345" s="57"/>
      <c r="I1345" s="62"/>
      <c r="J1345" s="57"/>
      <c r="K1345" s="57"/>
      <c r="L1345" s="57"/>
      <c r="M1345" s="57"/>
      <c r="N1345" s="57"/>
      <c r="O1345" s="57"/>
      <c r="P1345" s="57"/>
      <c r="Q1345" s="57"/>
      <c r="R1345" s="57"/>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c r="BH1345" s="57"/>
      <c r="BI1345" s="57"/>
      <c r="BJ1345" s="57"/>
      <c r="BK1345" s="57"/>
      <c r="BL1345" s="57"/>
      <c r="BM1345" s="57"/>
    </row>
    <row r="1346" spans="3:65">
      <c r="C1346" s="57"/>
      <c r="D1346" s="62"/>
      <c r="E1346" s="57"/>
      <c r="F1346" s="57"/>
      <c r="G1346" s="57"/>
      <c r="H1346" s="57"/>
      <c r="I1346" s="62"/>
      <c r="J1346" s="57"/>
      <c r="K1346" s="57"/>
      <c r="L1346" s="57"/>
      <c r="M1346" s="57"/>
      <c r="N1346" s="57"/>
      <c r="O1346" s="57"/>
      <c r="P1346" s="57"/>
      <c r="Q1346" s="57"/>
      <c r="R1346" s="57"/>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c r="BH1346" s="57"/>
      <c r="BI1346" s="57"/>
      <c r="BJ1346" s="57"/>
      <c r="BK1346" s="57"/>
      <c r="BL1346" s="57"/>
      <c r="BM1346" s="57"/>
    </row>
    <row r="1347" spans="3:65">
      <c r="C1347" s="57"/>
      <c r="D1347" s="62"/>
      <c r="E1347" s="57"/>
      <c r="F1347" s="57"/>
      <c r="G1347" s="57"/>
      <c r="H1347" s="57"/>
      <c r="I1347" s="62"/>
      <c r="J1347" s="57"/>
      <c r="K1347" s="57"/>
      <c r="L1347" s="57"/>
      <c r="M1347" s="57"/>
      <c r="N1347" s="57"/>
      <c r="O1347" s="57"/>
      <c r="P1347" s="57"/>
      <c r="Q1347" s="57"/>
      <c r="R1347" s="57"/>
      <c r="S1347" s="57"/>
      <c r="T1347" s="57"/>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c r="BH1347" s="57"/>
      <c r="BI1347" s="57"/>
      <c r="BJ1347" s="57"/>
      <c r="BK1347" s="57"/>
      <c r="BL1347" s="57"/>
      <c r="BM1347" s="57"/>
    </row>
    <row r="1348" spans="3:65">
      <c r="C1348" s="57"/>
      <c r="D1348" s="62"/>
      <c r="E1348" s="57"/>
      <c r="F1348" s="57"/>
      <c r="G1348" s="57"/>
      <c r="H1348" s="57"/>
      <c r="I1348" s="62"/>
      <c r="J1348" s="57"/>
      <c r="K1348" s="57"/>
      <c r="L1348" s="57"/>
      <c r="M1348" s="57"/>
      <c r="N1348" s="57"/>
      <c r="O1348" s="57"/>
      <c r="P1348" s="57"/>
      <c r="Q1348" s="57"/>
      <c r="R1348" s="57"/>
      <c r="S1348" s="57"/>
      <c r="T1348" s="57"/>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c r="BH1348" s="57"/>
      <c r="BI1348" s="57"/>
      <c r="BJ1348" s="57"/>
      <c r="BK1348" s="57"/>
      <c r="BL1348" s="57"/>
      <c r="BM1348" s="57"/>
    </row>
    <row r="1349" spans="3:65">
      <c r="C1349" s="57"/>
      <c r="D1349" s="62"/>
      <c r="E1349" s="57"/>
      <c r="F1349" s="57"/>
      <c r="G1349" s="57"/>
      <c r="H1349" s="57"/>
      <c r="I1349" s="62"/>
      <c r="J1349" s="57"/>
      <c r="K1349" s="57"/>
      <c r="L1349" s="57"/>
      <c r="M1349" s="57"/>
      <c r="N1349" s="57"/>
      <c r="O1349" s="57"/>
      <c r="P1349" s="57"/>
      <c r="Q1349" s="57"/>
      <c r="R1349" s="57"/>
      <c r="S1349" s="57"/>
      <c r="T1349" s="57"/>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c r="BH1349" s="57"/>
      <c r="BI1349" s="57"/>
      <c r="BJ1349" s="57"/>
      <c r="BK1349" s="57"/>
      <c r="BL1349" s="57"/>
      <c r="BM1349" s="57"/>
    </row>
    <row r="1350" spans="3:65">
      <c r="C1350" s="57"/>
      <c r="D1350" s="62"/>
      <c r="E1350" s="57"/>
      <c r="F1350" s="57"/>
      <c r="G1350" s="57"/>
      <c r="H1350" s="57"/>
      <c r="I1350" s="62"/>
      <c r="J1350" s="57"/>
      <c r="K1350" s="57"/>
      <c r="L1350" s="57"/>
      <c r="M1350" s="57"/>
      <c r="N1350" s="57"/>
      <c r="O1350" s="57"/>
      <c r="P1350" s="57"/>
      <c r="Q1350" s="57"/>
      <c r="R1350" s="57"/>
      <c r="S1350" s="57"/>
      <c r="T1350" s="57"/>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c r="BH1350" s="57"/>
      <c r="BI1350" s="57"/>
      <c r="BJ1350" s="57"/>
      <c r="BK1350" s="57"/>
      <c r="BL1350" s="57"/>
      <c r="BM1350" s="57"/>
    </row>
    <row r="1351" spans="3:65">
      <c r="C1351" s="57"/>
      <c r="D1351" s="62"/>
      <c r="E1351" s="57"/>
      <c r="F1351" s="57"/>
      <c r="G1351" s="57"/>
      <c r="H1351" s="57"/>
      <c r="I1351" s="62"/>
      <c r="J1351" s="57"/>
      <c r="K1351" s="57"/>
      <c r="L1351" s="57"/>
      <c r="M1351" s="57"/>
      <c r="N1351" s="57"/>
      <c r="O1351" s="57"/>
      <c r="P1351" s="57"/>
      <c r="Q1351" s="57"/>
      <c r="R1351" s="57"/>
      <c r="S1351" s="57"/>
      <c r="T1351" s="57"/>
      <c r="U1351" s="57"/>
      <c r="V1351" s="57"/>
      <c r="W1351" s="57"/>
      <c r="X1351" s="57"/>
      <c r="Y1351" s="57"/>
      <c r="Z1351" s="57"/>
      <c r="AA1351" s="57"/>
      <c r="AB1351" s="57"/>
      <c r="AC1351" s="57"/>
      <c r="AD1351" s="57"/>
      <c r="AE1351" s="57"/>
      <c r="AF1351" s="57"/>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c r="BH1351" s="57"/>
      <c r="BI1351" s="57"/>
      <c r="BJ1351" s="57"/>
      <c r="BK1351" s="57"/>
      <c r="BL1351" s="57"/>
      <c r="BM1351" s="57"/>
    </row>
    <row r="1352" spans="3:65">
      <c r="C1352" s="57"/>
      <c r="D1352" s="62"/>
      <c r="E1352" s="57"/>
      <c r="F1352" s="57"/>
      <c r="G1352" s="57"/>
      <c r="H1352" s="57"/>
      <c r="I1352" s="62"/>
      <c r="J1352" s="57"/>
      <c r="K1352" s="57"/>
      <c r="L1352" s="57"/>
      <c r="M1352" s="57"/>
      <c r="N1352" s="57"/>
      <c r="O1352" s="57"/>
      <c r="P1352" s="57"/>
      <c r="Q1352" s="57"/>
      <c r="R1352" s="57"/>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c r="BH1352" s="57"/>
      <c r="BI1352" s="57"/>
      <c r="BJ1352" s="57"/>
      <c r="BK1352" s="57"/>
      <c r="BL1352" s="57"/>
      <c r="BM1352" s="57"/>
    </row>
    <row r="1353" spans="3:65">
      <c r="C1353" s="57"/>
      <c r="D1353" s="62"/>
      <c r="E1353" s="57"/>
      <c r="F1353" s="57"/>
      <c r="G1353" s="57"/>
      <c r="H1353" s="57"/>
      <c r="I1353" s="62"/>
      <c r="J1353" s="57"/>
      <c r="K1353" s="57"/>
      <c r="L1353" s="57"/>
      <c r="M1353" s="57"/>
      <c r="N1353" s="57"/>
      <c r="O1353" s="57"/>
      <c r="P1353" s="57"/>
      <c r="Q1353" s="57"/>
      <c r="R1353" s="57"/>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c r="BH1353" s="57"/>
      <c r="BI1353" s="57"/>
      <c r="BJ1353" s="57"/>
      <c r="BK1353" s="57"/>
      <c r="BL1353" s="57"/>
      <c r="BM1353" s="57"/>
    </row>
    <row r="1354" spans="3:65">
      <c r="C1354" s="57"/>
      <c r="D1354" s="62"/>
      <c r="E1354" s="57"/>
      <c r="F1354" s="57"/>
      <c r="G1354" s="57"/>
      <c r="H1354" s="57"/>
      <c r="I1354" s="62"/>
      <c r="J1354" s="57"/>
      <c r="K1354" s="57"/>
      <c r="L1354" s="57"/>
      <c r="M1354" s="57"/>
      <c r="N1354" s="57"/>
      <c r="O1354" s="57"/>
      <c r="P1354" s="57"/>
      <c r="Q1354" s="57"/>
      <c r="R1354" s="57"/>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c r="BH1354" s="57"/>
      <c r="BI1354" s="57"/>
      <c r="BJ1354" s="57"/>
      <c r="BK1354" s="57"/>
      <c r="BL1354" s="57"/>
      <c r="BM1354" s="57"/>
    </row>
    <row r="1355" spans="3:65">
      <c r="C1355" s="57"/>
      <c r="D1355" s="62"/>
      <c r="E1355" s="57"/>
      <c r="F1355" s="57"/>
      <c r="G1355" s="57"/>
      <c r="H1355" s="57"/>
      <c r="I1355" s="62"/>
      <c r="J1355" s="57"/>
      <c r="K1355" s="57"/>
      <c r="L1355" s="57"/>
      <c r="M1355" s="57"/>
      <c r="N1355" s="57"/>
      <c r="O1355" s="57"/>
      <c r="P1355" s="57"/>
      <c r="Q1355" s="57"/>
      <c r="R1355" s="57"/>
      <c r="S1355" s="57"/>
      <c r="T1355" s="57"/>
      <c r="U1355" s="57"/>
      <c r="V1355" s="57"/>
      <c r="W1355" s="57"/>
      <c r="X1355" s="57"/>
      <c r="Y1355" s="57"/>
      <c r="Z1355" s="57"/>
      <c r="AA1355" s="57"/>
      <c r="AB1355" s="57"/>
      <c r="AC1355" s="57"/>
      <c r="AD1355" s="57"/>
      <c r="AE1355" s="57"/>
      <c r="AF1355" s="57"/>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c r="BH1355" s="57"/>
      <c r="BI1355" s="57"/>
      <c r="BJ1355" s="57"/>
      <c r="BK1355" s="57"/>
      <c r="BL1355" s="57"/>
      <c r="BM1355" s="57"/>
    </row>
    <row r="1356" spans="3:65">
      <c r="C1356" s="57"/>
      <c r="D1356" s="62"/>
      <c r="E1356" s="57"/>
      <c r="F1356" s="57"/>
      <c r="G1356" s="57"/>
      <c r="H1356" s="57"/>
      <c r="I1356" s="62"/>
      <c r="J1356" s="57"/>
      <c r="K1356" s="57"/>
      <c r="L1356" s="57"/>
      <c r="M1356" s="57"/>
      <c r="N1356" s="57"/>
      <c r="O1356" s="57"/>
      <c r="P1356" s="57"/>
      <c r="Q1356" s="57"/>
      <c r="R1356" s="57"/>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c r="BH1356" s="57"/>
      <c r="BI1356" s="57"/>
      <c r="BJ1356" s="57"/>
      <c r="BK1356" s="57"/>
      <c r="BL1356" s="57"/>
      <c r="BM1356" s="57"/>
    </row>
    <row r="1357" spans="3:65">
      <c r="C1357" s="57"/>
      <c r="D1357" s="62"/>
      <c r="E1357" s="57"/>
      <c r="F1357" s="57"/>
      <c r="G1357" s="57"/>
      <c r="H1357" s="57"/>
      <c r="I1357" s="62"/>
      <c r="J1357" s="57"/>
      <c r="K1357" s="57"/>
      <c r="L1357" s="57"/>
      <c r="M1357" s="57"/>
      <c r="N1357" s="57"/>
      <c r="O1357" s="57"/>
      <c r="P1357" s="57"/>
      <c r="Q1357" s="57"/>
      <c r="R1357" s="57"/>
      <c r="S1357" s="57"/>
      <c r="T1357" s="57"/>
      <c r="U1357" s="57"/>
      <c r="V1357" s="57"/>
      <c r="W1357" s="57"/>
      <c r="X1357" s="57"/>
      <c r="Y1357" s="57"/>
      <c r="Z1357" s="57"/>
      <c r="AA1357" s="57"/>
      <c r="AB1357" s="57"/>
      <c r="AC1357" s="57"/>
      <c r="AD1357" s="57"/>
      <c r="AE1357" s="57"/>
      <c r="AF1357" s="57"/>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c r="BH1357" s="57"/>
      <c r="BI1357" s="57"/>
      <c r="BJ1357" s="57"/>
      <c r="BK1357" s="57"/>
      <c r="BL1357" s="57"/>
      <c r="BM1357" s="57"/>
    </row>
    <row r="1358" spans="3:65">
      <c r="C1358" s="57"/>
      <c r="D1358" s="62"/>
      <c r="E1358" s="57"/>
      <c r="F1358" s="57"/>
      <c r="G1358" s="57"/>
      <c r="H1358" s="57"/>
      <c r="I1358" s="62"/>
      <c r="J1358" s="57"/>
      <c r="K1358" s="57"/>
      <c r="L1358" s="57"/>
      <c r="M1358" s="57"/>
      <c r="N1358" s="57"/>
      <c r="O1358" s="57"/>
      <c r="P1358" s="57"/>
      <c r="Q1358" s="57"/>
      <c r="R1358" s="57"/>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c r="BH1358" s="57"/>
      <c r="BI1358" s="57"/>
      <c r="BJ1358" s="57"/>
      <c r="BK1358" s="57"/>
      <c r="BL1358" s="57"/>
      <c r="BM1358" s="57"/>
    </row>
    <row r="1359" spans="3:65">
      <c r="C1359" s="57"/>
      <c r="D1359" s="62"/>
      <c r="E1359" s="57"/>
      <c r="F1359" s="57"/>
      <c r="G1359" s="57"/>
      <c r="H1359" s="57"/>
      <c r="I1359" s="62"/>
      <c r="J1359" s="57"/>
      <c r="K1359" s="57"/>
      <c r="L1359" s="57"/>
      <c r="M1359" s="57"/>
      <c r="N1359" s="57"/>
      <c r="O1359" s="57"/>
      <c r="P1359" s="57"/>
      <c r="Q1359" s="57"/>
      <c r="R1359" s="57"/>
      <c r="S1359" s="57"/>
      <c r="T1359" s="57"/>
      <c r="U1359" s="57"/>
      <c r="V1359" s="57"/>
      <c r="W1359" s="57"/>
      <c r="X1359" s="57"/>
      <c r="Y1359" s="57"/>
      <c r="Z1359" s="57"/>
      <c r="AA1359" s="57"/>
      <c r="AB1359" s="57"/>
      <c r="AC1359" s="57"/>
      <c r="AD1359" s="57"/>
      <c r="AE1359" s="57"/>
      <c r="AF1359" s="57"/>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c r="BH1359" s="57"/>
      <c r="BI1359" s="57"/>
      <c r="BJ1359" s="57"/>
      <c r="BK1359" s="57"/>
      <c r="BL1359" s="57"/>
      <c r="BM1359" s="57"/>
    </row>
    <row r="1360" spans="3:65">
      <c r="C1360" s="57"/>
      <c r="D1360" s="62"/>
      <c r="E1360" s="57"/>
      <c r="F1360" s="57"/>
      <c r="G1360" s="57"/>
      <c r="H1360" s="57"/>
      <c r="I1360" s="62"/>
      <c r="J1360" s="57"/>
      <c r="K1360" s="57"/>
      <c r="L1360" s="57"/>
      <c r="M1360" s="57"/>
      <c r="N1360" s="57"/>
      <c r="O1360" s="57"/>
      <c r="P1360" s="57"/>
      <c r="Q1360" s="57"/>
      <c r="R1360" s="57"/>
      <c r="S1360" s="57"/>
      <c r="T1360" s="57"/>
      <c r="U1360" s="57"/>
      <c r="V1360" s="57"/>
      <c r="W1360" s="57"/>
      <c r="X1360" s="57"/>
      <c r="Y1360" s="57"/>
      <c r="Z1360" s="57"/>
      <c r="AA1360" s="57"/>
      <c r="AB1360" s="57"/>
      <c r="AC1360" s="57"/>
      <c r="AD1360" s="57"/>
      <c r="AE1360" s="57"/>
      <c r="AF1360" s="57"/>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c r="BH1360" s="57"/>
      <c r="BI1360" s="57"/>
      <c r="BJ1360" s="57"/>
      <c r="BK1360" s="57"/>
      <c r="BL1360" s="57"/>
      <c r="BM1360" s="57"/>
    </row>
    <row r="1361" spans="3:65">
      <c r="C1361" s="57"/>
      <c r="D1361" s="62"/>
      <c r="E1361" s="57"/>
      <c r="F1361" s="57"/>
      <c r="G1361" s="57"/>
      <c r="H1361" s="57"/>
      <c r="I1361" s="62"/>
      <c r="J1361" s="57"/>
      <c r="K1361" s="57"/>
      <c r="L1361" s="57"/>
      <c r="M1361" s="57"/>
      <c r="N1361" s="57"/>
      <c r="O1361" s="57"/>
      <c r="P1361" s="57"/>
      <c r="Q1361" s="57"/>
      <c r="R1361" s="57"/>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c r="BH1361" s="57"/>
      <c r="BI1361" s="57"/>
      <c r="BJ1361" s="57"/>
      <c r="BK1361" s="57"/>
      <c r="BL1361" s="57"/>
      <c r="BM1361" s="57"/>
    </row>
    <row r="1362" spans="3:65">
      <c r="C1362" s="57"/>
      <c r="D1362" s="62"/>
      <c r="E1362" s="57"/>
      <c r="F1362" s="57"/>
      <c r="G1362" s="57"/>
      <c r="H1362" s="57"/>
      <c r="I1362" s="62"/>
      <c r="J1362" s="57"/>
      <c r="K1362" s="57"/>
      <c r="L1362" s="57"/>
      <c r="M1362" s="57"/>
      <c r="N1362" s="57"/>
      <c r="O1362" s="57"/>
      <c r="P1362" s="57"/>
      <c r="Q1362" s="57"/>
      <c r="R1362" s="57"/>
      <c r="S1362" s="57"/>
      <c r="T1362" s="57"/>
      <c r="U1362" s="57"/>
      <c r="V1362" s="57"/>
      <c r="W1362" s="57"/>
      <c r="X1362" s="57"/>
      <c r="Y1362" s="57"/>
      <c r="Z1362" s="57"/>
      <c r="AA1362" s="57"/>
      <c r="AB1362" s="57"/>
      <c r="AC1362" s="57"/>
      <c r="AD1362" s="57"/>
      <c r="AE1362" s="57"/>
      <c r="AF1362" s="57"/>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c r="BH1362" s="57"/>
      <c r="BI1362" s="57"/>
      <c r="BJ1362" s="57"/>
      <c r="BK1362" s="57"/>
      <c r="BL1362" s="57"/>
      <c r="BM1362" s="57"/>
    </row>
    <row r="1363" spans="3:65">
      <c r="C1363" s="57"/>
      <c r="D1363" s="62"/>
      <c r="E1363" s="57"/>
      <c r="F1363" s="57"/>
      <c r="G1363" s="57"/>
      <c r="H1363" s="57"/>
      <c r="I1363" s="62"/>
      <c r="J1363" s="57"/>
      <c r="K1363" s="57"/>
      <c r="L1363" s="57"/>
      <c r="M1363" s="57"/>
      <c r="N1363" s="57"/>
      <c r="O1363" s="57"/>
      <c r="P1363" s="57"/>
      <c r="Q1363" s="57"/>
      <c r="R1363" s="57"/>
      <c r="S1363" s="57"/>
      <c r="T1363" s="57"/>
      <c r="U1363" s="57"/>
      <c r="V1363" s="57"/>
      <c r="W1363" s="57"/>
      <c r="X1363" s="57"/>
      <c r="Y1363" s="57"/>
      <c r="Z1363" s="57"/>
      <c r="AA1363" s="57"/>
      <c r="AB1363" s="57"/>
      <c r="AC1363" s="57"/>
      <c r="AD1363" s="57"/>
      <c r="AE1363" s="57"/>
      <c r="AF1363" s="57"/>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c r="BH1363" s="57"/>
      <c r="BI1363" s="57"/>
      <c r="BJ1363" s="57"/>
      <c r="BK1363" s="57"/>
      <c r="BL1363" s="57"/>
      <c r="BM1363" s="57"/>
    </row>
    <row r="1364" spans="3:65">
      <c r="C1364" s="57"/>
      <c r="D1364" s="62"/>
      <c r="E1364" s="57"/>
      <c r="F1364" s="57"/>
      <c r="G1364" s="57"/>
      <c r="H1364" s="57"/>
      <c r="I1364" s="62"/>
      <c r="J1364" s="57"/>
      <c r="K1364" s="57"/>
      <c r="L1364" s="57"/>
      <c r="M1364" s="57"/>
      <c r="N1364" s="57"/>
      <c r="O1364" s="57"/>
      <c r="P1364" s="57"/>
      <c r="Q1364" s="57"/>
      <c r="R1364" s="57"/>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c r="BH1364" s="57"/>
      <c r="BI1364" s="57"/>
      <c r="BJ1364" s="57"/>
      <c r="BK1364" s="57"/>
      <c r="BL1364" s="57"/>
      <c r="BM1364" s="57"/>
    </row>
    <row r="1365" spans="3:65">
      <c r="C1365" s="57"/>
      <c r="D1365" s="62"/>
      <c r="E1365" s="57"/>
      <c r="F1365" s="57"/>
      <c r="G1365" s="57"/>
      <c r="H1365" s="57"/>
      <c r="I1365" s="62"/>
      <c r="J1365" s="57"/>
      <c r="K1365" s="57"/>
      <c r="L1365" s="57"/>
      <c r="M1365" s="57"/>
      <c r="N1365" s="57"/>
      <c r="O1365" s="57"/>
      <c r="P1365" s="57"/>
      <c r="Q1365" s="57"/>
      <c r="R1365" s="57"/>
      <c r="S1365" s="57"/>
      <c r="T1365" s="57"/>
      <c r="U1365" s="57"/>
      <c r="V1365" s="57"/>
      <c r="W1365" s="57"/>
      <c r="X1365" s="57"/>
      <c r="Y1365" s="57"/>
      <c r="Z1365" s="57"/>
      <c r="AA1365" s="57"/>
      <c r="AB1365" s="57"/>
      <c r="AC1365" s="57"/>
      <c r="AD1365" s="57"/>
      <c r="AE1365" s="57"/>
      <c r="AF1365" s="57"/>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c r="BH1365" s="57"/>
      <c r="BI1365" s="57"/>
      <c r="BJ1365" s="57"/>
      <c r="BK1365" s="57"/>
      <c r="BL1365" s="57"/>
      <c r="BM1365" s="57"/>
    </row>
    <row r="1366" spans="3:65">
      <c r="C1366" s="57"/>
      <c r="D1366" s="62"/>
      <c r="E1366" s="57"/>
      <c r="F1366" s="57"/>
      <c r="G1366" s="57"/>
      <c r="H1366" s="57"/>
      <c r="I1366" s="62"/>
      <c r="J1366" s="57"/>
      <c r="K1366" s="57"/>
      <c r="L1366" s="57"/>
      <c r="M1366" s="57"/>
      <c r="N1366" s="57"/>
      <c r="O1366" s="57"/>
      <c r="P1366" s="57"/>
      <c r="Q1366" s="57"/>
      <c r="R1366" s="57"/>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c r="BH1366" s="57"/>
      <c r="BI1366" s="57"/>
      <c r="BJ1366" s="57"/>
      <c r="BK1366" s="57"/>
      <c r="BL1366" s="57"/>
      <c r="BM1366" s="57"/>
    </row>
    <row r="1367" spans="3:65">
      <c r="C1367" s="57"/>
      <c r="D1367" s="62"/>
      <c r="E1367" s="57"/>
      <c r="F1367" s="57"/>
      <c r="G1367" s="57"/>
      <c r="H1367" s="57"/>
      <c r="I1367" s="62"/>
      <c r="J1367" s="57"/>
      <c r="K1367" s="57"/>
      <c r="L1367" s="57"/>
      <c r="M1367" s="57"/>
      <c r="N1367" s="57"/>
      <c r="O1367" s="57"/>
      <c r="P1367" s="57"/>
      <c r="Q1367" s="57"/>
      <c r="R1367" s="57"/>
      <c r="S1367" s="57"/>
      <c r="T1367" s="57"/>
      <c r="U1367" s="57"/>
      <c r="V1367" s="57"/>
      <c r="W1367" s="57"/>
      <c r="X1367" s="57"/>
      <c r="Y1367" s="57"/>
      <c r="Z1367" s="57"/>
      <c r="AA1367" s="57"/>
      <c r="AB1367" s="57"/>
      <c r="AC1367" s="57"/>
      <c r="AD1367" s="57"/>
      <c r="AE1367" s="57"/>
      <c r="AF1367" s="57"/>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c r="BH1367" s="57"/>
      <c r="BI1367" s="57"/>
      <c r="BJ1367" s="57"/>
      <c r="BK1367" s="57"/>
      <c r="BL1367" s="57"/>
      <c r="BM1367" s="57"/>
    </row>
    <row r="1368" spans="3:65">
      <c r="C1368" s="57"/>
      <c r="D1368" s="62"/>
      <c r="E1368" s="57"/>
      <c r="F1368" s="57"/>
      <c r="G1368" s="57"/>
      <c r="H1368" s="57"/>
      <c r="I1368" s="62"/>
      <c r="J1368" s="57"/>
      <c r="K1368" s="57"/>
      <c r="L1368" s="57"/>
      <c r="M1368" s="57"/>
      <c r="N1368" s="57"/>
      <c r="O1368" s="57"/>
      <c r="P1368" s="57"/>
      <c r="Q1368" s="57"/>
      <c r="R1368" s="57"/>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c r="BH1368" s="57"/>
      <c r="BI1368" s="57"/>
      <c r="BJ1368" s="57"/>
      <c r="BK1368" s="57"/>
      <c r="BL1368" s="57"/>
      <c r="BM1368" s="57"/>
    </row>
    <row r="1369" spans="3:65">
      <c r="C1369" s="57"/>
      <c r="D1369" s="62"/>
      <c r="E1369" s="57"/>
      <c r="F1369" s="57"/>
      <c r="G1369" s="57"/>
      <c r="H1369" s="57"/>
      <c r="I1369" s="62"/>
      <c r="J1369" s="57"/>
      <c r="K1369" s="57"/>
      <c r="L1369" s="57"/>
      <c r="M1369" s="57"/>
      <c r="N1369" s="57"/>
      <c r="O1369" s="57"/>
      <c r="P1369" s="57"/>
      <c r="Q1369" s="57"/>
      <c r="R1369" s="57"/>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c r="BH1369" s="57"/>
      <c r="BI1369" s="57"/>
      <c r="BJ1369" s="57"/>
      <c r="BK1369" s="57"/>
      <c r="BL1369" s="57"/>
      <c r="BM1369" s="57"/>
    </row>
    <row r="1370" spans="3:65">
      <c r="C1370" s="57"/>
      <c r="D1370" s="62"/>
      <c r="E1370" s="57"/>
      <c r="F1370" s="57"/>
      <c r="G1370" s="57"/>
      <c r="H1370" s="57"/>
      <c r="I1370" s="62"/>
      <c r="J1370" s="57"/>
      <c r="K1370" s="57"/>
      <c r="L1370" s="57"/>
      <c r="M1370" s="57"/>
      <c r="N1370" s="57"/>
      <c r="O1370" s="57"/>
      <c r="P1370" s="57"/>
      <c r="Q1370" s="57"/>
      <c r="R1370" s="57"/>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c r="BH1370" s="57"/>
      <c r="BI1370" s="57"/>
      <c r="BJ1370" s="57"/>
      <c r="BK1370" s="57"/>
      <c r="BL1370" s="57"/>
      <c r="BM1370" s="57"/>
    </row>
    <row r="1371" spans="3:65">
      <c r="C1371" s="57"/>
      <c r="D1371" s="62"/>
      <c r="E1371" s="57"/>
      <c r="F1371" s="57"/>
      <c r="G1371" s="57"/>
      <c r="H1371" s="57"/>
      <c r="I1371" s="62"/>
      <c r="J1371" s="57"/>
      <c r="K1371" s="57"/>
      <c r="L1371" s="57"/>
      <c r="M1371" s="57"/>
      <c r="N1371" s="57"/>
      <c r="O1371" s="57"/>
      <c r="P1371" s="57"/>
      <c r="Q1371" s="57"/>
      <c r="R1371" s="57"/>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c r="BH1371" s="57"/>
      <c r="BI1371" s="57"/>
      <c r="BJ1371" s="57"/>
      <c r="BK1371" s="57"/>
      <c r="BL1371" s="57"/>
      <c r="BM1371" s="57"/>
    </row>
    <row r="1372" spans="3:65">
      <c r="C1372" s="57"/>
      <c r="D1372" s="62"/>
      <c r="E1372" s="57"/>
      <c r="F1372" s="57"/>
      <c r="G1372" s="57"/>
      <c r="H1372" s="57"/>
      <c r="I1372" s="62"/>
      <c r="J1372" s="57"/>
      <c r="K1372" s="57"/>
      <c r="L1372" s="57"/>
      <c r="M1372" s="57"/>
      <c r="N1372" s="57"/>
      <c r="O1372" s="57"/>
      <c r="P1372" s="57"/>
      <c r="Q1372" s="57"/>
      <c r="R1372" s="57"/>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c r="BH1372" s="57"/>
      <c r="BI1372" s="57"/>
      <c r="BJ1372" s="57"/>
      <c r="BK1372" s="57"/>
      <c r="BL1372" s="57"/>
      <c r="BM1372" s="57"/>
    </row>
    <row r="1373" spans="3:65">
      <c r="C1373" s="57"/>
      <c r="D1373" s="62"/>
      <c r="E1373" s="57"/>
      <c r="F1373" s="57"/>
      <c r="G1373" s="57"/>
      <c r="H1373" s="57"/>
      <c r="I1373" s="62"/>
      <c r="J1373" s="57"/>
      <c r="K1373" s="57"/>
      <c r="L1373" s="57"/>
      <c r="M1373" s="57"/>
      <c r="N1373" s="57"/>
      <c r="O1373" s="57"/>
      <c r="P1373" s="57"/>
      <c r="Q1373" s="57"/>
      <c r="R1373" s="57"/>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c r="BH1373" s="57"/>
      <c r="BI1373" s="57"/>
      <c r="BJ1373" s="57"/>
      <c r="BK1373" s="57"/>
      <c r="BL1373" s="57"/>
      <c r="BM1373" s="57"/>
    </row>
    <row r="1374" spans="3:65">
      <c r="C1374" s="57"/>
      <c r="D1374" s="62"/>
      <c r="E1374" s="57"/>
      <c r="F1374" s="57"/>
      <c r="G1374" s="57"/>
      <c r="H1374" s="57"/>
      <c r="I1374" s="62"/>
      <c r="J1374" s="57"/>
      <c r="K1374" s="57"/>
      <c r="L1374" s="57"/>
      <c r="M1374" s="57"/>
      <c r="N1374" s="57"/>
      <c r="O1374" s="57"/>
      <c r="P1374" s="57"/>
      <c r="Q1374" s="57"/>
      <c r="R1374" s="57"/>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c r="BH1374" s="57"/>
      <c r="BI1374" s="57"/>
      <c r="BJ1374" s="57"/>
      <c r="BK1374" s="57"/>
      <c r="BL1374" s="57"/>
      <c r="BM1374" s="57"/>
    </row>
    <row r="1375" spans="3:65">
      <c r="C1375" s="57"/>
      <c r="D1375" s="62"/>
      <c r="E1375" s="57"/>
      <c r="F1375" s="57"/>
      <c r="G1375" s="57"/>
      <c r="H1375" s="57"/>
      <c r="I1375" s="62"/>
      <c r="J1375" s="57"/>
      <c r="K1375" s="57"/>
      <c r="L1375" s="57"/>
      <c r="M1375" s="57"/>
      <c r="N1375" s="57"/>
      <c r="O1375" s="57"/>
      <c r="P1375" s="57"/>
      <c r="Q1375" s="57"/>
      <c r="R1375" s="57"/>
      <c r="S1375" s="57"/>
      <c r="T1375" s="57"/>
      <c r="U1375" s="57"/>
      <c r="V1375" s="57"/>
      <c r="W1375" s="57"/>
      <c r="X1375" s="57"/>
      <c r="Y1375" s="57"/>
      <c r="Z1375" s="57"/>
      <c r="AA1375" s="57"/>
      <c r="AB1375" s="57"/>
      <c r="AC1375" s="57"/>
      <c r="AD1375" s="57"/>
      <c r="AE1375" s="57"/>
      <c r="AF1375" s="57"/>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c r="BH1375" s="57"/>
      <c r="BI1375" s="57"/>
      <c r="BJ1375" s="57"/>
      <c r="BK1375" s="57"/>
      <c r="BL1375" s="57"/>
      <c r="BM1375" s="57"/>
    </row>
    <row r="1376" spans="3:65">
      <c r="C1376" s="57"/>
      <c r="D1376" s="62"/>
      <c r="E1376" s="57"/>
      <c r="F1376" s="57"/>
      <c r="G1376" s="57"/>
      <c r="H1376" s="57"/>
      <c r="I1376" s="62"/>
      <c r="J1376" s="57"/>
      <c r="K1376" s="57"/>
      <c r="L1376" s="57"/>
      <c r="M1376" s="57"/>
      <c r="N1376" s="57"/>
      <c r="O1376" s="57"/>
      <c r="P1376" s="57"/>
      <c r="Q1376" s="57"/>
      <c r="R1376" s="57"/>
      <c r="S1376" s="57"/>
      <c r="T1376" s="57"/>
      <c r="U1376" s="57"/>
      <c r="V1376" s="57"/>
      <c r="W1376" s="57"/>
      <c r="X1376" s="57"/>
      <c r="Y1376" s="57"/>
      <c r="Z1376" s="57"/>
      <c r="AA1376" s="57"/>
      <c r="AB1376" s="57"/>
      <c r="AC1376" s="57"/>
      <c r="AD1376" s="57"/>
      <c r="AE1376" s="57"/>
      <c r="AF1376" s="57"/>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c r="BH1376" s="57"/>
      <c r="BI1376" s="57"/>
      <c r="BJ1376" s="57"/>
      <c r="BK1376" s="57"/>
      <c r="BL1376" s="57"/>
      <c r="BM1376" s="57"/>
    </row>
    <row r="1377" spans="3:65">
      <c r="C1377" s="57"/>
      <c r="D1377" s="62"/>
      <c r="E1377" s="57"/>
      <c r="F1377" s="57"/>
      <c r="G1377" s="57"/>
      <c r="H1377" s="57"/>
      <c r="I1377" s="62"/>
      <c r="J1377" s="57"/>
      <c r="K1377" s="57"/>
      <c r="L1377" s="57"/>
      <c r="M1377" s="57"/>
      <c r="N1377" s="57"/>
      <c r="O1377" s="57"/>
      <c r="P1377" s="57"/>
      <c r="Q1377" s="57"/>
      <c r="R1377" s="57"/>
      <c r="S1377" s="57"/>
      <c r="T1377" s="57"/>
      <c r="U1377" s="57"/>
      <c r="V1377" s="57"/>
      <c r="W1377" s="57"/>
      <c r="X1377" s="57"/>
      <c r="Y1377" s="57"/>
      <c r="Z1377" s="57"/>
      <c r="AA1377" s="57"/>
      <c r="AB1377" s="57"/>
      <c r="AC1377" s="57"/>
      <c r="AD1377" s="57"/>
      <c r="AE1377" s="57"/>
      <c r="AF1377" s="57"/>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c r="BH1377" s="57"/>
      <c r="BI1377" s="57"/>
      <c r="BJ1377" s="57"/>
      <c r="BK1377" s="57"/>
      <c r="BL1377" s="57"/>
      <c r="BM1377" s="57"/>
    </row>
    <row r="1378" spans="3:65">
      <c r="C1378" s="57"/>
      <c r="D1378" s="62"/>
      <c r="E1378" s="57"/>
      <c r="F1378" s="57"/>
      <c r="G1378" s="57"/>
      <c r="H1378" s="57"/>
      <c r="I1378" s="62"/>
      <c r="J1378" s="57"/>
      <c r="K1378" s="57"/>
      <c r="L1378" s="57"/>
      <c r="M1378" s="57"/>
      <c r="N1378" s="57"/>
      <c r="O1378" s="57"/>
      <c r="P1378" s="57"/>
      <c r="Q1378" s="57"/>
      <c r="R1378" s="57"/>
      <c r="S1378" s="57"/>
      <c r="T1378" s="57"/>
      <c r="U1378" s="57"/>
      <c r="V1378" s="57"/>
      <c r="W1378" s="57"/>
      <c r="X1378" s="57"/>
      <c r="Y1378" s="57"/>
      <c r="Z1378" s="57"/>
      <c r="AA1378" s="57"/>
      <c r="AB1378" s="57"/>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c r="BH1378" s="57"/>
      <c r="BI1378" s="57"/>
      <c r="BJ1378" s="57"/>
      <c r="BK1378" s="57"/>
      <c r="BL1378" s="57"/>
      <c r="BM1378" s="57"/>
    </row>
    <row r="1379" spans="3:65">
      <c r="C1379" s="57"/>
      <c r="D1379" s="62"/>
      <c r="E1379" s="57"/>
      <c r="F1379" s="57"/>
      <c r="G1379" s="57"/>
      <c r="H1379" s="57"/>
      <c r="I1379" s="62"/>
      <c r="J1379" s="57"/>
      <c r="K1379" s="57"/>
      <c r="L1379" s="57"/>
      <c r="M1379" s="57"/>
      <c r="N1379" s="57"/>
      <c r="O1379" s="57"/>
      <c r="P1379" s="57"/>
      <c r="Q1379" s="57"/>
      <c r="R1379" s="57"/>
      <c r="S1379" s="57"/>
      <c r="T1379" s="57"/>
      <c r="U1379" s="57"/>
      <c r="V1379" s="57"/>
      <c r="W1379" s="57"/>
      <c r="X1379" s="57"/>
      <c r="Y1379" s="57"/>
      <c r="Z1379" s="57"/>
      <c r="AA1379" s="57"/>
      <c r="AB1379" s="57"/>
      <c r="AC1379" s="57"/>
      <c r="AD1379" s="57"/>
      <c r="AE1379" s="57"/>
      <c r="AF1379" s="57"/>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c r="BH1379" s="57"/>
      <c r="BI1379" s="57"/>
      <c r="BJ1379" s="57"/>
      <c r="BK1379" s="57"/>
      <c r="BL1379" s="57"/>
      <c r="BM1379" s="57"/>
    </row>
    <row r="1380" spans="3:65">
      <c r="C1380" s="57"/>
      <c r="D1380" s="62"/>
      <c r="E1380" s="57"/>
      <c r="F1380" s="57"/>
      <c r="G1380" s="57"/>
      <c r="H1380" s="57"/>
      <c r="I1380" s="62"/>
      <c r="J1380" s="57"/>
      <c r="K1380" s="57"/>
      <c r="L1380" s="57"/>
      <c r="M1380" s="57"/>
      <c r="N1380" s="57"/>
      <c r="O1380" s="57"/>
      <c r="P1380" s="57"/>
      <c r="Q1380" s="57"/>
      <c r="R1380" s="57"/>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c r="BH1380" s="57"/>
      <c r="BI1380" s="57"/>
      <c r="BJ1380" s="57"/>
      <c r="BK1380" s="57"/>
      <c r="BL1380" s="57"/>
      <c r="BM1380" s="57"/>
    </row>
    <row r="1381" spans="3:65">
      <c r="C1381" s="57"/>
      <c r="D1381" s="62"/>
      <c r="E1381" s="57"/>
      <c r="F1381" s="57"/>
      <c r="G1381" s="57"/>
      <c r="H1381" s="57"/>
      <c r="I1381" s="62"/>
      <c r="J1381" s="57"/>
      <c r="K1381" s="57"/>
      <c r="L1381" s="57"/>
      <c r="M1381" s="57"/>
      <c r="N1381" s="57"/>
      <c r="O1381" s="57"/>
      <c r="P1381" s="57"/>
      <c r="Q1381" s="57"/>
      <c r="R1381" s="57"/>
      <c r="S1381" s="57"/>
      <c r="T1381" s="57"/>
      <c r="U1381" s="57"/>
      <c r="V1381" s="57"/>
      <c r="W1381" s="57"/>
      <c r="X1381" s="57"/>
      <c r="Y1381" s="57"/>
      <c r="Z1381" s="57"/>
      <c r="AA1381" s="57"/>
      <c r="AB1381" s="57"/>
      <c r="AC1381" s="57"/>
      <c r="AD1381" s="57"/>
      <c r="AE1381" s="57"/>
      <c r="AF1381" s="57"/>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c r="BH1381" s="57"/>
      <c r="BI1381" s="57"/>
      <c r="BJ1381" s="57"/>
      <c r="BK1381" s="57"/>
      <c r="BL1381" s="57"/>
      <c r="BM1381" s="57"/>
    </row>
    <row r="1382" spans="3:65">
      <c r="C1382" s="57"/>
      <c r="D1382" s="62"/>
      <c r="E1382" s="57"/>
      <c r="F1382" s="57"/>
      <c r="G1382" s="57"/>
      <c r="H1382" s="57"/>
      <c r="I1382" s="62"/>
      <c r="J1382" s="57"/>
      <c r="K1382" s="57"/>
      <c r="L1382" s="57"/>
      <c r="M1382" s="57"/>
      <c r="N1382" s="57"/>
      <c r="O1382" s="57"/>
      <c r="P1382" s="57"/>
      <c r="Q1382" s="57"/>
      <c r="R1382" s="57"/>
      <c r="S1382" s="57"/>
      <c r="T1382" s="57"/>
      <c r="U1382" s="57"/>
      <c r="V1382" s="57"/>
      <c r="W1382" s="57"/>
      <c r="X1382" s="57"/>
      <c r="Y1382" s="57"/>
      <c r="Z1382" s="57"/>
      <c r="AA1382" s="57"/>
      <c r="AB1382" s="57"/>
      <c r="AC1382" s="57"/>
      <c r="AD1382" s="57"/>
      <c r="AE1382" s="57"/>
      <c r="AF1382" s="57"/>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c r="BH1382" s="57"/>
      <c r="BI1382" s="57"/>
      <c r="BJ1382" s="57"/>
      <c r="BK1382" s="57"/>
      <c r="BL1382" s="57"/>
      <c r="BM1382" s="57"/>
    </row>
    <row r="1383" spans="3:65">
      <c r="C1383" s="57"/>
      <c r="D1383" s="62"/>
      <c r="E1383" s="57"/>
      <c r="F1383" s="57"/>
      <c r="G1383" s="57"/>
      <c r="H1383" s="57"/>
      <c r="I1383" s="62"/>
      <c r="J1383" s="57"/>
      <c r="K1383" s="57"/>
      <c r="L1383" s="57"/>
      <c r="M1383" s="57"/>
      <c r="N1383" s="57"/>
      <c r="O1383" s="57"/>
      <c r="P1383" s="57"/>
      <c r="Q1383" s="57"/>
      <c r="R1383" s="57"/>
      <c r="S1383" s="57"/>
      <c r="T1383" s="57"/>
      <c r="U1383" s="57"/>
      <c r="V1383" s="57"/>
      <c r="W1383" s="57"/>
      <c r="X1383" s="57"/>
      <c r="Y1383" s="57"/>
      <c r="Z1383" s="57"/>
      <c r="AA1383" s="57"/>
      <c r="AB1383" s="57"/>
      <c r="AC1383" s="57"/>
      <c r="AD1383" s="57"/>
      <c r="AE1383" s="57"/>
      <c r="AF1383" s="57"/>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c r="BH1383" s="57"/>
      <c r="BI1383" s="57"/>
      <c r="BJ1383" s="57"/>
      <c r="BK1383" s="57"/>
      <c r="BL1383" s="57"/>
      <c r="BM1383" s="57"/>
    </row>
    <row r="1384" spans="3:65">
      <c r="C1384" s="57"/>
      <c r="D1384" s="62"/>
      <c r="E1384" s="57"/>
      <c r="F1384" s="57"/>
      <c r="G1384" s="57"/>
      <c r="H1384" s="57"/>
      <c r="I1384" s="62"/>
      <c r="J1384" s="57"/>
      <c r="K1384" s="57"/>
      <c r="L1384" s="57"/>
      <c r="M1384" s="57"/>
      <c r="N1384" s="57"/>
      <c r="O1384" s="57"/>
      <c r="P1384" s="57"/>
      <c r="Q1384" s="57"/>
      <c r="R1384" s="57"/>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c r="BH1384" s="57"/>
      <c r="BI1384" s="57"/>
      <c r="BJ1384" s="57"/>
      <c r="BK1384" s="57"/>
      <c r="BL1384" s="57"/>
      <c r="BM1384" s="57"/>
    </row>
    <row r="1385" spans="3:65">
      <c r="C1385" s="57"/>
      <c r="D1385" s="62"/>
      <c r="E1385" s="57"/>
      <c r="F1385" s="57"/>
      <c r="G1385" s="57"/>
      <c r="H1385" s="57"/>
      <c r="I1385" s="62"/>
      <c r="J1385" s="57"/>
      <c r="K1385" s="57"/>
      <c r="L1385" s="57"/>
      <c r="M1385" s="57"/>
      <c r="N1385" s="57"/>
      <c r="O1385" s="57"/>
      <c r="P1385" s="57"/>
      <c r="Q1385" s="57"/>
      <c r="R1385" s="57"/>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c r="BH1385" s="57"/>
      <c r="BI1385" s="57"/>
      <c r="BJ1385" s="57"/>
      <c r="BK1385" s="57"/>
      <c r="BL1385" s="57"/>
      <c r="BM1385" s="57"/>
    </row>
    <row r="1386" spans="3:65">
      <c r="C1386" s="57"/>
      <c r="D1386" s="62"/>
      <c r="E1386" s="57"/>
      <c r="F1386" s="57"/>
      <c r="G1386" s="57"/>
      <c r="H1386" s="57"/>
      <c r="I1386" s="62"/>
      <c r="J1386" s="57"/>
      <c r="K1386" s="57"/>
      <c r="L1386" s="57"/>
      <c r="M1386" s="57"/>
      <c r="N1386" s="57"/>
      <c r="O1386" s="57"/>
      <c r="P1386" s="57"/>
      <c r="Q1386" s="57"/>
      <c r="R1386" s="57"/>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c r="BH1386" s="57"/>
      <c r="BI1386" s="57"/>
      <c r="BJ1386" s="57"/>
      <c r="BK1386" s="57"/>
      <c r="BL1386" s="57"/>
      <c r="BM1386" s="57"/>
    </row>
    <row r="1387" spans="3:65">
      <c r="C1387" s="57"/>
      <c r="D1387" s="62"/>
      <c r="E1387" s="57"/>
      <c r="F1387" s="57"/>
      <c r="G1387" s="57"/>
      <c r="H1387" s="57"/>
      <c r="I1387" s="62"/>
      <c r="J1387" s="57"/>
      <c r="K1387" s="57"/>
      <c r="L1387" s="57"/>
      <c r="M1387" s="57"/>
      <c r="N1387" s="57"/>
      <c r="O1387" s="57"/>
      <c r="P1387" s="57"/>
      <c r="Q1387" s="57"/>
      <c r="R1387" s="57"/>
      <c r="S1387" s="57"/>
      <c r="T1387" s="57"/>
      <c r="U1387" s="57"/>
      <c r="V1387" s="57"/>
      <c r="W1387" s="57"/>
      <c r="X1387" s="57"/>
      <c r="Y1387" s="57"/>
      <c r="Z1387" s="57"/>
      <c r="AA1387" s="57"/>
      <c r="AB1387" s="57"/>
      <c r="AC1387" s="57"/>
      <c r="AD1387" s="57"/>
      <c r="AE1387" s="57"/>
      <c r="AF1387" s="57"/>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c r="BH1387" s="57"/>
      <c r="BI1387" s="57"/>
      <c r="BJ1387" s="57"/>
      <c r="BK1387" s="57"/>
      <c r="BL1387" s="57"/>
      <c r="BM1387" s="57"/>
    </row>
    <row r="1388" spans="3:65">
      <c r="C1388" s="57"/>
      <c r="D1388" s="62"/>
      <c r="E1388" s="57"/>
      <c r="F1388" s="57"/>
      <c r="G1388" s="57"/>
      <c r="H1388" s="57"/>
      <c r="I1388" s="62"/>
      <c r="J1388" s="57"/>
      <c r="K1388" s="57"/>
      <c r="L1388" s="57"/>
      <c r="M1388" s="57"/>
      <c r="N1388" s="57"/>
      <c r="O1388" s="57"/>
      <c r="P1388" s="57"/>
      <c r="Q1388" s="57"/>
      <c r="R1388" s="57"/>
      <c r="S1388" s="57"/>
      <c r="T1388" s="57"/>
      <c r="U1388" s="57"/>
      <c r="V1388" s="57"/>
      <c r="W1388" s="57"/>
      <c r="X1388" s="57"/>
      <c r="Y1388" s="57"/>
      <c r="Z1388" s="57"/>
      <c r="AA1388" s="57"/>
      <c r="AB1388" s="57"/>
      <c r="AC1388" s="57"/>
      <c r="AD1388" s="57"/>
      <c r="AE1388" s="57"/>
      <c r="AF1388" s="57"/>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c r="BH1388" s="57"/>
      <c r="BI1388" s="57"/>
      <c r="BJ1388" s="57"/>
      <c r="BK1388" s="57"/>
      <c r="BL1388" s="57"/>
      <c r="BM1388" s="57"/>
    </row>
    <row r="1389" spans="3:65">
      <c r="C1389" s="57"/>
      <c r="D1389" s="62"/>
      <c r="E1389" s="57"/>
      <c r="F1389" s="57"/>
      <c r="G1389" s="57"/>
      <c r="H1389" s="57"/>
      <c r="I1389" s="62"/>
      <c r="J1389" s="57"/>
      <c r="K1389" s="57"/>
      <c r="L1389" s="57"/>
      <c r="M1389" s="57"/>
      <c r="N1389" s="57"/>
      <c r="O1389" s="57"/>
      <c r="P1389" s="57"/>
      <c r="Q1389" s="57"/>
      <c r="R1389" s="57"/>
      <c r="S1389" s="57"/>
      <c r="T1389" s="57"/>
      <c r="U1389" s="57"/>
      <c r="V1389" s="57"/>
      <c r="W1389" s="57"/>
      <c r="X1389" s="57"/>
      <c r="Y1389" s="57"/>
      <c r="Z1389" s="57"/>
      <c r="AA1389" s="57"/>
      <c r="AB1389" s="57"/>
      <c r="AC1389" s="57"/>
      <c r="AD1389" s="57"/>
      <c r="AE1389" s="57"/>
      <c r="AF1389" s="57"/>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c r="BH1389" s="57"/>
      <c r="BI1389" s="57"/>
      <c r="BJ1389" s="57"/>
      <c r="BK1389" s="57"/>
      <c r="BL1389" s="57"/>
      <c r="BM1389" s="57"/>
    </row>
    <row r="1390" spans="3:65">
      <c r="C1390" s="57"/>
      <c r="D1390" s="62"/>
      <c r="E1390" s="57"/>
      <c r="F1390" s="57"/>
      <c r="G1390" s="57"/>
      <c r="H1390" s="57"/>
      <c r="I1390" s="62"/>
      <c r="J1390" s="57"/>
      <c r="K1390" s="57"/>
      <c r="L1390" s="57"/>
      <c r="M1390" s="57"/>
      <c r="N1390" s="57"/>
      <c r="O1390" s="57"/>
      <c r="P1390" s="57"/>
      <c r="Q1390" s="57"/>
      <c r="R1390" s="57"/>
      <c r="S1390" s="57"/>
      <c r="T1390" s="57"/>
      <c r="U1390" s="57"/>
      <c r="V1390" s="57"/>
      <c r="W1390" s="57"/>
      <c r="X1390" s="57"/>
      <c r="Y1390" s="57"/>
      <c r="Z1390" s="57"/>
      <c r="AA1390" s="57"/>
      <c r="AB1390" s="57"/>
      <c r="AC1390" s="57"/>
      <c r="AD1390" s="57"/>
      <c r="AE1390" s="57"/>
      <c r="AF1390" s="57"/>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c r="BH1390" s="57"/>
      <c r="BI1390" s="57"/>
      <c r="BJ1390" s="57"/>
      <c r="BK1390" s="57"/>
      <c r="BL1390" s="57"/>
      <c r="BM1390" s="57"/>
    </row>
    <row r="1391" spans="3:65">
      <c r="C1391" s="57"/>
      <c r="D1391" s="62"/>
      <c r="E1391" s="57"/>
      <c r="F1391" s="57"/>
      <c r="G1391" s="57"/>
      <c r="H1391" s="57"/>
      <c r="I1391" s="62"/>
      <c r="J1391" s="57"/>
      <c r="K1391" s="57"/>
      <c r="L1391" s="57"/>
      <c r="M1391" s="57"/>
      <c r="N1391" s="57"/>
      <c r="O1391" s="57"/>
      <c r="P1391" s="57"/>
      <c r="Q1391" s="57"/>
      <c r="R1391" s="57"/>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c r="BH1391" s="57"/>
      <c r="BI1391" s="57"/>
      <c r="BJ1391" s="57"/>
      <c r="BK1391" s="57"/>
      <c r="BL1391" s="57"/>
      <c r="BM1391" s="57"/>
    </row>
    <row r="1392" spans="3:65">
      <c r="C1392" s="57"/>
      <c r="D1392" s="62"/>
      <c r="E1392" s="57"/>
      <c r="F1392" s="57"/>
      <c r="G1392" s="57"/>
      <c r="H1392" s="57"/>
      <c r="I1392" s="62"/>
      <c r="J1392" s="57"/>
      <c r="K1392" s="57"/>
      <c r="L1392" s="57"/>
      <c r="M1392" s="57"/>
      <c r="N1392" s="57"/>
      <c r="O1392" s="57"/>
      <c r="P1392" s="57"/>
      <c r="Q1392" s="57"/>
      <c r="R1392" s="57"/>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c r="BH1392" s="57"/>
      <c r="BI1392" s="57"/>
      <c r="BJ1392" s="57"/>
      <c r="BK1392" s="57"/>
      <c r="BL1392" s="57"/>
      <c r="BM1392" s="57"/>
    </row>
    <row r="1393" spans="3:65">
      <c r="C1393" s="57"/>
      <c r="D1393" s="62"/>
      <c r="E1393" s="57"/>
      <c r="F1393" s="57"/>
      <c r="G1393" s="57"/>
      <c r="H1393" s="57"/>
      <c r="I1393" s="62"/>
      <c r="J1393" s="57"/>
      <c r="K1393" s="57"/>
      <c r="L1393" s="57"/>
      <c r="M1393" s="57"/>
      <c r="N1393" s="57"/>
      <c r="O1393" s="57"/>
      <c r="P1393" s="57"/>
      <c r="Q1393" s="57"/>
      <c r="R1393" s="57"/>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c r="BH1393" s="57"/>
      <c r="BI1393" s="57"/>
      <c r="BJ1393" s="57"/>
      <c r="BK1393" s="57"/>
      <c r="BL1393" s="57"/>
      <c r="BM1393" s="57"/>
    </row>
    <row r="1394" spans="3:65">
      <c r="C1394" s="57"/>
      <c r="D1394" s="62"/>
      <c r="E1394" s="57"/>
      <c r="F1394" s="57"/>
      <c r="G1394" s="57"/>
      <c r="H1394" s="57"/>
      <c r="I1394" s="62"/>
      <c r="J1394" s="57"/>
      <c r="K1394" s="57"/>
      <c r="L1394" s="57"/>
      <c r="M1394" s="57"/>
      <c r="N1394" s="57"/>
      <c r="O1394" s="57"/>
      <c r="P1394" s="57"/>
      <c r="Q1394" s="57"/>
      <c r="R1394" s="57"/>
      <c r="S1394" s="57"/>
      <c r="T1394" s="57"/>
      <c r="U1394" s="57"/>
      <c r="V1394" s="57"/>
      <c r="W1394" s="57"/>
      <c r="X1394" s="57"/>
      <c r="Y1394" s="57"/>
      <c r="Z1394" s="57"/>
      <c r="AA1394" s="57"/>
      <c r="AB1394" s="57"/>
      <c r="AC1394" s="57"/>
      <c r="AD1394" s="57"/>
      <c r="AE1394" s="57"/>
      <c r="AF1394" s="57"/>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c r="BH1394" s="57"/>
      <c r="BI1394" s="57"/>
      <c r="BJ1394" s="57"/>
      <c r="BK1394" s="57"/>
      <c r="BL1394" s="57"/>
      <c r="BM1394" s="57"/>
    </row>
    <row r="1395" spans="3:65">
      <c r="C1395" s="57"/>
      <c r="D1395" s="62"/>
      <c r="E1395" s="57"/>
      <c r="F1395" s="57"/>
      <c r="G1395" s="57"/>
      <c r="H1395" s="57"/>
      <c r="I1395" s="62"/>
      <c r="J1395" s="57"/>
      <c r="K1395" s="57"/>
      <c r="L1395" s="57"/>
      <c r="M1395" s="57"/>
      <c r="N1395" s="57"/>
      <c r="O1395" s="57"/>
      <c r="P1395" s="57"/>
      <c r="Q1395" s="57"/>
      <c r="R1395" s="57"/>
      <c r="S1395" s="57"/>
      <c r="T1395" s="57"/>
      <c r="U1395" s="57"/>
      <c r="V1395" s="57"/>
      <c r="W1395" s="57"/>
      <c r="X1395" s="57"/>
      <c r="Y1395" s="57"/>
      <c r="Z1395" s="57"/>
      <c r="AA1395" s="57"/>
      <c r="AB1395" s="57"/>
      <c r="AC1395" s="57"/>
      <c r="AD1395" s="57"/>
      <c r="AE1395" s="57"/>
      <c r="AF1395" s="57"/>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c r="BH1395" s="57"/>
      <c r="BI1395" s="57"/>
      <c r="BJ1395" s="57"/>
      <c r="BK1395" s="57"/>
      <c r="BL1395" s="57"/>
      <c r="BM1395" s="57"/>
    </row>
    <row r="1396" spans="3:65">
      <c r="C1396" s="57"/>
      <c r="D1396" s="62"/>
      <c r="E1396" s="57"/>
      <c r="F1396" s="57"/>
      <c r="G1396" s="57"/>
      <c r="H1396" s="57"/>
      <c r="I1396" s="62"/>
      <c r="J1396" s="57"/>
      <c r="K1396" s="57"/>
      <c r="L1396" s="57"/>
      <c r="M1396" s="57"/>
      <c r="N1396" s="57"/>
      <c r="O1396" s="57"/>
      <c r="P1396" s="57"/>
      <c r="Q1396" s="57"/>
      <c r="R1396" s="57"/>
      <c r="S1396" s="57"/>
      <c r="T1396" s="57"/>
      <c r="U1396" s="57"/>
      <c r="V1396" s="57"/>
      <c r="W1396" s="57"/>
      <c r="X1396" s="57"/>
      <c r="Y1396" s="57"/>
      <c r="Z1396" s="57"/>
      <c r="AA1396" s="57"/>
      <c r="AB1396" s="57"/>
      <c r="AC1396" s="57"/>
      <c r="AD1396" s="57"/>
      <c r="AE1396" s="57"/>
      <c r="AF1396" s="57"/>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c r="BH1396" s="57"/>
      <c r="BI1396" s="57"/>
      <c r="BJ1396" s="57"/>
      <c r="BK1396" s="57"/>
      <c r="BL1396" s="57"/>
      <c r="BM1396" s="57"/>
    </row>
    <row r="1397" spans="3:65">
      <c r="C1397" s="57"/>
      <c r="D1397" s="62"/>
      <c r="E1397" s="57"/>
      <c r="F1397" s="57"/>
      <c r="G1397" s="57"/>
      <c r="H1397" s="57"/>
      <c r="I1397" s="62"/>
      <c r="J1397" s="57"/>
      <c r="K1397" s="57"/>
      <c r="L1397" s="57"/>
      <c r="M1397" s="57"/>
      <c r="N1397" s="57"/>
      <c r="O1397" s="57"/>
      <c r="P1397" s="57"/>
      <c r="Q1397" s="57"/>
      <c r="R1397" s="57"/>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c r="BH1397" s="57"/>
      <c r="BI1397" s="57"/>
      <c r="BJ1397" s="57"/>
      <c r="BK1397" s="57"/>
      <c r="BL1397" s="57"/>
      <c r="BM1397" s="57"/>
    </row>
    <row r="1398" spans="3:65">
      <c r="C1398" s="57"/>
      <c r="D1398" s="62"/>
      <c r="E1398" s="57"/>
      <c r="F1398" s="57"/>
      <c r="G1398" s="57"/>
      <c r="H1398" s="57"/>
      <c r="I1398" s="62"/>
      <c r="J1398" s="57"/>
      <c r="K1398" s="57"/>
      <c r="L1398" s="57"/>
      <c r="M1398" s="57"/>
      <c r="N1398" s="57"/>
      <c r="O1398" s="57"/>
      <c r="P1398" s="57"/>
      <c r="Q1398" s="57"/>
      <c r="R1398" s="57"/>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c r="BH1398" s="57"/>
      <c r="BI1398" s="57"/>
      <c r="BJ1398" s="57"/>
      <c r="BK1398" s="57"/>
      <c r="BL1398" s="57"/>
      <c r="BM1398" s="57"/>
    </row>
    <row r="1399" spans="3:65">
      <c r="C1399" s="57"/>
      <c r="D1399" s="62"/>
      <c r="E1399" s="57"/>
      <c r="F1399" s="57"/>
      <c r="G1399" s="57"/>
      <c r="H1399" s="57"/>
      <c r="I1399" s="62"/>
      <c r="J1399" s="57"/>
      <c r="K1399" s="57"/>
      <c r="L1399" s="57"/>
      <c r="M1399" s="57"/>
      <c r="N1399" s="57"/>
      <c r="O1399" s="57"/>
      <c r="P1399" s="57"/>
      <c r="Q1399" s="57"/>
      <c r="R1399" s="57"/>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c r="BH1399" s="57"/>
      <c r="BI1399" s="57"/>
      <c r="BJ1399" s="57"/>
      <c r="BK1399" s="57"/>
      <c r="BL1399" s="57"/>
      <c r="BM1399" s="57"/>
    </row>
    <row r="1400" spans="3:65">
      <c r="C1400" s="57"/>
      <c r="D1400" s="62"/>
      <c r="E1400" s="57"/>
      <c r="F1400" s="57"/>
      <c r="G1400" s="57"/>
      <c r="H1400" s="57"/>
      <c r="I1400" s="62"/>
      <c r="J1400" s="57"/>
      <c r="K1400" s="57"/>
      <c r="L1400" s="57"/>
      <c r="M1400" s="57"/>
      <c r="N1400" s="57"/>
      <c r="O1400" s="57"/>
      <c r="P1400" s="57"/>
      <c r="Q1400" s="57"/>
      <c r="R1400" s="57"/>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c r="BH1400" s="57"/>
      <c r="BI1400" s="57"/>
      <c r="BJ1400" s="57"/>
      <c r="BK1400" s="57"/>
      <c r="BL1400" s="57"/>
      <c r="BM1400" s="57"/>
    </row>
    <row r="1401" spans="3:65">
      <c r="C1401" s="57"/>
      <c r="D1401" s="62"/>
      <c r="E1401" s="57"/>
      <c r="F1401" s="57"/>
      <c r="G1401" s="57"/>
      <c r="H1401" s="57"/>
      <c r="I1401" s="62"/>
      <c r="J1401" s="57"/>
      <c r="K1401" s="57"/>
      <c r="L1401" s="57"/>
      <c r="M1401" s="57"/>
      <c r="N1401" s="57"/>
      <c r="O1401" s="57"/>
      <c r="P1401" s="57"/>
      <c r="Q1401" s="57"/>
      <c r="R1401" s="57"/>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c r="BH1401" s="57"/>
      <c r="BI1401" s="57"/>
      <c r="BJ1401" s="57"/>
      <c r="BK1401" s="57"/>
      <c r="BL1401" s="57"/>
      <c r="BM1401" s="57"/>
    </row>
    <row r="1402" spans="3:65">
      <c r="C1402" s="57"/>
      <c r="D1402" s="62"/>
      <c r="E1402" s="57"/>
      <c r="F1402" s="57"/>
      <c r="G1402" s="57"/>
      <c r="H1402" s="57"/>
      <c r="I1402" s="62"/>
      <c r="J1402" s="57"/>
      <c r="K1402" s="57"/>
      <c r="L1402" s="57"/>
      <c r="M1402" s="57"/>
      <c r="N1402" s="57"/>
      <c r="O1402" s="57"/>
      <c r="P1402" s="57"/>
      <c r="Q1402" s="57"/>
      <c r="R1402" s="57"/>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c r="BH1402" s="57"/>
      <c r="BI1402" s="57"/>
      <c r="BJ1402" s="57"/>
      <c r="BK1402" s="57"/>
      <c r="BL1402" s="57"/>
      <c r="BM1402" s="57"/>
    </row>
    <row r="1403" spans="3:65">
      <c r="C1403" s="57"/>
      <c r="D1403" s="62"/>
      <c r="E1403" s="57"/>
      <c r="F1403" s="57"/>
      <c r="G1403" s="57"/>
      <c r="H1403" s="57"/>
      <c r="I1403" s="62"/>
      <c r="J1403" s="57"/>
      <c r="K1403" s="57"/>
      <c r="L1403" s="57"/>
      <c r="M1403" s="57"/>
      <c r="N1403" s="57"/>
      <c r="O1403" s="57"/>
      <c r="P1403" s="57"/>
      <c r="Q1403" s="57"/>
      <c r="R1403" s="57"/>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c r="BH1403" s="57"/>
      <c r="BI1403" s="57"/>
      <c r="BJ1403" s="57"/>
      <c r="BK1403" s="57"/>
      <c r="BL1403" s="57"/>
      <c r="BM1403" s="57"/>
    </row>
    <row r="1404" spans="3:65">
      <c r="C1404" s="57"/>
      <c r="D1404" s="62"/>
      <c r="E1404" s="57"/>
      <c r="F1404" s="57"/>
      <c r="G1404" s="57"/>
      <c r="H1404" s="57"/>
      <c r="I1404" s="62"/>
      <c r="J1404" s="57"/>
      <c r="K1404" s="57"/>
      <c r="L1404" s="57"/>
      <c r="M1404" s="57"/>
      <c r="N1404" s="57"/>
      <c r="O1404" s="57"/>
      <c r="P1404" s="57"/>
      <c r="Q1404" s="57"/>
      <c r="R1404" s="57"/>
      <c r="S1404" s="57"/>
      <c r="T1404" s="57"/>
      <c r="U1404" s="57"/>
      <c r="V1404" s="57"/>
      <c r="W1404" s="57"/>
      <c r="X1404" s="57"/>
      <c r="Y1404" s="57"/>
      <c r="Z1404" s="57"/>
      <c r="AA1404" s="57"/>
      <c r="AB1404" s="57"/>
      <c r="AC1404" s="57"/>
      <c r="AD1404" s="57"/>
      <c r="AE1404" s="57"/>
      <c r="AF1404" s="57"/>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c r="BH1404" s="57"/>
      <c r="BI1404" s="57"/>
      <c r="BJ1404" s="57"/>
      <c r="BK1404" s="57"/>
      <c r="BL1404" s="57"/>
      <c r="BM1404" s="57"/>
    </row>
    <row r="1405" spans="3:65">
      <c r="C1405" s="57"/>
      <c r="D1405" s="62"/>
      <c r="E1405" s="57"/>
      <c r="F1405" s="57"/>
      <c r="G1405" s="57"/>
      <c r="H1405" s="57"/>
      <c r="I1405" s="62"/>
      <c r="J1405" s="57"/>
      <c r="K1405" s="57"/>
      <c r="L1405" s="57"/>
      <c r="M1405" s="57"/>
      <c r="N1405" s="57"/>
      <c r="O1405" s="57"/>
      <c r="P1405" s="57"/>
      <c r="Q1405" s="57"/>
      <c r="R1405" s="57"/>
      <c r="S1405" s="57"/>
      <c r="T1405" s="57"/>
      <c r="U1405" s="57"/>
      <c r="V1405" s="57"/>
      <c r="W1405" s="57"/>
      <c r="X1405" s="57"/>
      <c r="Y1405" s="57"/>
      <c r="Z1405" s="57"/>
      <c r="AA1405" s="57"/>
      <c r="AB1405" s="57"/>
      <c r="AC1405" s="57"/>
      <c r="AD1405" s="57"/>
      <c r="AE1405" s="57"/>
      <c r="AF1405" s="57"/>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c r="BH1405" s="57"/>
      <c r="BI1405" s="57"/>
      <c r="BJ1405" s="57"/>
      <c r="BK1405" s="57"/>
      <c r="BL1405" s="57"/>
      <c r="BM1405" s="57"/>
    </row>
    <row r="1406" spans="3:65">
      <c r="C1406" s="57"/>
      <c r="D1406" s="62"/>
      <c r="E1406" s="57"/>
      <c r="F1406" s="57"/>
      <c r="G1406" s="57"/>
      <c r="H1406" s="57"/>
      <c r="I1406" s="62"/>
      <c r="J1406" s="57"/>
      <c r="K1406" s="57"/>
      <c r="L1406" s="57"/>
      <c r="M1406" s="57"/>
      <c r="N1406" s="57"/>
      <c r="O1406" s="57"/>
      <c r="P1406" s="57"/>
      <c r="Q1406" s="57"/>
      <c r="R1406" s="57"/>
      <c r="S1406" s="57"/>
      <c r="T1406" s="57"/>
      <c r="U1406" s="57"/>
      <c r="V1406" s="57"/>
      <c r="W1406" s="57"/>
      <c r="X1406" s="57"/>
      <c r="Y1406" s="57"/>
      <c r="Z1406" s="57"/>
      <c r="AA1406" s="57"/>
      <c r="AB1406" s="57"/>
      <c r="AC1406" s="57"/>
      <c r="AD1406" s="57"/>
      <c r="AE1406" s="57"/>
      <c r="AF1406" s="57"/>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c r="BH1406" s="57"/>
      <c r="BI1406" s="57"/>
      <c r="BJ1406" s="57"/>
      <c r="BK1406" s="57"/>
      <c r="BL1406" s="57"/>
      <c r="BM1406" s="57"/>
    </row>
    <row r="1407" spans="3:65">
      <c r="C1407" s="57"/>
      <c r="D1407" s="62"/>
      <c r="E1407" s="57"/>
      <c r="F1407" s="57"/>
      <c r="G1407" s="57"/>
      <c r="H1407" s="57"/>
      <c r="I1407" s="62"/>
      <c r="J1407" s="57"/>
      <c r="K1407" s="57"/>
      <c r="L1407" s="57"/>
      <c r="M1407" s="57"/>
      <c r="N1407" s="57"/>
      <c r="O1407" s="57"/>
      <c r="P1407" s="57"/>
      <c r="Q1407" s="57"/>
      <c r="R1407" s="57"/>
      <c r="S1407" s="57"/>
      <c r="T1407" s="57"/>
      <c r="U1407" s="57"/>
      <c r="V1407" s="57"/>
      <c r="W1407" s="57"/>
      <c r="X1407" s="57"/>
      <c r="Y1407" s="57"/>
      <c r="Z1407" s="57"/>
      <c r="AA1407" s="57"/>
      <c r="AB1407" s="57"/>
      <c r="AC1407" s="57"/>
      <c r="AD1407" s="57"/>
      <c r="AE1407" s="57"/>
      <c r="AF1407" s="57"/>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c r="BH1407" s="57"/>
      <c r="BI1407" s="57"/>
      <c r="BJ1407" s="57"/>
      <c r="BK1407" s="57"/>
      <c r="BL1407" s="57"/>
      <c r="BM1407" s="57"/>
    </row>
    <row r="1408" spans="3:65">
      <c r="C1408" s="57"/>
      <c r="D1408" s="62"/>
      <c r="E1408" s="57"/>
      <c r="F1408" s="57"/>
      <c r="G1408" s="57"/>
      <c r="H1408" s="57"/>
      <c r="I1408" s="62"/>
      <c r="J1408" s="57"/>
      <c r="K1408" s="57"/>
      <c r="L1408" s="57"/>
      <c r="M1408" s="57"/>
      <c r="N1408" s="57"/>
      <c r="O1408" s="57"/>
      <c r="P1408" s="57"/>
      <c r="Q1408" s="57"/>
      <c r="R1408" s="57"/>
      <c r="S1408" s="57"/>
      <c r="T1408" s="57"/>
      <c r="U1408" s="57"/>
      <c r="V1408" s="57"/>
      <c r="W1408" s="57"/>
      <c r="X1408" s="57"/>
      <c r="Y1408" s="57"/>
      <c r="Z1408" s="57"/>
      <c r="AA1408" s="57"/>
      <c r="AB1408" s="57"/>
      <c r="AC1408" s="57"/>
      <c r="AD1408" s="57"/>
      <c r="AE1408" s="57"/>
      <c r="AF1408" s="57"/>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c r="BH1408" s="57"/>
      <c r="BI1408" s="57"/>
      <c r="BJ1408" s="57"/>
      <c r="BK1408" s="57"/>
      <c r="BL1408" s="57"/>
      <c r="BM1408" s="57"/>
    </row>
    <row r="1409" spans="3:65">
      <c r="C1409" s="57"/>
      <c r="D1409" s="62"/>
      <c r="E1409" s="57"/>
      <c r="F1409" s="57"/>
      <c r="G1409" s="57"/>
      <c r="H1409" s="57"/>
      <c r="I1409" s="62"/>
      <c r="J1409" s="57"/>
      <c r="K1409" s="57"/>
      <c r="L1409" s="57"/>
      <c r="M1409" s="57"/>
      <c r="N1409" s="57"/>
      <c r="O1409" s="57"/>
      <c r="P1409" s="57"/>
      <c r="Q1409" s="57"/>
      <c r="R1409" s="57"/>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c r="BH1409" s="57"/>
      <c r="BI1409" s="57"/>
      <c r="BJ1409" s="57"/>
      <c r="BK1409" s="57"/>
      <c r="BL1409" s="57"/>
      <c r="BM1409" s="57"/>
    </row>
    <row r="1410" spans="3:65">
      <c r="C1410" s="57"/>
      <c r="D1410" s="62"/>
      <c r="E1410" s="57"/>
      <c r="F1410" s="57"/>
      <c r="G1410" s="57"/>
      <c r="H1410" s="57"/>
      <c r="I1410" s="62"/>
      <c r="J1410" s="57"/>
      <c r="K1410" s="57"/>
      <c r="L1410" s="57"/>
      <c r="M1410" s="57"/>
      <c r="N1410" s="57"/>
      <c r="O1410" s="57"/>
      <c r="P1410" s="57"/>
      <c r="Q1410" s="57"/>
      <c r="R1410" s="57"/>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c r="BH1410" s="57"/>
      <c r="BI1410" s="57"/>
      <c r="BJ1410" s="57"/>
      <c r="BK1410" s="57"/>
      <c r="BL1410" s="57"/>
      <c r="BM1410" s="57"/>
    </row>
    <row r="1411" spans="3:65">
      <c r="C1411" s="57"/>
      <c r="D1411" s="62"/>
      <c r="E1411" s="57"/>
      <c r="F1411" s="57"/>
      <c r="G1411" s="57"/>
      <c r="H1411" s="57"/>
      <c r="I1411" s="62"/>
      <c r="J1411" s="57"/>
      <c r="K1411" s="57"/>
      <c r="L1411" s="57"/>
      <c r="M1411" s="57"/>
      <c r="N1411" s="57"/>
      <c r="O1411" s="57"/>
      <c r="P1411" s="57"/>
      <c r="Q1411" s="57"/>
      <c r="R1411" s="57"/>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c r="BH1411" s="57"/>
      <c r="BI1411" s="57"/>
      <c r="BJ1411" s="57"/>
      <c r="BK1411" s="57"/>
      <c r="BL1411" s="57"/>
      <c r="BM1411" s="57"/>
    </row>
    <row r="1412" spans="3:65">
      <c r="C1412" s="57"/>
      <c r="D1412" s="62"/>
      <c r="E1412" s="57"/>
      <c r="F1412" s="57"/>
      <c r="G1412" s="57"/>
      <c r="H1412" s="57"/>
      <c r="I1412" s="62"/>
      <c r="J1412" s="57"/>
      <c r="K1412" s="57"/>
      <c r="L1412" s="57"/>
      <c r="M1412" s="57"/>
      <c r="N1412" s="57"/>
      <c r="O1412" s="57"/>
      <c r="P1412" s="57"/>
      <c r="Q1412" s="57"/>
      <c r="R1412" s="57"/>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c r="BH1412" s="57"/>
      <c r="BI1412" s="57"/>
      <c r="BJ1412" s="57"/>
      <c r="BK1412" s="57"/>
      <c r="BL1412" s="57"/>
      <c r="BM1412" s="57"/>
    </row>
    <row r="1413" spans="3:65">
      <c r="C1413" s="57"/>
      <c r="D1413" s="62"/>
      <c r="E1413" s="57"/>
      <c r="F1413" s="57"/>
      <c r="G1413" s="57"/>
      <c r="H1413" s="57"/>
      <c r="I1413" s="62"/>
      <c r="J1413" s="57"/>
      <c r="K1413" s="57"/>
      <c r="L1413" s="57"/>
      <c r="M1413" s="57"/>
      <c r="N1413" s="57"/>
      <c r="O1413" s="57"/>
      <c r="P1413" s="57"/>
      <c r="Q1413" s="57"/>
      <c r="R1413" s="57"/>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c r="BH1413" s="57"/>
      <c r="BI1413" s="57"/>
      <c r="BJ1413" s="57"/>
      <c r="BK1413" s="57"/>
      <c r="BL1413" s="57"/>
      <c r="BM1413" s="57"/>
    </row>
    <row r="1414" spans="3:65">
      <c r="C1414" s="57"/>
      <c r="D1414" s="62"/>
      <c r="E1414" s="57"/>
      <c r="F1414" s="57"/>
      <c r="G1414" s="57"/>
      <c r="H1414" s="57"/>
      <c r="I1414" s="62"/>
      <c r="J1414" s="57"/>
      <c r="K1414" s="57"/>
      <c r="L1414" s="57"/>
      <c r="M1414" s="57"/>
      <c r="N1414" s="57"/>
      <c r="O1414" s="57"/>
      <c r="P1414" s="57"/>
      <c r="Q1414" s="57"/>
      <c r="R1414" s="57"/>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c r="BH1414" s="57"/>
      <c r="BI1414" s="57"/>
      <c r="BJ1414" s="57"/>
      <c r="BK1414" s="57"/>
      <c r="BL1414" s="57"/>
      <c r="BM1414" s="57"/>
    </row>
    <row r="1415" spans="3:65">
      <c r="C1415" s="57"/>
      <c r="D1415" s="62"/>
      <c r="E1415" s="57"/>
      <c r="F1415" s="57"/>
      <c r="G1415" s="57"/>
      <c r="H1415" s="57"/>
      <c r="I1415" s="62"/>
      <c r="J1415" s="57"/>
      <c r="K1415" s="57"/>
      <c r="L1415" s="57"/>
      <c r="M1415" s="57"/>
      <c r="N1415" s="57"/>
      <c r="O1415" s="57"/>
      <c r="P1415" s="57"/>
      <c r="Q1415" s="57"/>
      <c r="R1415" s="57"/>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c r="BH1415" s="57"/>
      <c r="BI1415" s="57"/>
      <c r="BJ1415" s="57"/>
      <c r="BK1415" s="57"/>
      <c r="BL1415" s="57"/>
      <c r="BM1415" s="57"/>
    </row>
    <row r="1416" spans="3:65">
      <c r="C1416" s="57"/>
      <c r="D1416" s="62"/>
      <c r="E1416" s="57"/>
      <c r="F1416" s="57"/>
      <c r="G1416" s="57"/>
      <c r="H1416" s="57"/>
      <c r="I1416" s="62"/>
      <c r="J1416" s="57"/>
      <c r="K1416" s="57"/>
      <c r="L1416" s="57"/>
      <c r="M1416" s="57"/>
      <c r="N1416" s="57"/>
      <c r="O1416" s="57"/>
      <c r="P1416" s="57"/>
      <c r="Q1416" s="57"/>
      <c r="R1416" s="57"/>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c r="BH1416" s="57"/>
      <c r="BI1416" s="57"/>
      <c r="BJ1416" s="57"/>
      <c r="BK1416" s="57"/>
      <c r="BL1416" s="57"/>
      <c r="BM1416" s="57"/>
    </row>
    <row r="1417" spans="3:65">
      <c r="C1417" s="57"/>
      <c r="D1417" s="62"/>
      <c r="E1417" s="57"/>
      <c r="F1417" s="57"/>
      <c r="G1417" s="57"/>
      <c r="H1417" s="57"/>
      <c r="I1417" s="62"/>
      <c r="J1417" s="57"/>
      <c r="K1417" s="57"/>
      <c r="L1417" s="57"/>
      <c r="M1417" s="57"/>
      <c r="N1417" s="57"/>
      <c r="O1417" s="57"/>
      <c r="P1417" s="57"/>
      <c r="Q1417" s="57"/>
      <c r="R1417" s="57"/>
      <c r="S1417" s="57"/>
      <c r="T1417" s="57"/>
      <c r="U1417" s="57"/>
      <c r="V1417" s="57"/>
      <c r="W1417" s="57"/>
      <c r="X1417" s="57"/>
      <c r="Y1417" s="57"/>
      <c r="Z1417" s="57"/>
      <c r="AA1417" s="57"/>
      <c r="AB1417" s="57"/>
      <c r="AC1417" s="57"/>
      <c r="AD1417" s="57"/>
      <c r="AE1417" s="57"/>
      <c r="AF1417" s="57"/>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c r="BH1417" s="57"/>
      <c r="BI1417" s="57"/>
      <c r="BJ1417" s="57"/>
      <c r="BK1417" s="57"/>
      <c r="BL1417" s="57"/>
      <c r="BM1417" s="57"/>
    </row>
    <row r="1418" spans="3:65">
      <c r="C1418" s="57"/>
      <c r="D1418" s="62"/>
      <c r="E1418" s="57"/>
      <c r="F1418" s="57"/>
      <c r="G1418" s="57"/>
      <c r="H1418" s="57"/>
      <c r="I1418" s="62"/>
      <c r="J1418" s="57"/>
      <c r="K1418" s="57"/>
      <c r="L1418" s="57"/>
      <c r="M1418" s="57"/>
      <c r="N1418" s="57"/>
      <c r="O1418" s="57"/>
      <c r="P1418" s="57"/>
      <c r="Q1418" s="57"/>
      <c r="R1418" s="57"/>
      <c r="S1418" s="57"/>
      <c r="T1418" s="57"/>
      <c r="U1418" s="57"/>
      <c r="V1418" s="57"/>
      <c r="W1418" s="57"/>
      <c r="X1418" s="57"/>
      <c r="Y1418" s="57"/>
      <c r="Z1418" s="57"/>
      <c r="AA1418" s="57"/>
      <c r="AB1418" s="57"/>
      <c r="AC1418" s="57"/>
      <c r="AD1418" s="57"/>
      <c r="AE1418" s="57"/>
      <c r="AF1418" s="57"/>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c r="BH1418" s="57"/>
      <c r="BI1418" s="57"/>
      <c r="BJ1418" s="57"/>
      <c r="BK1418" s="57"/>
      <c r="BL1418" s="57"/>
      <c r="BM1418" s="57"/>
    </row>
    <row r="1419" spans="3:65">
      <c r="C1419" s="57"/>
      <c r="D1419" s="62"/>
      <c r="E1419" s="57"/>
      <c r="F1419" s="57"/>
      <c r="G1419" s="57"/>
      <c r="H1419" s="57"/>
      <c r="I1419" s="62"/>
      <c r="J1419" s="57"/>
      <c r="K1419" s="57"/>
      <c r="L1419" s="57"/>
      <c r="M1419" s="57"/>
      <c r="N1419" s="57"/>
      <c r="O1419" s="57"/>
      <c r="P1419" s="57"/>
      <c r="Q1419" s="57"/>
      <c r="R1419" s="57"/>
      <c r="S1419" s="57"/>
      <c r="T1419" s="57"/>
      <c r="U1419" s="57"/>
      <c r="V1419" s="57"/>
      <c r="W1419" s="57"/>
      <c r="X1419" s="57"/>
      <c r="Y1419" s="57"/>
      <c r="Z1419" s="57"/>
      <c r="AA1419" s="57"/>
      <c r="AB1419" s="57"/>
      <c r="AC1419" s="57"/>
      <c r="AD1419" s="57"/>
      <c r="AE1419" s="57"/>
      <c r="AF1419" s="57"/>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c r="BH1419" s="57"/>
      <c r="BI1419" s="57"/>
      <c r="BJ1419" s="57"/>
      <c r="BK1419" s="57"/>
      <c r="BL1419" s="57"/>
      <c r="BM1419" s="57"/>
    </row>
    <row r="1420" spans="3:65">
      <c r="C1420" s="57"/>
      <c r="D1420" s="62"/>
      <c r="E1420" s="57"/>
      <c r="F1420" s="57"/>
      <c r="G1420" s="57"/>
      <c r="H1420" s="57"/>
      <c r="I1420" s="62"/>
      <c r="J1420" s="57"/>
      <c r="K1420" s="57"/>
      <c r="L1420" s="57"/>
      <c r="M1420" s="57"/>
      <c r="N1420" s="57"/>
      <c r="O1420" s="57"/>
      <c r="P1420" s="57"/>
      <c r="Q1420" s="57"/>
      <c r="R1420" s="57"/>
      <c r="S1420" s="57"/>
      <c r="T1420" s="57"/>
      <c r="U1420" s="57"/>
      <c r="V1420" s="57"/>
      <c r="W1420" s="57"/>
      <c r="X1420" s="57"/>
      <c r="Y1420" s="57"/>
      <c r="Z1420" s="57"/>
      <c r="AA1420" s="57"/>
      <c r="AB1420" s="57"/>
      <c r="AC1420" s="57"/>
      <c r="AD1420" s="57"/>
      <c r="AE1420" s="57"/>
      <c r="AF1420" s="57"/>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c r="BH1420" s="57"/>
      <c r="BI1420" s="57"/>
      <c r="BJ1420" s="57"/>
      <c r="BK1420" s="57"/>
      <c r="BL1420" s="57"/>
      <c r="BM1420" s="57"/>
    </row>
    <row r="1421" spans="3:65">
      <c r="C1421" s="57"/>
      <c r="D1421" s="62"/>
      <c r="E1421" s="57"/>
      <c r="F1421" s="57"/>
      <c r="G1421" s="57"/>
      <c r="H1421" s="57"/>
      <c r="I1421" s="62"/>
      <c r="J1421" s="57"/>
      <c r="K1421" s="57"/>
      <c r="L1421" s="57"/>
      <c r="M1421" s="57"/>
      <c r="N1421" s="57"/>
      <c r="O1421" s="57"/>
      <c r="P1421" s="57"/>
      <c r="Q1421" s="57"/>
      <c r="R1421" s="57"/>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c r="BH1421" s="57"/>
      <c r="BI1421" s="57"/>
      <c r="BJ1421" s="57"/>
      <c r="BK1421" s="57"/>
      <c r="BL1421" s="57"/>
      <c r="BM1421" s="57"/>
    </row>
    <row r="1422" spans="3:65">
      <c r="C1422" s="57"/>
      <c r="D1422" s="62"/>
      <c r="E1422" s="57"/>
      <c r="F1422" s="57"/>
      <c r="G1422" s="57"/>
      <c r="H1422" s="57"/>
      <c r="I1422" s="62"/>
      <c r="J1422" s="57"/>
      <c r="K1422" s="57"/>
      <c r="L1422" s="57"/>
      <c r="M1422" s="57"/>
      <c r="N1422" s="57"/>
      <c r="O1422" s="57"/>
      <c r="P1422" s="57"/>
      <c r="Q1422" s="57"/>
      <c r="R1422" s="57"/>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c r="BH1422" s="57"/>
      <c r="BI1422" s="57"/>
      <c r="BJ1422" s="57"/>
      <c r="BK1422" s="57"/>
      <c r="BL1422" s="57"/>
      <c r="BM1422" s="57"/>
    </row>
    <row r="1423" spans="3:65">
      <c r="C1423" s="57"/>
      <c r="D1423" s="62"/>
      <c r="E1423" s="57"/>
      <c r="F1423" s="57"/>
      <c r="G1423" s="57"/>
      <c r="H1423" s="57"/>
      <c r="I1423" s="62"/>
      <c r="J1423" s="57"/>
      <c r="K1423" s="57"/>
      <c r="L1423" s="57"/>
      <c r="M1423" s="57"/>
      <c r="N1423" s="57"/>
      <c r="O1423" s="57"/>
      <c r="P1423" s="57"/>
      <c r="Q1423" s="57"/>
      <c r="R1423" s="57"/>
      <c r="S1423" s="57"/>
      <c r="T1423" s="57"/>
      <c r="U1423" s="57"/>
      <c r="V1423" s="57"/>
      <c r="W1423" s="57"/>
      <c r="X1423" s="57"/>
      <c r="Y1423" s="57"/>
      <c r="Z1423" s="57"/>
      <c r="AA1423" s="57"/>
      <c r="AB1423" s="57"/>
      <c r="AC1423" s="57"/>
      <c r="AD1423" s="57"/>
      <c r="AE1423" s="57"/>
      <c r="AF1423" s="57"/>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c r="BH1423" s="57"/>
      <c r="BI1423" s="57"/>
      <c r="BJ1423" s="57"/>
      <c r="BK1423" s="57"/>
      <c r="BL1423" s="57"/>
      <c r="BM1423" s="57"/>
    </row>
    <row r="1424" spans="3:65">
      <c r="C1424" s="57"/>
      <c r="D1424" s="62"/>
      <c r="E1424" s="57"/>
      <c r="F1424" s="57"/>
      <c r="G1424" s="57"/>
      <c r="H1424" s="57"/>
      <c r="I1424" s="62"/>
      <c r="J1424" s="57"/>
      <c r="K1424" s="57"/>
      <c r="L1424" s="57"/>
      <c r="M1424" s="57"/>
      <c r="N1424" s="57"/>
      <c r="O1424" s="57"/>
      <c r="P1424" s="57"/>
      <c r="Q1424" s="57"/>
      <c r="R1424" s="57"/>
      <c r="S1424" s="57"/>
      <c r="T1424" s="57"/>
      <c r="U1424" s="57"/>
      <c r="V1424" s="57"/>
      <c r="W1424" s="57"/>
      <c r="X1424" s="57"/>
      <c r="Y1424" s="57"/>
      <c r="Z1424" s="57"/>
      <c r="AA1424" s="57"/>
      <c r="AB1424" s="57"/>
      <c r="AC1424" s="57"/>
      <c r="AD1424" s="57"/>
      <c r="AE1424" s="57"/>
      <c r="AF1424" s="57"/>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c r="BH1424" s="57"/>
      <c r="BI1424" s="57"/>
      <c r="BJ1424" s="57"/>
      <c r="BK1424" s="57"/>
      <c r="BL1424" s="57"/>
      <c r="BM1424" s="57"/>
    </row>
    <row r="1425" spans="3:65">
      <c r="C1425" s="57"/>
      <c r="D1425" s="62"/>
      <c r="E1425" s="57"/>
      <c r="F1425" s="57"/>
      <c r="G1425" s="57"/>
      <c r="H1425" s="57"/>
      <c r="I1425" s="62"/>
      <c r="J1425" s="57"/>
      <c r="K1425" s="57"/>
      <c r="L1425" s="57"/>
      <c r="M1425" s="57"/>
      <c r="N1425" s="57"/>
      <c r="O1425" s="57"/>
      <c r="P1425" s="57"/>
      <c r="Q1425" s="57"/>
      <c r="R1425" s="57"/>
      <c r="S1425" s="57"/>
      <c r="T1425" s="57"/>
      <c r="U1425" s="57"/>
      <c r="V1425" s="57"/>
      <c r="W1425" s="57"/>
      <c r="X1425" s="57"/>
      <c r="Y1425" s="57"/>
      <c r="Z1425" s="57"/>
      <c r="AA1425" s="57"/>
      <c r="AB1425" s="57"/>
      <c r="AC1425" s="57"/>
      <c r="AD1425" s="57"/>
      <c r="AE1425" s="57"/>
      <c r="AF1425" s="57"/>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c r="BH1425" s="57"/>
      <c r="BI1425" s="57"/>
      <c r="BJ1425" s="57"/>
      <c r="BK1425" s="57"/>
      <c r="BL1425" s="57"/>
      <c r="BM1425" s="57"/>
    </row>
    <row r="1426" spans="3:65">
      <c r="C1426" s="57"/>
      <c r="D1426" s="62"/>
      <c r="E1426" s="57"/>
      <c r="F1426" s="57"/>
      <c r="G1426" s="57"/>
      <c r="H1426" s="57"/>
      <c r="I1426" s="62"/>
      <c r="J1426" s="57"/>
      <c r="K1426" s="57"/>
      <c r="L1426" s="57"/>
      <c r="M1426" s="57"/>
      <c r="N1426" s="57"/>
      <c r="O1426" s="57"/>
      <c r="P1426" s="57"/>
      <c r="Q1426" s="57"/>
      <c r="R1426" s="57"/>
      <c r="S1426" s="57"/>
      <c r="T1426" s="57"/>
      <c r="U1426" s="57"/>
      <c r="V1426" s="57"/>
      <c r="W1426" s="57"/>
      <c r="X1426" s="57"/>
      <c r="Y1426" s="57"/>
      <c r="Z1426" s="57"/>
      <c r="AA1426" s="57"/>
      <c r="AB1426" s="57"/>
      <c r="AC1426" s="57"/>
      <c r="AD1426" s="57"/>
      <c r="AE1426" s="57"/>
      <c r="AF1426" s="57"/>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c r="BH1426" s="57"/>
      <c r="BI1426" s="57"/>
      <c r="BJ1426" s="57"/>
      <c r="BK1426" s="57"/>
      <c r="BL1426" s="57"/>
      <c r="BM1426" s="57"/>
    </row>
    <row r="1427" spans="3:65">
      <c r="C1427" s="57"/>
      <c r="D1427" s="62"/>
      <c r="E1427" s="57"/>
      <c r="F1427" s="57"/>
      <c r="G1427" s="57"/>
      <c r="H1427" s="57"/>
      <c r="I1427" s="62"/>
      <c r="J1427" s="57"/>
      <c r="K1427" s="57"/>
      <c r="L1427" s="57"/>
      <c r="M1427" s="57"/>
      <c r="N1427" s="57"/>
      <c r="O1427" s="57"/>
      <c r="P1427" s="57"/>
      <c r="Q1427" s="57"/>
      <c r="R1427" s="57"/>
      <c r="S1427" s="57"/>
      <c r="T1427" s="57"/>
      <c r="U1427" s="57"/>
      <c r="V1427" s="57"/>
      <c r="W1427" s="57"/>
      <c r="X1427" s="57"/>
      <c r="Y1427" s="57"/>
      <c r="Z1427" s="57"/>
      <c r="AA1427" s="57"/>
      <c r="AB1427" s="57"/>
      <c r="AC1427" s="57"/>
      <c r="AD1427" s="57"/>
      <c r="AE1427" s="57"/>
      <c r="AF1427" s="57"/>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c r="BH1427" s="57"/>
      <c r="BI1427" s="57"/>
      <c r="BJ1427" s="57"/>
      <c r="BK1427" s="57"/>
      <c r="BL1427" s="57"/>
      <c r="BM1427" s="57"/>
    </row>
    <row r="1428" spans="3:65">
      <c r="C1428" s="57"/>
      <c r="D1428" s="62"/>
      <c r="E1428" s="57"/>
      <c r="F1428" s="57"/>
      <c r="G1428" s="57"/>
      <c r="H1428" s="57"/>
      <c r="I1428" s="62"/>
      <c r="J1428" s="57"/>
      <c r="K1428" s="57"/>
      <c r="L1428" s="57"/>
      <c r="M1428" s="57"/>
      <c r="N1428" s="57"/>
      <c r="O1428" s="57"/>
      <c r="P1428" s="57"/>
      <c r="Q1428" s="57"/>
      <c r="R1428" s="57"/>
      <c r="S1428" s="57"/>
      <c r="T1428" s="57"/>
      <c r="U1428" s="57"/>
      <c r="V1428" s="57"/>
      <c r="W1428" s="57"/>
      <c r="X1428" s="57"/>
      <c r="Y1428" s="57"/>
      <c r="Z1428" s="57"/>
      <c r="AA1428" s="57"/>
      <c r="AB1428" s="57"/>
      <c r="AC1428" s="57"/>
      <c r="AD1428" s="57"/>
      <c r="AE1428" s="57"/>
      <c r="AF1428" s="57"/>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c r="BH1428" s="57"/>
      <c r="BI1428" s="57"/>
      <c r="BJ1428" s="57"/>
      <c r="BK1428" s="57"/>
      <c r="BL1428" s="57"/>
      <c r="BM1428" s="57"/>
    </row>
    <row r="1429" spans="3:65">
      <c r="C1429" s="57"/>
      <c r="D1429" s="62"/>
      <c r="E1429" s="57"/>
      <c r="F1429" s="57"/>
      <c r="G1429" s="57"/>
      <c r="H1429" s="57"/>
      <c r="I1429" s="62"/>
      <c r="J1429" s="57"/>
      <c r="K1429" s="57"/>
      <c r="L1429" s="57"/>
      <c r="M1429" s="57"/>
      <c r="N1429" s="57"/>
      <c r="O1429" s="57"/>
      <c r="P1429" s="57"/>
      <c r="Q1429" s="57"/>
      <c r="R1429" s="57"/>
      <c r="S1429" s="57"/>
      <c r="T1429" s="57"/>
      <c r="U1429" s="57"/>
      <c r="V1429" s="57"/>
      <c r="W1429" s="57"/>
      <c r="X1429" s="57"/>
      <c r="Y1429" s="57"/>
      <c r="Z1429" s="57"/>
      <c r="AA1429" s="57"/>
      <c r="AB1429" s="57"/>
      <c r="AC1429" s="57"/>
      <c r="AD1429" s="57"/>
      <c r="AE1429" s="57"/>
      <c r="AF1429" s="57"/>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c r="BH1429" s="57"/>
      <c r="BI1429" s="57"/>
      <c r="BJ1429" s="57"/>
      <c r="BK1429" s="57"/>
      <c r="BL1429" s="57"/>
      <c r="BM1429" s="57"/>
    </row>
    <row r="1430" spans="3:65">
      <c r="C1430" s="57"/>
      <c r="D1430" s="62"/>
      <c r="E1430" s="57"/>
      <c r="F1430" s="57"/>
      <c r="G1430" s="57"/>
      <c r="H1430" s="57"/>
      <c r="I1430" s="62"/>
      <c r="J1430" s="57"/>
      <c r="K1430" s="57"/>
      <c r="L1430" s="57"/>
      <c r="M1430" s="57"/>
      <c r="N1430" s="57"/>
      <c r="O1430" s="57"/>
      <c r="P1430" s="57"/>
      <c r="Q1430" s="57"/>
      <c r="R1430" s="57"/>
      <c r="S1430" s="57"/>
      <c r="T1430" s="57"/>
      <c r="U1430" s="57"/>
      <c r="V1430" s="57"/>
      <c r="W1430" s="57"/>
      <c r="X1430" s="57"/>
      <c r="Y1430" s="57"/>
      <c r="Z1430" s="57"/>
      <c r="AA1430" s="57"/>
      <c r="AB1430" s="57"/>
      <c r="AC1430" s="57"/>
      <c r="AD1430" s="57"/>
      <c r="AE1430" s="57"/>
      <c r="AF1430" s="57"/>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c r="BH1430" s="57"/>
      <c r="BI1430" s="57"/>
      <c r="BJ1430" s="57"/>
      <c r="BK1430" s="57"/>
      <c r="BL1430" s="57"/>
      <c r="BM1430" s="57"/>
    </row>
    <row r="1431" spans="3:65">
      <c r="C1431" s="57"/>
      <c r="D1431" s="62"/>
      <c r="E1431" s="57"/>
      <c r="F1431" s="57"/>
      <c r="G1431" s="57"/>
      <c r="H1431" s="57"/>
      <c r="I1431" s="62"/>
      <c r="J1431" s="57"/>
      <c r="K1431" s="57"/>
      <c r="L1431" s="57"/>
      <c r="M1431" s="57"/>
      <c r="N1431" s="57"/>
      <c r="O1431" s="57"/>
      <c r="P1431" s="57"/>
      <c r="Q1431" s="57"/>
      <c r="R1431" s="57"/>
      <c r="S1431" s="57"/>
      <c r="T1431" s="57"/>
      <c r="U1431" s="57"/>
      <c r="V1431" s="57"/>
      <c r="W1431" s="57"/>
      <c r="X1431" s="57"/>
      <c r="Y1431" s="57"/>
      <c r="Z1431" s="57"/>
      <c r="AA1431" s="57"/>
      <c r="AB1431" s="57"/>
      <c r="AC1431" s="57"/>
      <c r="AD1431" s="57"/>
      <c r="AE1431" s="57"/>
      <c r="AF1431" s="57"/>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c r="BH1431" s="57"/>
      <c r="BI1431" s="57"/>
      <c r="BJ1431" s="57"/>
      <c r="BK1431" s="57"/>
      <c r="BL1431" s="57"/>
      <c r="BM1431" s="57"/>
    </row>
    <row r="1432" spans="3:65">
      <c r="C1432" s="57"/>
      <c r="D1432" s="62"/>
      <c r="E1432" s="57"/>
      <c r="F1432" s="57"/>
      <c r="G1432" s="57"/>
      <c r="H1432" s="57"/>
      <c r="I1432" s="62"/>
      <c r="J1432" s="57"/>
      <c r="K1432" s="57"/>
      <c r="L1432" s="57"/>
      <c r="M1432" s="57"/>
      <c r="N1432" s="57"/>
      <c r="O1432" s="57"/>
      <c r="P1432" s="57"/>
      <c r="Q1432" s="57"/>
      <c r="R1432" s="57"/>
      <c r="S1432" s="57"/>
      <c r="T1432" s="57"/>
      <c r="U1432" s="57"/>
      <c r="V1432" s="57"/>
      <c r="W1432" s="57"/>
      <c r="X1432" s="57"/>
      <c r="Y1432" s="57"/>
      <c r="Z1432" s="57"/>
      <c r="AA1432" s="57"/>
      <c r="AB1432" s="57"/>
      <c r="AC1432" s="57"/>
      <c r="AD1432" s="57"/>
      <c r="AE1432" s="57"/>
      <c r="AF1432" s="57"/>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c r="BH1432" s="57"/>
      <c r="BI1432" s="57"/>
      <c r="BJ1432" s="57"/>
      <c r="BK1432" s="57"/>
      <c r="BL1432" s="57"/>
      <c r="BM1432" s="57"/>
    </row>
    <row r="1433" spans="3:65">
      <c r="C1433" s="57"/>
      <c r="D1433" s="62"/>
      <c r="E1433" s="57"/>
      <c r="F1433" s="57"/>
      <c r="G1433" s="57"/>
      <c r="H1433" s="57"/>
      <c r="I1433" s="62"/>
      <c r="J1433" s="57"/>
      <c r="K1433" s="57"/>
      <c r="L1433" s="57"/>
      <c r="M1433" s="57"/>
      <c r="N1433" s="57"/>
      <c r="O1433" s="57"/>
      <c r="P1433" s="57"/>
      <c r="Q1433" s="57"/>
      <c r="R1433" s="57"/>
      <c r="S1433" s="57"/>
      <c r="T1433" s="57"/>
      <c r="U1433" s="57"/>
      <c r="V1433" s="57"/>
      <c r="W1433" s="57"/>
      <c r="X1433" s="57"/>
      <c r="Y1433" s="57"/>
      <c r="Z1433" s="57"/>
      <c r="AA1433" s="57"/>
      <c r="AB1433" s="57"/>
      <c r="AC1433" s="57"/>
      <c r="AD1433" s="57"/>
      <c r="AE1433" s="57"/>
      <c r="AF1433" s="57"/>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c r="BH1433" s="57"/>
      <c r="BI1433" s="57"/>
      <c r="BJ1433" s="57"/>
      <c r="BK1433" s="57"/>
      <c r="BL1433" s="57"/>
      <c r="BM1433" s="57"/>
    </row>
    <row r="1434" spans="3:65">
      <c r="C1434" s="57"/>
      <c r="D1434" s="62"/>
      <c r="E1434" s="57"/>
      <c r="F1434" s="57"/>
      <c r="G1434" s="57"/>
      <c r="H1434" s="57"/>
      <c r="I1434" s="62"/>
      <c r="J1434" s="57"/>
      <c r="K1434" s="57"/>
      <c r="L1434" s="57"/>
      <c r="M1434" s="57"/>
      <c r="N1434" s="57"/>
      <c r="O1434" s="57"/>
      <c r="P1434" s="57"/>
      <c r="Q1434" s="57"/>
      <c r="R1434" s="57"/>
      <c r="S1434" s="57"/>
      <c r="T1434" s="57"/>
      <c r="U1434" s="57"/>
      <c r="V1434" s="57"/>
      <c r="W1434" s="57"/>
      <c r="X1434" s="57"/>
      <c r="Y1434" s="57"/>
      <c r="Z1434" s="57"/>
      <c r="AA1434" s="57"/>
      <c r="AB1434" s="57"/>
      <c r="AC1434" s="57"/>
      <c r="AD1434" s="57"/>
      <c r="AE1434" s="57"/>
      <c r="AF1434" s="57"/>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c r="BH1434" s="57"/>
      <c r="BI1434" s="57"/>
      <c r="BJ1434" s="57"/>
      <c r="BK1434" s="57"/>
      <c r="BL1434" s="57"/>
      <c r="BM1434" s="57"/>
    </row>
    <row r="1435" spans="3:65">
      <c r="C1435" s="57"/>
      <c r="D1435" s="62"/>
      <c r="E1435" s="57"/>
      <c r="F1435" s="57"/>
      <c r="G1435" s="57"/>
      <c r="H1435" s="57"/>
      <c r="I1435" s="62"/>
      <c r="J1435" s="57"/>
      <c r="K1435" s="57"/>
      <c r="L1435" s="57"/>
      <c r="M1435" s="57"/>
      <c r="N1435" s="57"/>
      <c r="O1435" s="57"/>
      <c r="P1435" s="57"/>
      <c r="Q1435" s="57"/>
      <c r="R1435" s="57"/>
      <c r="S1435" s="57"/>
      <c r="T1435" s="57"/>
      <c r="U1435" s="57"/>
      <c r="V1435" s="57"/>
      <c r="W1435" s="57"/>
      <c r="X1435" s="57"/>
      <c r="Y1435" s="57"/>
      <c r="Z1435" s="57"/>
      <c r="AA1435" s="57"/>
      <c r="AB1435" s="57"/>
      <c r="AC1435" s="57"/>
      <c r="AD1435" s="57"/>
      <c r="AE1435" s="57"/>
      <c r="AF1435" s="57"/>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c r="BH1435" s="57"/>
      <c r="BI1435" s="57"/>
      <c r="BJ1435" s="57"/>
      <c r="BK1435" s="57"/>
      <c r="BL1435" s="57"/>
      <c r="BM1435" s="57"/>
    </row>
    <row r="1436" spans="3:65">
      <c r="C1436" s="57"/>
      <c r="D1436" s="62"/>
      <c r="E1436" s="57"/>
      <c r="F1436" s="57"/>
      <c r="G1436" s="57"/>
      <c r="H1436" s="57"/>
      <c r="I1436" s="62"/>
      <c r="J1436" s="57"/>
      <c r="K1436" s="57"/>
      <c r="L1436" s="57"/>
      <c r="M1436" s="57"/>
      <c r="N1436" s="57"/>
      <c r="O1436" s="57"/>
      <c r="P1436" s="57"/>
      <c r="Q1436" s="57"/>
      <c r="R1436" s="57"/>
      <c r="S1436" s="57"/>
      <c r="T1436" s="57"/>
      <c r="U1436" s="57"/>
      <c r="V1436" s="57"/>
      <c r="W1436" s="57"/>
      <c r="X1436" s="57"/>
      <c r="Y1436" s="57"/>
      <c r="Z1436" s="57"/>
      <c r="AA1436" s="57"/>
      <c r="AB1436" s="57"/>
      <c r="AC1436" s="57"/>
      <c r="AD1436" s="57"/>
      <c r="AE1436" s="57"/>
      <c r="AF1436" s="57"/>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c r="BH1436" s="57"/>
      <c r="BI1436" s="57"/>
      <c r="BJ1436" s="57"/>
      <c r="BK1436" s="57"/>
      <c r="BL1436" s="57"/>
      <c r="BM1436" s="57"/>
    </row>
    <row r="1437" spans="3:65">
      <c r="C1437" s="57"/>
      <c r="D1437" s="62"/>
      <c r="E1437" s="57"/>
      <c r="F1437" s="57"/>
      <c r="G1437" s="57"/>
      <c r="H1437" s="57"/>
      <c r="I1437" s="62"/>
      <c r="J1437" s="57"/>
      <c r="K1437" s="57"/>
      <c r="L1437" s="57"/>
      <c r="M1437" s="57"/>
      <c r="N1437" s="57"/>
      <c r="O1437" s="57"/>
      <c r="P1437" s="57"/>
      <c r="Q1437" s="57"/>
      <c r="R1437" s="57"/>
      <c r="S1437" s="57"/>
      <c r="T1437" s="57"/>
      <c r="U1437" s="57"/>
      <c r="V1437" s="57"/>
      <c r="W1437" s="57"/>
      <c r="X1437" s="57"/>
      <c r="Y1437" s="57"/>
      <c r="Z1437" s="57"/>
      <c r="AA1437" s="57"/>
      <c r="AB1437" s="57"/>
      <c r="AC1437" s="57"/>
      <c r="AD1437" s="57"/>
      <c r="AE1437" s="57"/>
      <c r="AF1437" s="57"/>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c r="BH1437" s="57"/>
      <c r="BI1437" s="57"/>
      <c r="BJ1437" s="57"/>
      <c r="BK1437" s="57"/>
      <c r="BL1437" s="57"/>
      <c r="BM1437" s="57"/>
    </row>
    <row r="1438" spans="3:65">
      <c r="C1438" s="57"/>
      <c r="D1438" s="62"/>
      <c r="E1438" s="57"/>
      <c r="F1438" s="57"/>
      <c r="G1438" s="57"/>
      <c r="H1438" s="57"/>
      <c r="I1438" s="62"/>
      <c r="J1438" s="57"/>
      <c r="K1438" s="57"/>
      <c r="L1438" s="57"/>
      <c r="M1438" s="57"/>
      <c r="N1438" s="57"/>
      <c r="O1438" s="57"/>
      <c r="P1438" s="57"/>
      <c r="Q1438" s="57"/>
      <c r="R1438" s="57"/>
      <c r="S1438" s="57"/>
      <c r="T1438" s="57"/>
      <c r="U1438" s="57"/>
      <c r="V1438" s="57"/>
      <c r="W1438" s="57"/>
      <c r="X1438" s="57"/>
      <c r="Y1438" s="57"/>
      <c r="Z1438" s="57"/>
      <c r="AA1438" s="57"/>
      <c r="AB1438" s="57"/>
      <c r="AC1438" s="57"/>
      <c r="AD1438" s="57"/>
      <c r="AE1438" s="57"/>
      <c r="AF1438" s="57"/>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c r="BH1438" s="57"/>
      <c r="BI1438" s="57"/>
      <c r="BJ1438" s="57"/>
      <c r="BK1438" s="57"/>
      <c r="BL1438" s="57"/>
      <c r="BM1438" s="57"/>
    </row>
    <row r="1439" spans="3:65">
      <c r="C1439" s="57"/>
      <c r="D1439" s="62"/>
      <c r="E1439" s="57"/>
      <c r="F1439" s="57"/>
      <c r="G1439" s="57"/>
      <c r="H1439" s="57"/>
      <c r="I1439" s="62"/>
      <c r="J1439" s="57"/>
      <c r="K1439" s="57"/>
      <c r="L1439" s="57"/>
      <c r="M1439" s="57"/>
      <c r="N1439" s="57"/>
      <c r="O1439" s="57"/>
      <c r="P1439" s="57"/>
      <c r="Q1439" s="57"/>
      <c r="R1439" s="57"/>
      <c r="S1439" s="57"/>
      <c r="T1439" s="57"/>
      <c r="U1439" s="57"/>
      <c r="V1439" s="57"/>
      <c r="W1439" s="57"/>
      <c r="X1439" s="57"/>
      <c r="Y1439" s="57"/>
      <c r="Z1439" s="57"/>
      <c r="AA1439" s="57"/>
      <c r="AB1439" s="57"/>
      <c r="AC1439" s="57"/>
      <c r="AD1439" s="57"/>
      <c r="AE1439" s="57"/>
      <c r="AF1439" s="57"/>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c r="BH1439" s="57"/>
      <c r="BI1439" s="57"/>
      <c r="BJ1439" s="57"/>
      <c r="BK1439" s="57"/>
      <c r="BL1439" s="57"/>
      <c r="BM1439" s="57"/>
    </row>
    <row r="1440" spans="3:65">
      <c r="C1440" s="57"/>
      <c r="D1440" s="62"/>
      <c r="E1440" s="57"/>
      <c r="F1440" s="57"/>
      <c r="G1440" s="57"/>
      <c r="H1440" s="57"/>
      <c r="I1440" s="62"/>
      <c r="J1440" s="57"/>
      <c r="K1440" s="57"/>
      <c r="L1440" s="57"/>
      <c r="M1440" s="57"/>
      <c r="N1440" s="57"/>
      <c r="O1440" s="57"/>
      <c r="P1440" s="57"/>
      <c r="Q1440" s="57"/>
      <c r="R1440" s="57"/>
      <c r="S1440" s="57"/>
      <c r="T1440" s="57"/>
      <c r="U1440" s="57"/>
      <c r="V1440" s="57"/>
      <c r="W1440" s="57"/>
      <c r="X1440" s="57"/>
      <c r="Y1440" s="57"/>
      <c r="Z1440" s="57"/>
      <c r="AA1440" s="57"/>
      <c r="AB1440" s="57"/>
      <c r="AC1440" s="57"/>
      <c r="AD1440" s="57"/>
      <c r="AE1440" s="57"/>
      <c r="AF1440" s="57"/>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c r="BH1440" s="57"/>
      <c r="BI1440" s="57"/>
      <c r="BJ1440" s="57"/>
      <c r="BK1440" s="57"/>
      <c r="BL1440" s="57"/>
      <c r="BM1440" s="57"/>
    </row>
    <row r="1441" spans="3:65">
      <c r="C1441" s="57"/>
      <c r="D1441" s="62"/>
      <c r="E1441" s="57"/>
      <c r="F1441" s="57"/>
      <c r="G1441" s="57"/>
      <c r="H1441" s="57"/>
      <c r="I1441" s="62"/>
      <c r="J1441" s="57"/>
      <c r="K1441" s="57"/>
      <c r="L1441" s="57"/>
      <c r="M1441" s="57"/>
      <c r="N1441" s="57"/>
      <c r="O1441" s="57"/>
      <c r="P1441" s="57"/>
      <c r="Q1441" s="57"/>
      <c r="R1441" s="57"/>
      <c r="S1441" s="57"/>
      <c r="T1441" s="57"/>
      <c r="U1441" s="57"/>
      <c r="V1441" s="57"/>
      <c r="W1441" s="57"/>
      <c r="X1441" s="57"/>
      <c r="Y1441" s="57"/>
      <c r="Z1441" s="57"/>
      <c r="AA1441" s="57"/>
      <c r="AB1441" s="57"/>
      <c r="AC1441" s="57"/>
      <c r="AD1441" s="57"/>
      <c r="AE1441" s="57"/>
      <c r="AF1441" s="57"/>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c r="BH1441" s="57"/>
      <c r="BI1441" s="57"/>
      <c r="BJ1441" s="57"/>
      <c r="BK1441" s="57"/>
      <c r="BL1441" s="57"/>
      <c r="BM1441" s="57"/>
    </row>
    <row r="1442" spans="3:65">
      <c r="C1442" s="57"/>
      <c r="D1442" s="62"/>
      <c r="E1442" s="57"/>
      <c r="F1442" s="57"/>
      <c r="G1442" s="57"/>
      <c r="H1442" s="57"/>
      <c r="I1442" s="62"/>
      <c r="J1442" s="57"/>
      <c r="K1442" s="57"/>
      <c r="L1442" s="57"/>
      <c r="M1442" s="57"/>
      <c r="N1442" s="57"/>
      <c r="O1442" s="57"/>
      <c r="P1442" s="57"/>
      <c r="Q1442" s="57"/>
      <c r="R1442" s="57"/>
      <c r="S1442" s="57"/>
      <c r="T1442" s="57"/>
      <c r="U1442" s="57"/>
      <c r="V1442" s="57"/>
      <c r="W1442" s="57"/>
      <c r="X1442" s="57"/>
      <c r="Y1442" s="57"/>
      <c r="Z1442" s="57"/>
      <c r="AA1442" s="57"/>
      <c r="AB1442" s="57"/>
      <c r="AC1442" s="57"/>
      <c r="AD1442" s="57"/>
      <c r="AE1442" s="57"/>
      <c r="AF1442" s="57"/>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c r="BH1442" s="57"/>
      <c r="BI1442" s="57"/>
      <c r="BJ1442" s="57"/>
      <c r="BK1442" s="57"/>
      <c r="BL1442" s="57"/>
      <c r="BM1442" s="57"/>
    </row>
    <row r="1443" spans="3:65">
      <c r="C1443" s="57"/>
      <c r="D1443" s="62"/>
      <c r="E1443" s="57"/>
      <c r="F1443" s="57"/>
      <c r="G1443" s="57"/>
      <c r="H1443" s="57"/>
      <c r="I1443" s="62"/>
      <c r="J1443" s="57"/>
      <c r="K1443" s="57"/>
      <c r="L1443" s="57"/>
      <c r="M1443" s="57"/>
      <c r="N1443" s="57"/>
      <c r="O1443" s="57"/>
      <c r="P1443" s="57"/>
      <c r="Q1443" s="57"/>
      <c r="R1443" s="57"/>
      <c r="S1443" s="57"/>
      <c r="T1443" s="57"/>
      <c r="U1443" s="57"/>
      <c r="V1443" s="57"/>
      <c r="W1443" s="57"/>
      <c r="X1443" s="57"/>
      <c r="Y1443" s="57"/>
      <c r="Z1443" s="57"/>
      <c r="AA1443" s="57"/>
      <c r="AB1443" s="57"/>
      <c r="AC1443" s="57"/>
      <c r="AD1443" s="57"/>
      <c r="AE1443" s="57"/>
      <c r="AF1443" s="57"/>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c r="BH1443" s="57"/>
      <c r="BI1443" s="57"/>
      <c r="BJ1443" s="57"/>
      <c r="BK1443" s="57"/>
      <c r="BL1443" s="57"/>
      <c r="BM1443" s="57"/>
    </row>
    <row r="1444" spans="3:65">
      <c r="C1444" s="57"/>
      <c r="D1444" s="62"/>
      <c r="E1444" s="57"/>
      <c r="F1444" s="57"/>
      <c r="G1444" s="57"/>
      <c r="H1444" s="57"/>
      <c r="I1444" s="62"/>
      <c r="J1444" s="57"/>
      <c r="K1444" s="57"/>
      <c r="L1444" s="57"/>
      <c r="M1444" s="57"/>
      <c r="N1444" s="57"/>
      <c r="O1444" s="57"/>
      <c r="P1444" s="57"/>
      <c r="Q1444" s="57"/>
      <c r="R1444" s="57"/>
      <c r="S1444" s="57"/>
      <c r="T1444" s="57"/>
      <c r="U1444" s="57"/>
      <c r="V1444" s="57"/>
      <c r="W1444" s="57"/>
      <c r="X1444" s="57"/>
      <c r="Y1444" s="57"/>
      <c r="Z1444" s="57"/>
      <c r="AA1444" s="57"/>
      <c r="AB1444" s="57"/>
      <c r="AC1444" s="57"/>
      <c r="AD1444" s="57"/>
      <c r="AE1444" s="57"/>
      <c r="AF1444" s="57"/>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c r="BH1444" s="57"/>
      <c r="BI1444" s="57"/>
      <c r="BJ1444" s="57"/>
      <c r="BK1444" s="57"/>
      <c r="BL1444" s="57"/>
      <c r="BM1444" s="57"/>
    </row>
    <row r="1445" spans="3:65">
      <c r="C1445" s="57"/>
      <c r="D1445" s="62"/>
      <c r="E1445" s="57"/>
      <c r="F1445" s="57"/>
      <c r="G1445" s="57"/>
      <c r="H1445" s="57"/>
      <c r="I1445" s="62"/>
      <c r="J1445" s="57"/>
      <c r="K1445" s="57"/>
      <c r="L1445" s="57"/>
      <c r="M1445" s="57"/>
      <c r="N1445" s="57"/>
      <c r="O1445" s="57"/>
      <c r="P1445" s="57"/>
      <c r="Q1445" s="57"/>
      <c r="R1445" s="57"/>
      <c r="S1445" s="57"/>
      <c r="T1445" s="57"/>
      <c r="U1445" s="57"/>
      <c r="V1445" s="57"/>
      <c r="W1445" s="57"/>
      <c r="X1445" s="57"/>
      <c r="Y1445" s="57"/>
      <c r="Z1445" s="57"/>
      <c r="AA1445" s="57"/>
      <c r="AB1445" s="57"/>
      <c r="AC1445" s="57"/>
      <c r="AD1445" s="57"/>
      <c r="AE1445" s="57"/>
      <c r="AF1445" s="57"/>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c r="BH1445" s="57"/>
      <c r="BI1445" s="57"/>
      <c r="BJ1445" s="57"/>
      <c r="BK1445" s="57"/>
      <c r="BL1445" s="57"/>
      <c r="BM1445" s="57"/>
    </row>
    <row r="1446" spans="3:65">
      <c r="C1446" s="57"/>
      <c r="D1446" s="62"/>
      <c r="E1446" s="57"/>
      <c r="F1446" s="57"/>
      <c r="G1446" s="57"/>
      <c r="H1446" s="57"/>
      <c r="I1446" s="62"/>
      <c r="J1446" s="57"/>
      <c r="K1446" s="57"/>
      <c r="L1446" s="57"/>
      <c r="M1446" s="57"/>
      <c r="N1446" s="57"/>
      <c r="O1446" s="57"/>
      <c r="P1446" s="57"/>
      <c r="Q1446" s="57"/>
      <c r="R1446" s="57"/>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c r="BH1446" s="57"/>
      <c r="BI1446" s="57"/>
      <c r="BJ1446" s="57"/>
      <c r="BK1446" s="57"/>
      <c r="BL1446" s="57"/>
      <c r="BM1446" s="57"/>
    </row>
    <row r="1447" spans="3:65">
      <c r="C1447" s="57"/>
      <c r="D1447" s="62"/>
      <c r="E1447" s="57"/>
      <c r="F1447" s="57"/>
      <c r="G1447" s="57"/>
      <c r="H1447" s="57"/>
      <c r="I1447" s="62"/>
      <c r="J1447" s="57"/>
      <c r="K1447" s="57"/>
      <c r="L1447" s="57"/>
      <c r="M1447" s="57"/>
      <c r="N1447" s="57"/>
      <c r="O1447" s="57"/>
      <c r="P1447" s="57"/>
      <c r="Q1447" s="57"/>
      <c r="R1447" s="57"/>
      <c r="S1447" s="57"/>
      <c r="T1447" s="57"/>
      <c r="U1447" s="57"/>
      <c r="V1447" s="57"/>
      <c r="W1447" s="57"/>
      <c r="X1447" s="57"/>
      <c r="Y1447" s="57"/>
      <c r="Z1447" s="57"/>
      <c r="AA1447" s="57"/>
      <c r="AB1447" s="57"/>
      <c r="AC1447" s="57"/>
      <c r="AD1447" s="57"/>
      <c r="AE1447" s="57"/>
      <c r="AF1447" s="57"/>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c r="BH1447" s="57"/>
      <c r="BI1447" s="57"/>
      <c r="BJ1447" s="57"/>
      <c r="BK1447" s="57"/>
      <c r="BL1447" s="57"/>
      <c r="BM1447" s="57"/>
    </row>
    <row r="1448" spans="3:65">
      <c r="C1448" s="57"/>
      <c r="D1448" s="62"/>
      <c r="E1448" s="57"/>
      <c r="F1448" s="57"/>
      <c r="G1448" s="57"/>
      <c r="H1448" s="57"/>
      <c r="I1448" s="62"/>
      <c r="J1448" s="57"/>
      <c r="K1448" s="57"/>
      <c r="L1448" s="57"/>
      <c r="M1448" s="57"/>
      <c r="N1448" s="57"/>
      <c r="O1448" s="57"/>
      <c r="P1448" s="57"/>
      <c r="Q1448" s="57"/>
      <c r="R1448" s="57"/>
      <c r="S1448" s="57"/>
      <c r="T1448" s="57"/>
      <c r="U1448" s="57"/>
      <c r="V1448" s="57"/>
      <c r="W1448" s="57"/>
      <c r="X1448" s="57"/>
      <c r="Y1448" s="57"/>
      <c r="Z1448" s="57"/>
      <c r="AA1448" s="57"/>
      <c r="AB1448" s="57"/>
      <c r="AC1448" s="57"/>
      <c r="AD1448" s="57"/>
      <c r="AE1448" s="57"/>
      <c r="AF1448" s="57"/>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c r="BH1448" s="57"/>
      <c r="BI1448" s="57"/>
      <c r="BJ1448" s="57"/>
      <c r="BK1448" s="57"/>
      <c r="BL1448" s="57"/>
      <c r="BM1448" s="57"/>
    </row>
    <row r="1449" spans="3:65">
      <c r="C1449" s="57"/>
      <c r="D1449" s="62"/>
      <c r="E1449" s="57"/>
      <c r="F1449" s="57"/>
      <c r="G1449" s="57"/>
      <c r="H1449" s="57"/>
      <c r="I1449" s="62"/>
      <c r="J1449" s="57"/>
      <c r="K1449" s="57"/>
      <c r="L1449" s="57"/>
      <c r="M1449" s="57"/>
      <c r="N1449" s="57"/>
      <c r="O1449" s="57"/>
      <c r="P1449" s="57"/>
      <c r="Q1449" s="57"/>
      <c r="R1449" s="57"/>
      <c r="S1449" s="57"/>
      <c r="T1449" s="57"/>
      <c r="U1449" s="57"/>
      <c r="V1449" s="57"/>
      <c r="W1449" s="57"/>
      <c r="X1449" s="57"/>
      <c r="Y1449" s="57"/>
      <c r="Z1449" s="57"/>
      <c r="AA1449" s="57"/>
      <c r="AB1449" s="57"/>
      <c r="AC1449" s="57"/>
      <c r="AD1449" s="57"/>
      <c r="AE1449" s="57"/>
      <c r="AF1449" s="57"/>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c r="BH1449" s="57"/>
      <c r="BI1449" s="57"/>
      <c r="BJ1449" s="57"/>
      <c r="BK1449" s="57"/>
      <c r="BL1449" s="57"/>
      <c r="BM1449" s="57"/>
    </row>
    <row r="1450" spans="3:65">
      <c r="C1450" s="57"/>
      <c r="D1450" s="62"/>
      <c r="E1450" s="57"/>
      <c r="F1450" s="57"/>
      <c r="G1450" s="57"/>
      <c r="H1450" s="57"/>
      <c r="I1450" s="62"/>
      <c r="J1450" s="57"/>
      <c r="K1450" s="57"/>
      <c r="L1450" s="57"/>
      <c r="M1450" s="57"/>
      <c r="N1450" s="57"/>
      <c r="O1450" s="57"/>
      <c r="P1450" s="57"/>
      <c r="Q1450" s="57"/>
      <c r="R1450" s="57"/>
      <c r="S1450" s="57"/>
      <c r="T1450" s="57"/>
      <c r="U1450" s="57"/>
      <c r="V1450" s="57"/>
      <c r="W1450" s="57"/>
      <c r="X1450" s="57"/>
      <c r="Y1450" s="57"/>
      <c r="Z1450" s="57"/>
      <c r="AA1450" s="57"/>
      <c r="AB1450" s="57"/>
      <c r="AC1450" s="57"/>
      <c r="AD1450" s="57"/>
      <c r="AE1450" s="57"/>
      <c r="AF1450" s="57"/>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c r="BH1450" s="57"/>
      <c r="BI1450" s="57"/>
      <c r="BJ1450" s="57"/>
      <c r="BK1450" s="57"/>
      <c r="BL1450" s="57"/>
      <c r="BM1450" s="57"/>
    </row>
    <row r="1451" spans="3:65">
      <c r="C1451" s="57"/>
      <c r="D1451" s="62"/>
      <c r="E1451" s="57"/>
      <c r="F1451" s="57"/>
      <c r="G1451" s="57"/>
      <c r="H1451" s="57"/>
      <c r="I1451" s="62"/>
      <c r="J1451" s="57"/>
      <c r="K1451" s="57"/>
      <c r="L1451" s="57"/>
      <c r="M1451" s="57"/>
      <c r="N1451" s="57"/>
      <c r="O1451" s="57"/>
      <c r="P1451" s="57"/>
      <c r="Q1451" s="57"/>
      <c r="R1451" s="57"/>
      <c r="S1451" s="57"/>
      <c r="T1451" s="57"/>
      <c r="U1451" s="57"/>
      <c r="V1451" s="57"/>
      <c r="W1451" s="57"/>
      <c r="X1451" s="57"/>
      <c r="Y1451" s="57"/>
      <c r="Z1451" s="57"/>
      <c r="AA1451" s="57"/>
      <c r="AB1451" s="57"/>
      <c r="AC1451" s="57"/>
      <c r="AD1451" s="57"/>
      <c r="AE1451" s="57"/>
      <c r="AF1451" s="57"/>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c r="BH1451" s="57"/>
      <c r="BI1451" s="57"/>
      <c r="BJ1451" s="57"/>
      <c r="BK1451" s="57"/>
      <c r="BL1451" s="57"/>
      <c r="BM1451" s="57"/>
    </row>
    <row r="1452" spans="3:65">
      <c r="C1452" s="57"/>
      <c r="D1452" s="62"/>
      <c r="E1452" s="57"/>
      <c r="F1452" s="57"/>
      <c r="G1452" s="57"/>
      <c r="H1452" s="57"/>
      <c r="I1452" s="62"/>
      <c r="J1452" s="57"/>
      <c r="K1452" s="57"/>
      <c r="L1452" s="57"/>
      <c r="M1452" s="57"/>
      <c r="N1452" s="57"/>
      <c r="O1452" s="57"/>
      <c r="P1452" s="57"/>
      <c r="Q1452" s="57"/>
      <c r="R1452" s="57"/>
      <c r="S1452" s="57"/>
      <c r="T1452" s="57"/>
      <c r="U1452" s="57"/>
      <c r="V1452" s="57"/>
      <c r="W1452" s="57"/>
      <c r="X1452" s="57"/>
      <c r="Y1452" s="57"/>
      <c r="Z1452" s="57"/>
      <c r="AA1452" s="57"/>
      <c r="AB1452" s="57"/>
      <c r="AC1452" s="57"/>
      <c r="AD1452" s="57"/>
      <c r="AE1452" s="57"/>
      <c r="AF1452" s="57"/>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c r="BH1452" s="57"/>
      <c r="BI1452" s="57"/>
      <c r="BJ1452" s="57"/>
      <c r="BK1452" s="57"/>
      <c r="BL1452" s="57"/>
      <c r="BM1452" s="57"/>
    </row>
    <row r="1453" spans="3:65">
      <c r="C1453" s="57"/>
      <c r="D1453" s="62"/>
      <c r="E1453" s="57"/>
      <c r="F1453" s="57"/>
      <c r="G1453" s="57"/>
      <c r="H1453" s="57"/>
      <c r="I1453" s="62"/>
      <c r="J1453" s="57"/>
      <c r="K1453" s="57"/>
      <c r="L1453" s="57"/>
      <c r="M1453" s="57"/>
      <c r="N1453" s="57"/>
      <c r="O1453" s="57"/>
      <c r="P1453" s="57"/>
      <c r="Q1453" s="57"/>
      <c r="R1453" s="57"/>
      <c r="S1453" s="57"/>
      <c r="T1453" s="57"/>
      <c r="U1453" s="57"/>
      <c r="V1453" s="57"/>
      <c r="W1453" s="57"/>
      <c r="X1453" s="57"/>
      <c r="Y1453" s="57"/>
      <c r="Z1453" s="57"/>
      <c r="AA1453" s="57"/>
      <c r="AB1453" s="57"/>
      <c r="AC1453" s="57"/>
      <c r="AD1453" s="57"/>
      <c r="AE1453" s="57"/>
      <c r="AF1453" s="57"/>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c r="BH1453" s="57"/>
      <c r="BI1453" s="57"/>
      <c r="BJ1453" s="57"/>
      <c r="BK1453" s="57"/>
      <c r="BL1453" s="57"/>
      <c r="BM1453" s="57"/>
    </row>
    <row r="1454" spans="3:65">
      <c r="C1454" s="57"/>
      <c r="D1454" s="62"/>
      <c r="E1454" s="57"/>
      <c r="F1454" s="57"/>
      <c r="G1454" s="57"/>
      <c r="H1454" s="57"/>
      <c r="I1454" s="62"/>
      <c r="J1454" s="57"/>
      <c r="K1454" s="57"/>
      <c r="L1454" s="57"/>
      <c r="M1454" s="57"/>
      <c r="N1454" s="57"/>
      <c r="O1454" s="57"/>
      <c r="P1454" s="57"/>
      <c r="Q1454" s="57"/>
      <c r="R1454" s="57"/>
      <c r="S1454" s="57"/>
      <c r="T1454" s="57"/>
      <c r="U1454" s="57"/>
      <c r="V1454" s="57"/>
      <c r="W1454" s="57"/>
      <c r="X1454" s="57"/>
      <c r="Y1454" s="57"/>
      <c r="Z1454" s="57"/>
      <c r="AA1454" s="57"/>
      <c r="AB1454" s="57"/>
      <c r="AC1454" s="57"/>
      <c r="AD1454" s="57"/>
      <c r="AE1454" s="57"/>
      <c r="AF1454" s="57"/>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c r="BH1454" s="57"/>
      <c r="BI1454" s="57"/>
      <c r="BJ1454" s="57"/>
      <c r="BK1454" s="57"/>
      <c r="BL1454" s="57"/>
      <c r="BM1454" s="57"/>
    </row>
    <row r="1455" spans="3:65">
      <c r="C1455" s="57"/>
      <c r="D1455" s="62"/>
      <c r="E1455" s="57"/>
      <c r="F1455" s="57"/>
      <c r="G1455" s="57"/>
      <c r="H1455" s="57"/>
      <c r="I1455" s="62"/>
      <c r="J1455" s="57"/>
      <c r="K1455" s="57"/>
      <c r="L1455" s="57"/>
      <c r="M1455" s="57"/>
      <c r="N1455" s="57"/>
      <c r="O1455" s="57"/>
      <c r="P1455" s="57"/>
      <c r="Q1455" s="57"/>
      <c r="R1455" s="57"/>
      <c r="S1455" s="57"/>
      <c r="T1455" s="57"/>
      <c r="U1455" s="57"/>
      <c r="V1455" s="57"/>
      <c r="W1455" s="57"/>
      <c r="X1455" s="57"/>
      <c r="Y1455" s="57"/>
      <c r="Z1455" s="57"/>
      <c r="AA1455" s="57"/>
      <c r="AB1455" s="57"/>
      <c r="AC1455" s="57"/>
      <c r="AD1455" s="57"/>
      <c r="AE1455" s="57"/>
      <c r="AF1455" s="57"/>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c r="BH1455" s="57"/>
      <c r="BI1455" s="57"/>
      <c r="BJ1455" s="57"/>
      <c r="BK1455" s="57"/>
      <c r="BL1455" s="57"/>
      <c r="BM1455" s="57"/>
    </row>
    <row r="1456" spans="3:65">
      <c r="C1456" s="57"/>
      <c r="D1456" s="62"/>
      <c r="E1456" s="57"/>
      <c r="F1456" s="57"/>
      <c r="G1456" s="57"/>
      <c r="H1456" s="57"/>
      <c r="I1456" s="62"/>
      <c r="J1456" s="57"/>
      <c r="K1456" s="57"/>
      <c r="L1456" s="57"/>
      <c r="M1456" s="57"/>
      <c r="N1456" s="57"/>
      <c r="O1456" s="57"/>
      <c r="P1456" s="57"/>
      <c r="Q1456" s="57"/>
      <c r="R1456" s="57"/>
      <c r="S1456" s="57"/>
      <c r="T1456" s="57"/>
      <c r="U1456" s="57"/>
      <c r="V1456" s="57"/>
      <c r="W1456" s="57"/>
      <c r="X1456" s="57"/>
      <c r="Y1456" s="57"/>
      <c r="Z1456" s="57"/>
      <c r="AA1456" s="57"/>
      <c r="AB1456" s="57"/>
      <c r="AC1456" s="57"/>
      <c r="AD1456" s="57"/>
      <c r="AE1456" s="57"/>
      <c r="AF1456" s="57"/>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c r="BH1456" s="57"/>
      <c r="BI1456" s="57"/>
      <c r="BJ1456" s="57"/>
      <c r="BK1456" s="57"/>
      <c r="BL1456" s="57"/>
      <c r="BM1456" s="57"/>
    </row>
    <row r="1457" spans="3:65">
      <c r="C1457" s="57"/>
      <c r="D1457" s="62"/>
      <c r="E1457" s="57"/>
      <c r="F1457" s="57"/>
      <c r="G1457" s="57"/>
      <c r="H1457" s="57"/>
      <c r="I1457" s="62"/>
      <c r="J1457" s="57"/>
      <c r="K1457" s="57"/>
      <c r="L1457" s="57"/>
      <c r="M1457" s="57"/>
      <c r="N1457" s="57"/>
      <c r="O1457" s="57"/>
      <c r="P1457" s="57"/>
      <c r="Q1457" s="57"/>
      <c r="R1457" s="57"/>
      <c r="S1457" s="57"/>
      <c r="T1457" s="57"/>
      <c r="U1457" s="57"/>
      <c r="V1457" s="57"/>
      <c r="W1457" s="57"/>
      <c r="X1457" s="57"/>
      <c r="Y1457" s="57"/>
      <c r="Z1457" s="57"/>
      <c r="AA1457" s="57"/>
      <c r="AB1457" s="57"/>
      <c r="AC1457" s="57"/>
      <c r="AD1457" s="57"/>
      <c r="AE1457" s="57"/>
      <c r="AF1457" s="57"/>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c r="BH1457" s="57"/>
      <c r="BI1457" s="57"/>
      <c r="BJ1457" s="57"/>
      <c r="BK1457" s="57"/>
      <c r="BL1457" s="57"/>
      <c r="BM1457" s="57"/>
    </row>
    <row r="1458" spans="3:65">
      <c r="C1458" s="57"/>
      <c r="D1458" s="62"/>
      <c r="E1458" s="57"/>
      <c r="F1458" s="57"/>
      <c r="G1458" s="57"/>
      <c r="H1458" s="57"/>
      <c r="I1458" s="62"/>
      <c r="J1458" s="57"/>
      <c r="K1458" s="57"/>
      <c r="L1458" s="57"/>
      <c r="M1458" s="57"/>
      <c r="N1458" s="57"/>
      <c r="O1458" s="57"/>
      <c r="P1458" s="57"/>
      <c r="Q1458" s="57"/>
      <c r="R1458" s="57"/>
      <c r="S1458" s="57"/>
      <c r="T1458" s="57"/>
      <c r="U1458" s="57"/>
      <c r="V1458" s="57"/>
      <c r="W1458" s="57"/>
      <c r="X1458" s="57"/>
      <c r="Y1458" s="57"/>
      <c r="Z1458" s="57"/>
      <c r="AA1458" s="57"/>
      <c r="AB1458" s="57"/>
      <c r="AC1458" s="57"/>
      <c r="AD1458" s="57"/>
      <c r="AE1458" s="57"/>
      <c r="AF1458" s="57"/>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c r="BH1458" s="57"/>
      <c r="BI1458" s="57"/>
      <c r="BJ1458" s="57"/>
      <c r="BK1458" s="57"/>
      <c r="BL1458" s="57"/>
      <c r="BM1458" s="57"/>
    </row>
    <row r="1459" spans="3:65">
      <c r="C1459" s="57"/>
      <c r="D1459" s="62"/>
      <c r="E1459" s="57"/>
      <c r="F1459" s="57"/>
      <c r="G1459" s="57"/>
      <c r="H1459" s="57"/>
      <c r="I1459" s="62"/>
      <c r="J1459" s="57"/>
      <c r="K1459" s="57"/>
      <c r="L1459" s="57"/>
      <c r="M1459" s="57"/>
      <c r="N1459" s="57"/>
      <c r="O1459" s="57"/>
      <c r="P1459" s="57"/>
      <c r="Q1459" s="57"/>
      <c r="R1459" s="57"/>
      <c r="S1459" s="57"/>
      <c r="T1459" s="57"/>
      <c r="U1459" s="57"/>
      <c r="V1459" s="57"/>
      <c r="W1459" s="57"/>
      <c r="X1459" s="57"/>
      <c r="Y1459" s="57"/>
      <c r="Z1459" s="57"/>
      <c r="AA1459" s="57"/>
      <c r="AB1459" s="57"/>
      <c r="AC1459" s="57"/>
      <c r="AD1459" s="57"/>
      <c r="AE1459" s="57"/>
      <c r="AF1459" s="57"/>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c r="BH1459" s="57"/>
      <c r="BI1459" s="57"/>
      <c r="BJ1459" s="57"/>
      <c r="BK1459" s="57"/>
      <c r="BL1459" s="57"/>
      <c r="BM1459" s="57"/>
    </row>
    <row r="1460" spans="3:65">
      <c r="C1460" s="57"/>
      <c r="D1460" s="62"/>
      <c r="E1460" s="57"/>
      <c r="F1460" s="57"/>
      <c r="G1460" s="57"/>
      <c r="H1460" s="57"/>
      <c r="I1460" s="62"/>
      <c r="J1460" s="57"/>
      <c r="K1460" s="57"/>
      <c r="L1460" s="57"/>
      <c r="M1460" s="57"/>
      <c r="N1460" s="57"/>
      <c r="O1460" s="57"/>
      <c r="P1460" s="57"/>
      <c r="Q1460" s="57"/>
      <c r="R1460" s="57"/>
      <c r="S1460" s="57"/>
      <c r="T1460" s="57"/>
      <c r="U1460" s="57"/>
      <c r="V1460" s="57"/>
      <c r="W1460" s="57"/>
      <c r="X1460" s="57"/>
      <c r="Y1460" s="57"/>
      <c r="Z1460" s="57"/>
      <c r="AA1460" s="57"/>
      <c r="AB1460" s="57"/>
      <c r="AC1460" s="57"/>
      <c r="AD1460" s="57"/>
      <c r="AE1460" s="57"/>
      <c r="AF1460" s="57"/>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c r="BH1460" s="57"/>
      <c r="BI1460" s="57"/>
      <c r="BJ1460" s="57"/>
      <c r="BK1460" s="57"/>
      <c r="BL1460" s="57"/>
      <c r="BM1460" s="57"/>
    </row>
    <row r="1461" spans="3:65">
      <c r="C1461" s="57"/>
      <c r="D1461" s="62"/>
      <c r="E1461" s="57"/>
      <c r="F1461" s="57"/>
      <c r="G1461" s="57"/>
      <c r="H1461" s="57"/>
      <c r="I1461" s="62"/>
      <c r="J1461" s="57"/>
      <c r="K1461" s="57"/>
      <c r="L1461" s="57"/>
      <c r="M1461" s="57"/>
      <c r="N1461" s="57"/>
      <c r="O1461" s="57"/>
      <c r="P1461" s="57"/>
      <c r="Q1461" s="57"/>
      <c r="R1461" s="57"/>
      <c r="S1461" s="57"/>
      <c r="T1461" s="57"/>
      <c r="U1461" s="57"/>
      <c r="V1461" s="57"/>
      <c r="W1461" s="57"/>
      <c r="X1461" s="57"/>
      <c r="Y1461" s="57"/>
      <c r="Z1461" s="57"/>
      <c r="AA1461" s="57"/>
      <c r="AB1461" s="57"/>
      <c r="AC1461" s="57"/>
      <c r="AD1461" s="57"/>
      <c r="AE1461" s="57"/>
      <c r="AF1461" s="57"/>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c r="BH1461" s="57"/>
      <c r="BI1461" s="57"/>
      <c r="BJ1461" s="57"/>
      <c r="BK1461" s="57"/>
      <c r="BL1461" s="57"/>
      <c r="BM1461" s="57"/>
    </row>
    <row r="1462" spans="3:65">
      <c r="C1462" s="57"/>
      <c r="D1462" s="62"/>
      <c r="E1462" s="57"/>
      <c r="F1462" s="57"/>
      <c r="G1462" s="57"/>
      <c r="H1462" s="57"/>
      <c r="I1462" s="62"/>
      <c r="J1462" s="57"/>
      <c r="K1462" s="57"/>
      <c r="L1462" s="57"/>
      <c r="M1462" s="57"/>
      <c r="N1462" s="57"/>
      <c r="O1462" s="57"/>
      <c r="P1462" s="57"/>
      <c r="Q1462" s="57"/>
      <c r="R1462" s="57"/>
      <c r="S1462" s="57"/>
      <c r="T1462" s="57"/>
      <c r="U1462" s="57"/>
      <c r="V1462" s="57"/>
      <c r="W1462" s="57"/>
      <c r="X1462" s="57"/>
      <c r="Y1462" s="57"/>
      <c r="Z1462" s="57"/>
      <c r="AA1462" s="57"/>
      <c r="AB1462" s="57"/>
      <c r="AC1462" s="57"/>
      <c r="AD1462" s="57"/>
      <c r="AE1462" s="57"/>
      <c r="AF1462" s="57"/>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c r="BH1462" s="57"/>
      <c r="BI1462" s="57"/>
      <c r="BJ1462" s="57"/>
      <c r="BK1462" s="57"/>
      <c r="BL1462" s="57"/>
      <c r="BM1462" s="57"/>
    </row>
    <row r="1463" spans="3:65">
      <c r="C1463" s="57"/>
      <c r="D1463" s="62"/>
      <c r="E1463" s="57"/>
      <c r="F1463" s="57"/>
      <c r="G1463" s="57"/>
      <c r="H1463" s="57"/>
      <c r="I1463" s="62"/>
      <c r="J1463" s="57"/>
      <c r="K1463" s="57"/>
      <c r="L1463" s="57"/>
      <c r="M1463" s="57"/>
      <c r="N1463" s="57"/>
      <c r="O1463" s="57"/>
      <c r="P1463" s="57"/>
      <c r="Q1463" s="57"/>
      <c r="R1463" s="57"/>
      <c r="S1463" s="57"/>
      <c r="T1463" s="57"/>
      <c r="U1463" s="57"/>
      <c r="V1463" s="57"/>
      <c r="W1463" s="57"/>
      <c r="X1463" s="57"/>
      <c r="Y1463" s="57"/>
      <c r="Z1463" s="57"/>
      <c r="AA1463" s="57"/>
      <c r="AB1463" s="57"/>
      <c r="AC1463" s="57"/>
      <c r="AD1463" s="57"/>
      <c r="AE1463" s="57"/>
      <c r="AF1463" s="57"/>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c r="BH1463" s="57"/>
      <c r="BI1463" s="57"/>
      <c r="BJ1463" s="57"/>
      <c r="BK1463" s="57"/>
      <c r="BL1463" s="57"/>
      <c r="BM1463" s="57"/>
    </row>
    <row r="1464" spans="3:65">
      <c r="C1464" s="57"/>
      <c r="D1464" s="62"/>
      <c r="E1464" s="57"/>
      <c r="F1464" s="57"/>
      <c r="G1464" s="57"/>
      <c r="H1464" s="57"/>
      <c r="I1464" s="62"/>
      <c r="J1464" s="57"/>
      <c r="K1464" s="57"/>
      <c r="L1464" s="57"/>
      <c r="M1464" s="57"/>
      <c r="N1464" s="57"/>
      <c r="O1464" s="57"/>
      <c r="P1464" s="57"/>
      <c r="Q1464" s="57"/>
      <c r="R1464" s="57"/>
      <c r="S1464" s="57"/>
      <c r="T1464" s="57"/>
      <c r="U1464" s="57"/>
      <c r="V1464" s="57"/>
      <c r="W1464" s="57"/>
      <c r="X1464" s="57"/>
      <c r="Y1464" s="57"/>
      <c r="Z1464" s="57"/>
      <c r="AA1464" s="57"/>
      <c r="AB1464" s="57"/>
      <c r="AC1464" s="57"/>
      <c r="AD1464" s="57"/>
      <c r="AE1464" s="57"/>
      <c r="AF1464" s="57"/>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c r="BH1464" s="57"/>
      <c r="BI1464" s="57"/>
      <c r="BJ1464" s="57"/>
      <c r="BK1464" s="57"/>
      <c r="BL1464" s="57"/>
      <c r="BM1464" s="57"/>
    </row>
    <row r="1465" spans="3:65">
      <c r="C1465" s="57"/>
      <c r="D1465" s="62"/>
      <c r="E1465" s="57"/>
      <c r="F1465" s="57"/>
      <c r="G1465" s="57"/>
      <c r="H1465" s="57"/>
      <c r="I1465" s="62"/>
      <c r="J1465" s="57"/>
      <c r="K1465" s="57"/>
      <c r="L1465" s="57"/>
      <c r="M1465" s="57"/>
      <c r="N1465" s="57"/>
      <c r="O1465" s="57"/>
      <c r="P1465" s="57"/>
      <c r="Q1465" s="57"/>
      <c r="R1465" s="57"/>
      <c r="S1465" s="57"/>
      <c r="T1465" s="57"/>
      <c r="U1465" s="57"/>
      <c r="V1465" s="57"/>
      <c r="W1465" s="57"/>
      <c r="X1465" s="57"/>
      <c r="Y1465" s="57"/>
      <c r="Z1465" s="57"/>
      <c r="AA1465" s="57"/>
      <c r="AB1465" s="57"/>
      <c r="AC1465" s="57"/>
      <c r="AD1465" s="57"/>
      <c r="AE1465" s="57"/>
      <c r="AF1465" s="57"/>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c r="BH1465" s="57"/>
      <c r="BI1465" s="57"/>
      <c r="BJ1465" s="57"/>
      <c r="BK1465" s="57"/>
      <c r="BL1465" s="57"/>
      <c r="BM1465" s="57"/>
    </row>
    <row r="1466" spans="3:65">
      <c r="C1466" s="57"/>
      <c r="D1466" s="62"/>
      <c r="E1466" s="57"/>
      <c r="F1466" s="57"/>
      <c r="G1466" s="57"/>
      <c r="H1466" s="57"/>
      <c r="I1466" s="62"/>
      <c r="J1466" s="57"/>
      <c r="K1466" s="57"/>
      <c r="L1466" s="57"/>
      <c r="M1466" s="57"/>
      <c r="N1466" s="57"/>
      <c r="O1466" s="57"/>
      <c r="P1466" s="57"/>
      <c r="Q1466" s="57"/>
      <c r="R1466" s="57"/>
      <c r="S1466" s="57"/>
      <c r="T1466" s="57"/>
      <c r="U1466" s="57"/>
      <c r="V1466" s="57"/>
      <c r="W1466" s="57"/>
      <c r="X1466" s="57"/>
      <c r="Y1466" s="57"/>
      <c r="Z1466" s="57"/>
      <c r="AA1466" s="57"/>
      <c r="AB1466" s="57"/>
      <c r="AC1466" s="57"/>
      <c r="AD1466" s="57"/>
      <c r="AE1466" s="57"/>
      <c r="AF1466" s="57"/>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c r="BH1466" s="57"/>
      <c r="BI1466" s="57"/>
      <c r="BJ1466" s="57"/>
      <c r="BK1466" s="57"/>
      <c r="BL1466" s="57"/>
      <c r="BM1466" s="57"/>
    </row>
    <row r="1467" spans="3:65">
      <c r="C1467" s="57"/>
      <c r="D1467" s="62"/>
      <c r="E1467" s="57"/>
      <c r="F1467" s="57"/>
      <c r="G1467" s="57"/>
      <c r="H1467" s="57"/>
      <c r="I1467" s="62"/>
      <c r="J1467" s="57"/>
      <c r="K1467" s="57"/>
      <c r="L1467" s="57"/>
      <c r="M1467" s="57"/>
      <c r="N1467" s="57"/>
      <c r="O1467" s="57"/>
      <c r="P1467" s="57"/>
      <c r="Q1467" s="57"/>
      <c r="R1467" s="57"/>
      <c r="S1467" s="57"/>
      <c r="T1467" s="57"/>
      <c r="U1467" s="57"/>
      <c r="V1467" s="57"/>
      <c r="W1467" s="57"/>
      <c r="X1467" s="57"/>
      <c r="Y1467" s="57"/>
      <c r="Z1467" s="57"/>
      <c r="AA1467" s="57"/>
      <c r="AB1467" s="57"/>
      <c r="AC1467" s="57"/>
      <c r="AD1467" s="57"/>
      <c r="AE1467" s="57"/>
      <c r="AF1467" s="57"/>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c r="BH1467" s="57"/>
      <c r="BI1467" s="57"/>
      <c r="BJ1467" s="57"/>
      <c r="BK1467" s="57"/>
      <c r="BL1467" s="57"/>
      <c r="BM1467" s="57"/>
    </row>
    <row r="1468" spans="3:65">
      <c r="C1468" s="57"/>
      <c r="D1468" s="62"/>
      <c r="E1468" s="57"/>
      <c r="F1468" s="57"/>
      <c r="G1468" s="57"/>
      <c r="H1468" s="57"/>
      <c r="I1468" s="62"/>
      <c r="J1468" s="57"/>
      <c r="K1468" s="57"/>
      <c r="L1468" s="57"/>
      <c r="M1468" s="57"/>
      <c r="N1468" s="57"/>
      <c r="O1468" s="57"/>
      <c r="P1468" s="57"/>
      <c r="Q1468" s="57"/>
      <c r="R1468" s="57"/>
      <c r="S1468" s="57"/>
      <c r="T1468" s="57"/>
      <c r="U1468" s="57"/>
      <c r="V1468" s="57"/>
      <c r="W1468" s="57"/>
      <c r="X1468" s="57"/>
      <c r="Y1468" s="57"/>
      <c r="Z1468" s="57"/>
      <c r="AA1468" s="57"/>
      <c r="AB1468" s="57"/>
      <c r="AC1468" s="57"/>
      <c r="AD1468" s="57"/>
      <c r="AE1468" s="57"/>
      <c r="AF1468" s="57"/>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c r="BH1468" s="57"/>
      <c r="BI1468" s="57"/>
      <c r="BJ1468" s="57"/>
      <c r="BK1468" s="57"/>
      <c r="BL1468" s="57"/>
      <c r="BM1468" s="57"/>
    </row>
    <row r="1469" spans="3:65">
      <c r="C1469" s="57"/>
      <c r="D1469" s="62"/>
      <c r="E1469" s="57"/>
      <c r="F1469" s="57"/>
      <c r="G1469" s="57"/>
      <c r="H1469" s="57"/>
      <c r="I1469" s="62"/>
      <c r="J1469" s="57"/>
      <c r="K1469" s="57"/>
      <c r="L1469" s="57"/>
      <c r="M1469" s="57"/>
      <c r="N1469" s="57"/>
      <c r="O1469" s="57"/>
      <c r="P1469" s="57"/>
      <c r="Q1469" s="57"/>
      <c r="R1469" s="57"/>
      <c r="S1469" s="57"/>
      <c r="T1469" s="57"/>
      <c r="U1469" s="57"/>
      <c r="V1469" s="57"/>
      <c r="W1469" s="57"/>
      <c r="X1469" s="57"/>
      <c r="Y1469" s="57"/>
      <c r="Z1469" s="57"/>
      <c r="AA1469" s="57"/>
      <c r="AB1469" s="57"/>
      <c r="AC1469" s="57"/>
      <c r="AD1469" s="57"/>
      <c r="AE1469" s="57"/>
      <c r="AF1469" s="57"/>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c r="BH1469" s="57"/>
      <c r="BI1469" s="57"/>
      <c r="BJ1469" s="57"/>
      <c r="BK1469" s="57"/>
      <c r="BL1469" s="57"/>
      <c r="BM1469" s="57"/>
    </row>
    <row r="1470" spans="3:65">
      <c r="C1470" s="57"/>
      <c r="D1470" s="62"/>
      <c r="E1470" s="57"/>
      <c r="F1470" s="57"/>
      <c r="G1470" s="57"/>
      <c r="H1470" s="57"/>
      <c r="I1470" s="62"/>
      <c r="J1470" s="57"/>
      <c r="K1470" s="57"/>
      <c r="L1470" s="57"/>
      <c r="M1470" s="57"/>
      <c r="N1470" s="57"/>
      <c r="O1470" s="57"/>
      <c r="P1470" s="57"/>
      <c r="Q1470" s="57"/>
      <c r="R1470" s="57"/>
      <c r="S1470" s="57"/>
      <c r="T1470" s="57"/>
      <c r="U1470" s="57"/>
      <c r="V1470" s="57"/>
      <c r="W1470" s="57"/>
      <c r="X1470" s="57"/>
      <c r="Y1470" s="57"/>
      <c r="Z1470" s="57"/>
      <c r="AA1470" s="57"/>
      <c r="AB1470" s="57"/>
      <c r="AC1470" s="57"/>
      <c r="AD1470" s="57"/>
      <c r="AE1470" s="57"/>
      <c r="AF1470" s="57"/>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c r="BH1470" s="57"/>
      <c r="BI1470" s="57"/>
      <c r="BJ1470" s="57"/>
      <c r="BK1470" s="57"/>
      <c r="BL1470" s="57"/>
      <c r="BM1470" s="57"/>
    </row>
    <row r="1471" spans="3:65">
      <c r="C1471" s="57"/>
      <c r="D1471" s="62"/>
      <c r="E1471" s="57"/>
      <c r="F1471" s="57"/>
      <c r="G1471" s="57"/>
      <c r="H1471" s="57"/>
      <c r="I1471" s="62"/>
      <c r="J1471" s="57"/>
      <c r="K1471" s="57"/>
      <c r="L1471" s="57"/>
      <c r="M1471" s="57"/>
      <c r="N1471" s="57"/>
      <c r="O1471" s="57"/>
      <c r="P1471" s="57"/>
      <c r="Q1471" s="57"/>
      <c r="R1471" s="57"/>
      <c r="S1471" s="57"/>
      <c r="T1471" s="57"/>
      <c r="U1471" s="57"/>
      <c r="V1471" s="57"/>
      <c r="W1471" s="57"/>
      <c r="X1471" s="57"/>
      <c r="Y1471" s="57"/>
      <c r="Z1471" s="57"/>
      <c r="AA1471" s="57"/>
      <c r="AB1471" s="57"/>
      <c r="AC1471" s="57"/>
      <c r="AD1471" s="57"/>
      <c r="AE1471" s="57"/>
      <c r="AF1471" s="57"/>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c r="BH1471" s="57"/>
      <c r="BI1471" s="57"/>
      <c r="BJ1471" s="57"/>
      <c r="BK1471" s="57"/>
      <c r="BL1471" s="57"/>
      <c r="BM1471" s="57"/>
    </row>
    <row r="1472" spans="3:65">
      <c r="C1472" s="57"/>
      <c r="D1472" s="62"/>
      <c r="E1472" s="57"/>
      <c r="F1472" s="57"/>
      <c r="G1472" s="57"/>
      <c r="H1472" s="57"/>
      <c r="I1472" s="62"/>
      <c r="J1472" s="57"/>
      <c r="K1472" s="57"/>
      <c r="L1472" s="57"/>
      <c r="M1472" s="57"/>
      <c r="N1472" s="57"/>
      <c r="O1472" s="57"/>
      <c r="P1472" s="57"/>
      <c r="Q1472" s="57"/>
      <c r="R1472" s="57"/>
      <c r="S1472" s="57"/>
      <c r="T1472" s="57"/>
      <c r="U1472" s="57"/>
      <c r="V1472" s="57"/>
      <c r="W1472" s="57"/>
      <c r="X1472" s="57"/>
      <c r="Y1472" s="57"/>
      <c r="Z1472" s="57"/>
      <c r="AA1472" s="57"/>
      <c r="AB1472" s="57"/>
      <c r="AC1472" s="57"/>
      <c r="AD1472" s="57"/>
      <c r="AE1472" s="57"/>
      <c r="AF1472" s="57"/>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c r="BH1472" s="57"/>
      <c r="BI1472" s="57"/>
      <c r="BJ1472" s="57"/>
      <c r="BK1472" s="57"/>
      <c r="BL1472" s="57"/>
      <c r="BM1472" s="57"/>
    </row>
    <row r="1473" spans="3:65">
      <c r="C1473" s="57"/>
      <c r="D1473" s="62"/>
      <c r="E1473" s="57"/>
      <c r="F1473" s="57"/>
      <c r="G1473" s="57"/>
      <c r="H1473" s="57"/>
      <c r="I1473" s="62"/>
      <c r="J1473" s="57"/>
      <c r="K1473" s="57"/>
      <c r="L1473" s="57"/>
      <c r="M1473" s="57"/>
      <c r="N1473" s="57"/>
      <c r="O1473" s="57"/>
      <c r="P1473" s="57"/>
      <c r="Q1473" s="57"/>
      <c r="R1473" s="57"/>
      <c r="S1473" s="57"/>
      <c r="T1473" s="57"/>
      <c r="U1473" s="57"/>
      <c r="V1473" s="57"/>
      <c r="W1473" s="57"/>
      <c r="X1473" s="57"/>
      <c r="Y1473" s="57"/>
      <c r="Z1473" s="57"/>
      <c r="AA1473" s="57"/>
      <c r="AB1473" s="57"/>
      <c r="AC1473" s="57"/>
      <c r="AD1473" s="57"/>
      <c r="AE1473" s="57"/>
      <c r="AF1473" s="57"/>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c r="BH1473" s="57"/>
      <c r="BI1473" s="57"/>
      <c r="BJ1473" s="57"/>
      <c r="BK1473" s="57"/>
      <c r="BL1473" s="57"/>
      <c r="BM1473" s="57"/>
    </row>
    <row r="1474" spans="3:65">
      <c r="C1474" s="57"/>
      <c r="D1474" s="62"/>
      <c r="E1474" s="57"/>
      <c r="F1474" s="57"/>
      <c r="G1474" s="57"/>
      <c r="H1474" s="57"/>
      <c r="I1474" s="62"/>
      <c r="J1474" s="57"/>
      <c r="K1474" s="57"/>
      <c r="L1474" s="57"/>
      <c r="M1474" s="57"/>
      <c r="N1474" s="57"/>
      <c r="O1474" s="57"/>
      <c r="P1474" s="57"/>
      <c r="Q1474" s="57"/>
      <c r="R1474" s="57"/>
      <c r="S1474" s="57"/>
      <c r="T1474" s="57"/>
      <c r="U1474" s="57"/>
      <c r="V1474" s="57"/>
      <c r="W1474" s="57"/>
      <c r="X1474" s="57"/>
      <c r="Y1474" s="57"/>
      <c r="Z1474" s="57"/>
      <c r="AA1474" s="57"/>
      <c r="AB1474" s="57"/>
      <c r="AC1474" s="57"/>
      <c r="AD1474" s="57"/>
      <c r="AE1474" s="57"/>
      <c r="AF1474" s="57"/>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c r="BH1474" s="57"/>
      <c r="BI1474" s="57"/>
      <c r="BJ1474" s="57"/>
      <c r="BK1474" s="57"/>
      <c r="BL1474" s="57"/>
      <c r="BM1474" s="57"/>
    </row>
    <row r="1475" spans="3:65">
      <c r="C1475" s="57"/>
      <c r="D1475" s="62"/>
      <c r="E1475" s="57"/>
      <c r="F1475" s="57"/>
      <c r="G1475" s="57"/>
      <c r="H1475" s="57"/>
      <c r="I1475" s="62"/>
      <c r="J1475" s="57"/>
      <c r="K1475" s="57"/>
      <c r="L1475" s="57"/>
      <c r="M1475" s="57"/>
      <c r="N1475" s="57"/>
      <c r="O1475" s="57"/>
      <c r="P1475" s="57"/>
      <c r="Q1475" s="57"/>
      <c r="R1475" s="57"/>
      <c r="S1475" s="57"/>
      <c r="T1475" s="57"/>
      <c r="U1475" s="57"/>
      <c r="V1475" s="57"/>
      <c r="W1475" s="57"/>
      <c r="X1475" s="57"/>
      <c r="Y1475" s="57"/>
      <c r="Z1475" s="57"/>
      <c r="AA1475" s="57"/>
      <c r="AB1475" s="57"/>
      <c r="AC1475" s="57"/>
      <c r="AD1475" s="57"/>
      <c r="AE1475" s="57"/>
      <c r="AF1475" s="57"/>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c r="BH1475" s="57"/>
      <c r="BI1475" s="57"/>
      <c r="BJ1475" s="57"/>
      <c r="BK1475" s="57"/>
      <c r="BL1475" s="57"/>
      <c r="BM1475" s="57"/>
    </row>
    <row r="1476" spans="3:65">
      <c r="C1476" s="57"/>
      <c r="D1476" s="62"/>
      <c r="E1476" s="57"/>
      <c r="F1476" s="57"/>
      <c r="G1476" s="57"/>
      <c r="H1476" s="57"/>
      <c r="I1476" s="62"/>
      <c r="J1476" s="57"/>
      <c r="K1476" s="57"/>
      <c r="L1476" s="57"/>
      <c r="M1476" s="57"/>
      <c r="N1476" s="57"/>
      <c r="O1476" s="57"/>
      <c r="P1476" s="57"/>
      <c r="Q1476" s="57"/>
      <c r="R1476" s="57"/>
      <c r="S1476" s="57"/>
      <c r="T1476" s="57"/>
      <c r="U1476" s="57"/>
      <c r="V1476" s="57"/>
      <c r="W1476" s="57"/>
      <c r="X1476" s="57"/>
      <c r="Y1476" s="57"/>
      <c r="Z1476" s="57"/>
      <c r="AA1476" s="57"/>
      <c r="AB1476" s="57"/>
      <c r="AC1476" s="57"/>
      <c r="AD1476" s="57"/>
      <c r="AE1476" s="57"/>
      <c r="AF1476" s="57"/>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c r="BH1476" s="57"/>
      <c r="BI1476" s="57"/>
      <c r="BJ1476" s="57"/>
      <c r="BK1476" s="57"/>
      <c r="BL1476" s="57"/>
      <c r="BM1476" s="57"/>
    </row>
    <row r="1477" spans="3:65">
      <c r="C1477" s="57"/>
      <c r="D1477" s="62"/>
      <c r="E1477" s="57"/>
      <c r="F1477" s="57"/>
      <c r="G1477" s="57"/>
      <c r="H1477" s="57"/>
      <c r="I1477" s="62"/>
      <c r="J1477" s="57"/>
      <c r="K1477" s="57"/>
      <c r="L1477" s="57"/>
      <c r="M1477" s="57"/>
      <c r="N1477" s="57"/>
      <c r="O1477" s="57"/>
      <c r="P1477" s="57"/>
      <c r="Q1477" s="57"/>
      <c r="R1477" s="57"/>
      <c r="S1477" s="57"/>
      <c r="T1477" s="57"/>
      <c r="U1477" s="57"/>
      <c r="V1477" s="57"/>
      <c r="W1477" s="57"/>
      <c r="X1477" s="57"/>
      <c r="Y1477" s="57"/>
      <c r="Z1477" s="57"/>
      <c r="AA1477" s="57"/>
      <c r="AB1477" s="57"/>
      <c r="AC1477" s="57"/>
      <c r="AD1477" s="57"/>
      <c r="AE1477" s="57"/>
      <c r="AF1477" s="57"/>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c r="BH1477" s="57"/>
      <c r="BI1477" s="57"/>
      <c r="BJ1477" s="57"/>
      <c r="BK1477" s="57"/>
      <c r="BL1477" s="57"/>
      <c r="BM1477" s="57"/>
    </row>
    <row r="1478" spans="3:65">
      <c r="C1478" s="57"/>
      <c r="D1478" s="62"/>
      <c r="E1478" s="57"/>
      <c r="F1478" s="57"/>
      <c r="G1478" s="57"/>
      <c r="H1478" s="57"/>
      <c r="I1478" s="62"/>
      <c r="J1478" s="57"/>
      <c r="K1478" s="57"/>
      <c r="L1478" s="57"/>
      <c r="M1478" s="57"/>
      <c r="N1478" s="57"/>
      <c r="O1478" s="57"/>
      <c r="P1478" s="57"/>
      <c r="Q1478" s="57"/>
      <c r="R1478" s="57"/>
      <c r="S1478" s="57"/>
      <c r="T1478" s="57"/>
      <c r="U1478" s="57"/>
      <c r="V1478" s="57"/>
      <c r="W1478" s="57"/>
      <c r="X1478" s="57"/>
      <c r="Y1478" s="57"/>
      <c r="Z1478" s="57"/>
      <c r="AA1478" s="57"/>
      <c r="AB1478" s="57"/>
      <c r="AC1478" s="57"/>
      <c r="AD1478" s="57"/>
      <c r="AE1478" s="57"/>
      <c r="AF1478" s="57"/>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c r="BH1478" s="57"/>
      <c r="BI1478" s="57"/>
      <c r="BJ1478" s="57"/>
      <c r="BK1478" s="57"/>
      <c r="BL1478" s="57"/>
      <c r="BM1478" s="57"/>
    </row>
    <row r="1479" spans="3:65">
      <c r="C1479" s="57"/>
      <c r="D1479" s="62"/>
      <c r="E1479" s="57"/>
      <c r="F1479" s="57"/>
      <c r="G1479" s="57"/>
      <c r="H1479" s="57"/>
      <c r="I1479" s="62"/>
      <c r="J1479" s="57"/>
      <c r="K1479" s="57"/>
      <c r="L1479" s="57"/>
      <c r="M1479" s="57"/>
      <c r="N1479" s="57"/>
      <c r="O1479" s="57"/>
      <c r="P1479" s="57"/>
      <c r="Q1479" s="57"/>
      <c r="R1479" s="57"/>
      <c r="S1479" s="57"/>
      <c r="T1479" s="57"/>
      <c r="U1479" s="57"/>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c r="BH1479" s="57"/>
      <c r="BI1479" s="57"/>
      <c r="BJ1479" s="57"/>
      <c r="BK1479" s="57"/>
      <c r="BL1479" s="57"/>
      <c r="BM1479" s="57"/>
    </row>
    <row r="1480" spans="3:65">
      <c r="C1480" s="57"/>
      <c r="D1480" s="62"/>
      <c r="E1480" s="57"/>
      <c r="F1480" s="57"/>
      <c r="G1480" s="57"/>
      <c r="H1480" s="57"/>
      <c r="I1480" s="62"/>
      <c r="J1480" s="57"/>
      <c r="K1480" s="57"/>
      <c r="L1480" s="57"/>
      <c r="M1480" s="57"/>
      <c r="N1480" s="57"/>
      <c r="O1480" s="57"/>
      <c r="P1480" s="57"/>
      <c r="Q1480" s="57"/>
      <c r="R1480" s="57"/>
      <c r="S1480" s="57"/>
      <c r="T1480" s="57"/>
      <c r="U1480" s="57"/>
      <c r="V1480" s="57"/>
      <c r="W1480" s="57"/>
      <c r="X1480" s="57"/>
      <c r="Y1480" s="57"/>
      <c r="Z1480" s="57"/>
      <c r="AA1480" s="57"/>
      <c r="AB1480" s="57"/>
      <c r="AC1480" s="57"/>
      <c r="AD1480" s="57"/>
      <c r="AE1480" s="57"/>
      <c r="AF1480" s="57"/>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c r="BH1480" s="57"/>
      <c r="BI1480" s="57"/>
      <c r="BJ1480" s="57"/>
      <c r="BK1480" s="57"/>
      <c r="BL1480" s="57"/>
      <c r="BM1480" s="57"/>
    </row>
    <row r="1481" spans="3:65">
      <c r="C1481" s="57"/>
      <c r="D1481" s="62"/>
      <c r="E1481" s="57"/>
      <c r="F1481" s="57"/>
      <c r="G1481" s="57"/>
      <c r="H1481" s="57"/>
      <c r="I1481" s="62"/>
      <c r="J1481" s="57"/>
      <c r="K1481" s="57"/>
      <c r="L1481" s="57"/>
      <c r="M1481" s="57"/>
      <c r="N1481" s="57"/>
      <c r="O1481" s="57"/>
      <c r="P1481" s="57"/>
      <c r="Q1481" s="57"/>
      <c r="R1481" s="57"/>
      <c r="S1481" s="57"/>
      <c r="T1481" s="57"/>
      <c r="U1481" s="57"/>
      <c r="V1481" s="57"/>
      <c r="W1481" s="57"/>
      <c r="X1481" s="57"/>
      <c r="Y1481" s="57"/>
      <c r="Z1481" s="57"/>
      <c r="AA1481" s="57"/>
      <c r="AB1481" s="57"/>
      <c r="AC1481" s="57"/>
      <c r="AD1481" s="57"/>
      <c r="AE1481" s="57"/>
      <c r="AF1481" s="57"/>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c r="BH1481" s="57"/>
      <c r="BI1481" s="57"/>
      <c r="BJ1481" s="57"/>
      <c r="BK1481" s="57"/>
      <c r="BL1481" s="57"/>
      <c r="BM1481" s="57"/>
    </row>
    <row r="1482" spans="3:65">
      <c r="C1482" s="57"/>
      <c r="D1482" s="62"/>
      <c r="E1482" s="57"/>
      <c r="F1482" s="57"/>
      <c r="G1482" s="57"/>
      <c r="H1482" s="57"/>
      <c r="I1482" s="62"/>
      <c r="J1482" s="57"/>
      <c r="K1482" s="57"/>
      <c r="L1482" s="57"/>
      <c r="M1482" s="57"/>
      <c r="N1482" s="57"/>
      <c r="O1482" s="57"/>
      <c r="P1482" s="57"/>
      <c r="Q1482" s="57"/>
      <c r="R1482" s="57"/>
      <c r="S1482" s="57"/>
      <c r="T1482" s="57"/>
      <c r="U1482" s="57"/>
      <c r="V1482" s="57"/>
      <c r="W1482" s="57"/>
      <c r="X1482" s="57"/>
      <c r="Y1482" s="57"/>
      <c r="Z1482" s="57"/>
      <c r="AA1482" s="57"/>
      <c r="AB1482" s="57"/>
      <c r="AC1482" s="57"/>
      <c r="AD1482" s="57"/>
      <c r="AE1482" s="57"/>
      <c r="AF1482" s="57"/>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c r="BH1482" s="57"/>
      <c r="BI1482" s="57"/>
      <c r="BJ1482" s="57"/>
      <c r="BK1482" s="57"/>
      <c r="BL1482" s="57"/>
      <c r="BM1482" s="57"/>
    </row>
    <row r="1483" spans="3:65">
      <c r="C1483" s="57"/>
      <c r="D1483" s="62"/>
      <c r="E1483" s="57"/>
      <c r="F1483" s="57"/>
      <c r="G1483" s="57"/>
      <c r="H1483" s="57"/>
      <c r="I1483" s="62"/>
      <c r="J1483" s="57"/>
      <c r="K1483" s="57"/>
      <c r="L1483" s="57"/>
      <c r="M1483" s="57"/>
      <c r="N1483" s="57"/>
      <c r="O1483" s="57"/>
      <c r="P1483" s="57"/>
      <c r="Q1483" s="57"/>
      <c r="R1483" s="57"/>
      <c r="S1483" s="57"/>
      <c r="T1483" s="57"/>
      <c r="U1483" s="57"/>
      <c r="V1483" s="57"/>
      <c r="W1483" s="57"/>
      <c r="X1483" s="57"/>
      <c r="Y1483" s="57"/>
      <c r="Z1483" s="57"/>
      <c r="AA1483" s="57"/>
      <c r="AB1483" s="57"/>
      <c r="AC1483" s="57"/>
      <c r="AD1483" s="57"/>
      <c r="AE1483" s="57"/>
      <c r="AF1483" s="57"/>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c r="BH1483" s="57"/>
      <c r="BI1483" s="57"/>
      <c r="BJ1483" s="57"/>
      <c r="BK1483" s="57"/>
      <c r="BL1483" s="57"/>
      <c r="BM1483" s="57"/>
    </row>
    <row r="1484" spans="3:65">
      <c r="C1484" s="57"/>
      <c r="D1484" s="62"/>
      <c r="E1484" s="57"/>
      <c r="F1484" s="57"/>
      <c r="G1484" s="57"/>
      <c r="H1484" s="57"/>
      <c r="I1484" s="62"/>
      <c r="J1484" s="57"/>
      <c r="K1484" s="57"/>
      <c r="L1484" s="57"/>
      <c r="M1484" s="57"/>
      <c r="N1484" s="57"/>
      <c r="O1484" s="57"/>
      <c r="P1484" s="57"/>
      <c r="Q1484" s="57"/>
      <c r="R1484" s="57"/>
      <c r="S1484" s="57"/>
      <c r="T1484" s="57"/>
      <c r="U1484" s="57"/>
      <c r="V1484" s="57"/>
      <c r="W1484" s="57"/>
      <c r="X1484" s="57"/>
      <c r="Y1484" s="57"/>
      <c r="Z1484" s="57"/>
      <c r="AA1484" s="57"/>
      <c r="AB1484" s="57"/>
      <c r="AC1484" s="57"/>
      <c r="AD1484" s="57"/>
      <c r="AE1484" s="57"/>
      <c r="AF1484" s="57"/>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c r="BH1484" s="57"/>
      <c r="BI1484" s="57"/>
      <c r="BJ1484" s="57"/>
      <c r="BK1484" s="57"/>
      <c r="BL1484" s="57"/>
      <c r="BM1484" s="57"/>
    </row>
    <row r="1485" spans="3:65">
      <c r="C1485" s="57"/>
      <c r="D1485" s="62"/>
      <c r="E1485" s="57"/>
      <c r="F1485" s="57"/>
      <c r="G1485" s="57"/>
      <c r="H1485" s="57"/>
      <c r="I1485" s="62"/>
      <c r="J1485" s="57"/>
      <c r="K1485" s="57"/>
      <c r="L1485" s="57"/>
      <c r="M1485" s="57"/>
      <c r="N1485" s="57"/>
      <c r="O1485" s="57"/>
      <c r="P1485" s="57"/>
      <c r="Q1485" s="57"/>
      <c r="R1485" s="57"/>
      <c r="S1485" s="57"/>
      <c r="T1485" s="57"/>
      <c r="U1485" s="57"/>
      <c r="V1485" s="57"/>
      <c r="W1485" s="57"/>
      <c r="X1485" s="57"/>
      <c r="Y1485" s="57"/>
      <c r="Z1485" s="57"/>
      <c r="AA1485" s="57"/>
      <c r="AB1485" s="57"/>
      <c r="AC1485" s="57"/>
      <c r="AD1485" s="57"/>
      <c r="AE1485" s="57"/>
      <c r="AF1485" s="57"/>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c r="BH1485" s="57"/>
      <c r="BI1485" s="57"/>
      <c r="BJ1485" s="57"/>
      <c r="BK1485" s="57"/>
      <c r="BL1485" s="57"/>
      <c r="BM1485" s="57"/>
    </row>
    <row r="1486" spans="3:65">
      <c r="C1486" s="57"/>
      <c r="D1486" s="62"/>
      <c r="E1486" s="57"/>
      <c r="F1486" s="57"/>
      <c r="G1486" s="57"/>
      <c r="H1486" s="57"/>
      <c r="I1486" s="62"/>
      <c r="J1486" s="57"/>
      <c r="K1486" s="57"/>
      <c r="L1486" s="57"/>
      <c r="M1486" s="57"/>
      <c r="N1486" s="57"/>
      <c r="O1486" s="57"/>
      <c r="P1486" s="57"/>
      <c r="Q1486" s="57"/>
      <c r="R1486" s="57"/>
      <c r="S1486" s="57"/>
      <c r="T1486" s="57"/>
      <c r="U1486" s="57"/>
      <c r="V1486" s="57"/>
      <c r="W1486" s="57"/>
      <c r="X1486" s="57"/>
      <c r="Y1486" s="57"/>
      <c r="Z1486" s="57"/>
      <c r="AA1486" s="57"/>
      <c r="AB1486" s="57"/>
      <c r="AC1486" s="57"/>
      <c r="AD1486" s="57"/>
      <c r="AE1486" s="57"/>
      <c r="AF1486" s="57"/>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c r="BH1486" s="57"/>
      <c r="BI1486" s="57"/>
      <c r="BJ1486" s="57"/>
      <c r="BK1486" s="57"/>
      <c r="BL1486" s="57"/>
      <c r="BM1486" s="57"/>
    </row>
    <row r="1487" spans="3:65">
      <c r="C1487" s="57"/>
      <c r="D1487" s="62"/>
      <c r="E1487" s="57"/>
      <c r="F1487" s="57"/>
      <c r="G1487" s="57"/>
      <c r="H1487" s="57"/>
      <c r="I1487" s="62"/>
      <c r="J1487" s="57"/>
      <c r="K1487" s="57"/>
      <c r="L1487" s="57"/>
      <c r="M1487" s="57"/>
      <c r="N1487" s="57"/>
      <c r="O1487" s="57"/>
      <c r="P1487" s="57"/>
      <c r="Q1487" s="57"/>
      <c r="R1487" s="57"/>
      <c r="S1487" s="57"/>
      <c r="T1487" s="57"/>
      <c r="U1487" s="57"/>
      <c r="V1487" s="57"/>
      <c r="W1487" s="57"/>
      <c r="X1487" s="57"/>
      <c r="Y1487" s="57"/>
      <c r="Z1487" s="57"/>
      <c r="AA1487" s="57"/>
      <c r="AB1487" s="57"/>
      <c r="AC1487" s="57"/>
      <c r="AD1487" s="57"/>
      <c r="AE1487" s="57"/>
      <c r="AF1487" s="57"/>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c r="BH1487" s="57"/>
      <c r="BI1487" s="57"/>
      <c r="BJ1487" s="57"/>
      <c r="BK1487" s="57"/>
      <c r="BL1487" s="57"/>
      <c r="BM1487" s="57"/>
    </row>
    <row r="1488" spans="3:65">
      <c r="C1488" s="57"/>
      <c r="D1488" s="62"/>
      <c r="E1488" s="57"/>
      <c r="F1488" s="57"/>
      <c r="G1488" s="57"/>
      <c r="H1488" s="57"/>
      <c r="I1488" s="62"/>
      <c r="J1488" s="57"/>
      <c r="K1488" s="57"/>
      <c r="L1488" s="57"/>
      <c r="M1488" s="57"/>
      <c r="N1488" s="57"/>
      <c r="O1488" s="57"/>
      <c r="P1488" s="57"/>
      <c r="Q1488" s="57"/>
      <c r="R1488" s="57"/>
      <c r="S1488" s="57"/>
      <c r="T1488" s="57"/>
      <c r="U1488" s="57"/>
      <c r="V1488" s="57"/>
      <c r="W1488" s="57"/>
      <c r="X1488" s="57"/>
      <c r="Y1488" s="57"/>
      <c r="Z1488" s="57"/>
      <c r="AA1488" s="57"/>
      <c r="AB1488" s="57"/>
      <c r="AC1488" s="57"/>
      <c r="AD1488" s="57"/>
      <c r="AE1488" s="57"/>
      <c r="AF1488" s="57"/>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c r="BH1488" s="57"/>
      <c r="BI1488" s="57"/>
      <c r="BJ1488" s="57"/>
      <c r="BK1488" s="57"/>
      <c r="BL1488" s="57"/>
      <c r="BM1488" s="57"/>
    </row>
    <row r="1489" spans="3:65">
      <c r="C1489" s="57"/>
      <c r="D1489" s="62"/>
      <c r="E1489" s="57"/>
      <c r="F1489" s="57"/>
      <c r="G1489" s="57"/>
      <c r="H1489" s="57"/>
      <c r="I1489" s="62"/>
      <c r="J1489" s="57"/>
      <c r="K1489" s="57"/>
      <c r="L1489" s="57"/>
      <c r="M1489" s="57"/>
      <c r="N1489" s="57"/>
      <c r="O1489" s="57"/>
      <c r="P1489" s="57"/>
      <c r="Q1489" s="57"/>
      <c r="R1489" s="57"/>
      <c r="S1489" s="57"/>
      <c r="T1489" s="57"/>
      <c r="U1489" s="57"/>
      <c r="V1489" s="57"/>
      <c r="W1489" s="57"/>
      <c r="X1489" s="57"/>
      <c r="Y1489" s="57"/>
      <c r="Z1489" s="57"/>
      <c r="AA1489" s="57"/>
      <c r="AB1489" s="57"/>
      <c r="AC1489" s="57"/>
      <c r="AD1489" s="57"/>
      <c r="AE1489" s="57"/>
      <c r="AF1489" s="57"/>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c r="BH1489" s="57"/>
      <c r="BI1489" s="57"/>
      <c r="BJ1489" s="57"/>
      <c r="BK1489" s="57"/>
      <c r="BL1489" s="57"/>
      <c r="BM1489" s="57"/>
    </row>
    <row r="1490" spans="3:65">
      <c r="C1490" s="57"/>
      <c r="D1490" s="62"/>
      <c r="E1490" s="57"/>
      <c r="F1490" s="57"/>
      <c r="G1490" s="57"/>
      <c r="H1490" s="57"/>
      <c r="I1490" s="62"/>
      <c r="J1490" s="57"/>
      <c r="K1490" s="57"/>
      <c r="L1490" s="57"/>
      <c r="M1490" s="57"/>
      <c r="N1490" s="57"/>
      <c r="O1490" s="57"/>
      <c r="P1490" s="57"/>
      <c r="Q1490" s="57"/>
      <c r="R1490" s="57"/>
      <c r="S1490" s="57"/>
      <c r="T1490" s="57"/>
      <c r="U1490" s="57"/>
      <c r="V1490" s="57"/>
      <c r="W1490" s="57"/>
      <c r="X1490" s="57"/>
      <c r="Y1490" s="57"/>
      <c r="Z1490" s="57"/>
      <c r="AA1490" s="57"/>
      <c r="AB1490" s="57"/>
      <c r="AC1490" s="57"/>
      <c r="AD1490" s="57"/>
      <c r="AE1490" s="57"/>
      <c r="AF1490" s="57"/>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c r="BH1490" s="57"/>
      <c r="BI1490" s="57"/>
      <c r="BJ1490" s="57"/>
      <c r="BK1490" s="57"/>
      <c r="BL1490" s="57"/>
      <c r="BM1490" s="57"/>
    </row>
    <row r="1491" spans="3:65">
      <c r="C1491" s="57"/>
      <c r="D1491" s="62"/>
      <c r="E1491" s="57"/>
      <c r="F1491" s="57"/>
      <c r="G1491" s="57"/>
      <c r="H1491" s="57"/>
      <c r="I1491" s="62"/>
      <c r="J1491" s="57"/>
      <c r="K1491" s="57"/>
      <c r="L1491" s="57"/>
      <c r="M1491" s="57"/>
      <c r="N1491" s="57"/>
      <c r="O1491" s="57"/>
      <c r="P1491" s="57"/>
      <c r="Q1491" s="57"/>
      <c r="R1491" s="57"/>
      <c r="S1491" s="57"/>
      <c r="T1491" s="57"/>
      <c r="U1491" s="57"/>
      <c r="V1491" s="57"/>
      <c r="W1491" s="57"/>
      <c r="X1491" s="57"/>
      <c r="Y1491" s="57"/>
      <c r="Z1491" s="57"/>
      <c r="AA1491" s="57"/>
      <c r="AB1491" s="57"/>
      <c r="AC1491" s="57"/>
      <c r="AD1491" s="57"/>
      <c r="AE1491" s="57"/>
      <c r="AF1491" s="57"/>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c r="BH1491" s="57"/>
      <c r="BI1491" s="57"/>
      <c r="BJ1491" s="57"/>
      <c r="BK1491" s="57"/>
      <c r="BL1491" s="57"/>
      <c r="BM1491" s="57"/>
    </row>
    <row r="1492" spans="3:65">
      <c r="C1492" s="57"/>
      <c r="D1492" s="62"/>
      <c r="E1492" s="57"/>
      <c r="F1492" s="57"/>
      <c r="G1492" s="57"/>
      <c r="H1492" s="57"/>
      <c r="I1492" s="62"/>
      <c r="J1492" s="57"/>
      <c r="K1492" s="57"/>
      <c r="L1492" s="57"/>
      <c r="M1492" s="57"/>
      <c r="N1492" s="57"/>
      <c r="O1492" s="57"/>
      <c r="P1492" s="57"/>
      <c r="Q1492" s="57"/>
      <c r="R1492" s="57"/>
      <c r="S1492" s="57"/>
      <c r="T1492" s="57"/>
      <c r="U1492" s="57"/>
      <c r="V1492" s="57"/>
      <c r="W1492" s="57"/>
      <c r="X1492" s="57"/>
      <c r="Y1492" s="57"/>
      <c r="Z1492" s="57"/>
      <c r="AA1492" s="57"/>
      <c r="AB1492" s="57"/>
      <c r="AC1492" s="57"/>
      <c r="AD1492" s="57"/>
      <c r="AE1492" s="57"/>
      <c r="AF1492" s="57"/>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c r="BH1492" s="57"/>
      <c r="BI1492" s="57"/>
      <c r="BJ1492" s="57"/>
      <c r="BK1492" s="57"/>
      <c r="BL1492" s="57"/>
      <c r="BM1492" s="57"/>
    </row>
    <row r="1493" spans="3:65">
      <c r="C1493" s="57"/>
      <c r="D1493" s="62"/>
      <c r="E1493" s="57"/>
      <c r="F1493" s="57"/>
      <c r="G1493" s="57"/>
      <c r="H1493" s="57"/>
      <c r="I1493" s="62"/>
      <c r="J1493" s="57"/>
      <c r="K1493" s="57"/>
      <c r="L1493" s="57"/>
      <c r="M1493" s="57"/>
      <c r="N1493" s="57"/>
      <c r="O1493" s="57"/>
      <c r="P1493" s="57"/>
      <c r="Q1493" s="57"/>
      <c r="R1493" s="57"/>
      <c r="S1493" s="57"/>
      <c r="T1493" s="57"/>
      <c r="U1493" s="57"/>
      <c r="V1493" s="57"/>
      <c r="W1493" s="57"/>
      <c r="X1493" s="57"/>
      <c r="Y1493" s="57"/>
      <c r="Z1493" s="57"/>
      <c r="AA1493" s="57"/>
      <c r="AB1493" s="57"/>
      <c r="AC1493" s="57"/>
      <c r="AD1493" s="57"/>
      <c r="AE1493" s="57"/>
      <c r="AF1493" s="57"/>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c r="BH1493" s="57"/>
      <c r="BI1493" s="57"/>
      <c r="BJ1493" s="57"/>
      <c r="BK1493" s="57"/>
      <c r="BL1493" s="57"/>
      <c r="BM1493" s="57"/>
    </row>
    <row r="1494" spans="3:65">
      <c r="C1494" s="57"/>
      <c r="D1494" s="62"/>
      <c r="E1494" s="57"/>
      <c r="F1494" s="57"/>
      <c r="G1494" s="57"/>
      <c r="H1494" s="57"/>
      <c r="I1494" s="62"/>
      <c r="J1494" s="57"/>
      <c r="K1494" s="57"/>
      <c r="L1494" s="57"/>
      <c r="M1494" s="57"/>
      <c r="N1494" s="57"/>
      <c r="O1494" s="57"/>
      <c r="P1494" s="57"/>
      <c r="Q1494" s="57"/>
      <c r="R1494" s="57"/>
      <c r="S1494" s="57"/>
      <c r="T1494" s="57"/>
      <c r="U1494" s="57"/>
      <c r="V1494" s="57"/>
      <c r="W1494" s="57"/>
      <c r="X1494" s="57"/>
      <c r="Y1494" s="57"/>
      <c r="Z1494" s="57"/>
      <c r="AA1494" s="57"/>
      <c r="AB1494" s="57"/>
      <c r="AC1494" s="57"/>
      <c r="AD1494" s="57"/>
      <c r="AE1494" s="57"/>
      <c r="AF1494" s="57"/>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c r="BH1494" s="57"/>
      <c r="BI1494" s="57"/>
      <c r="BJ1494" s="57"/>
      <c r="BK1494" s="57"/>
      <c r="BL1494" s="57"/>
      <c r="BM1494" s="57"/>
    </row>
    <row r="1495" spans="3:65">
      <c r="C1495" s="57"/>
      <c r="D1495" s="62"/>
      <c r="E1495" s="57"/>
      <c r="F1495" s="57"/>
      <c r="G1495" s="57"/>
      <c r="H1495" s="57"/>
      <c r="I1495" s="62"/>
      <c r="J1495" s="57"/>
      <c r="K1495" s="57"/>
      <c r="L1495" s="57"/>
      <c r="M1495" s="57"/>
      <c r="N1495" s="57"/>
      <c r="O1495" s="57"/>
      <c r="P1495" s="57"/>
      <c r="Q1495" s="57"/>
      <c r="R1495" s="57"/>
      <c r="S1495" s="57"/>
      <c r="T1495" s="57"/>
      <c r="U1495" s="57"/>
      <c r="V1495" s="57"/>
      <c r="W1495" s="57"/>
      <c r="X1495" s="57"/>
      <c r="Y1495" s="57"/>
      <c r="Z1495" s="57"/>
      <c r="AA1495" s="57"/>
      <c r="AB1495" s="57"/>
      <c r="AC1495" s="57"/>
      <c r="AD1495" s="57"/>
      <c r="AE1495" s="57"/>
      <c r="AF1495" s="57"/>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c r="BH1495" s="57"/>
      <c r="BI1495" s="57"/>
      <c r="BJ1495" s="57"/>
      <c r="BK1495" s="57"/>
      <c r="BL1495" s="57"/>
      <c r="BM1495" s="57"/>
    </row>
    <row r="1496" spans="3:65">
      <c r="C1496" s="57"/>
      <c r="D1496" s="62"/>
      <c r="E1496" s="57"/>
      <c r="F1496" s="57"/>
      <c r="G1496" s="57"/>
      <c r="H1496" s="57"/>
      <c r="I1496" s="62"/>
      <c r="J1496" s="57"/>
      <c r="K1496" s="57"/>
      <c r="L1496" s="57"/>
      <c r="M1496" s="57"/>
      <c r="N1496" s="57"/>
      <c r="O1496" s="57"/>
      <c r="P1496" s="57"/>
      <c r="Q1496" s="57"/>
      <c r="R1496" s="57"/>
      <c r="S1496" s="57"/>
      <c r="T1496" s="57"/>
      <c r="U1496" s="57"/>
      <c r="V1496" s="57"/>
      <c r="W1496" s="57"/>
      <c r="X1496" s="57"/>
      <c r="Y1496" s="57"/>
      <c r="Z1496" s="57"/>
      <c r="AA1496" s="57"/>
      <c r="AB1496" s="57"/>
      <c r="AC1496" s="57"/>
      <c r="AD1496" s="57"/>
      <c r="AE1496" s="57"/>
      <c r="AF1496" s="57"/>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c r="BH1496" s="57"/>
      <c r="BI1496" s="57"/>
      <c r="BJ1496" s="57"/>
      <c r="BK1496" s="57"/>
      <c r="BL1496" s="57"/>
      <c r="BM1496" s="57"/>
    </row>
    <row r="1497" spans="3:65">
      <c r="C1497" s="57"/>
      <c r="D1497" s="62"/>
      <c r="E1497" s="57"/>
      <c r="F1497" s="57"/>
      <c r="G1497" s="57"/>
      <c r="H1497" s="57"/>
      <c r="I1497" s="62"/>
      <c r="J1497" s="57"/>
      <c r="K1497" s="57"/>
      <c r="L1497" s="57"/>
      <c r="M1497" s="57"/>
      <c r="N1497" s="57"/>
      <c r="O1497" s="57"/>
      <c r="P1497" s="57"/>
      <c r="Q1497" s="57"/>
      <c r="R1497" s="57"/>
      <c r="S1497" s="57"/>
      <c r="T1497" s="57"/>
      <c r="U1497" s="57"/>
      <c r="V1497" s="57"/>
      <c r="W1497" s="57"/>
      <c r="X1497" s="57"/>
      <c r="Y1497" s="57"/>
      <c r="Z1497" s="57"/>
      <c r="AA1497" s="57"/>
      <c r="AB1497" s="57"/>
      <c r="AC1497" s="57"/>
      <c r="AD1497" s="57"/>
      <c r="AE1497" s="57"/>
      <c r="AF1497" s="57"/>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c r="BH1497" s="57"/>
      <c r="BI1497" s="57"/>
      <c r="BJ1497" s="57"/>
      <c r="BK1497" s="57"/>
      <c r="BL1497" s="57"/>
      <c r="BM1497" s="57"/>
    </row>
    <row r="1498" spans="3:65">
      <c r="C1498" s="57"/>
      <c r="D1498" s="62"/>
      <c r="E1498" s="57"/>
      <c r="F1498" s="57"/>
      <c r="G1498" s="57"/>
      <c r="H1498" s="57"/>
      <c r="I1498" s="62"/>
      <c r="J1498" s="57"/>
      <c r="K1498" s="57"/>
      <c r="L1498" s="57"/>
      <c r="M1498" s="57"/>
      <c r="N1498" s="57"/>
      <c r="O1498" s="57"/>
      <c r="P1498" s="57"/>
      <c r="Q1498" s="57"/>
      <c r="R1498" s="57"/>
      <c r="S1498" s="57"/>
      <c r="T1498" s="57"/>
      <c r="U1498" s="57"/>
      <c r="V1498" s="57"/>
      <c r="W1498" s="57"/>
      <c r="X1498" s="57"/>
      <c r="Y1498" s="57"/>
      <c r="Z1498" s="57"/>
      <c r="AA1498" s="57"/>
      <c r="AB1498" s="57"/>
      <c r="AC1498" s="57"/>
      <c r="AD1498" s="57"/>
      <c r="AE1498" s="57"/>
      <c r="AF1498" s="57"/>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c r="BH1498" s="57"/>
      <c r="BI1498" s="57"/>
      <c r="BJ1498" s="57"/>
      <c r="BK1498" s="57"/>
      <c r="BL1498" s="57"/>
      <c r="BM1498" s="57"/>
    </row>
    <row r="1499" spans="3:65">
      <c r="C1499" s="57"/>
      <c r="D1499" s="62"/>
      <c r="E1499" s="57"/>
      <c r="F1499" s="57"/>
      <c r="G1499" s="57"/>
      <c r="H1499" s="57"/>
      <c r="I1499" s="62"/>
      <c r="J1499" s="57"/>
      <c r="K1499" s="57"/>
      <c r="L1499" s="57"/>
      <c r="M1499" s="57"/>
      <c r="N1499" s="57"/>
      <c r="O1499" s="57"/>
      <c r="P1499" s="57"/>
      <c r="Q1499" s="57"/>
      <c r="R1499" s="57"/>
      <c r="S1499" s="57"/>
      <c r="T1499" s="57"/>
      <c r="U1499" s="57"/>
      <c r="V1499" s="57"/>
      <c r="W1499" s="57"/>
      <c r="X1499" s="57"/>
      <c r="Y1499" s="57"/>
      <c r="Z1499" s="57"/>
      <c r="AA1499" s="57"/>
      <c r="AB1499" s="57"/>
      <c r="AC1499" s="57"/>
      <c r="AD1499" s="57"/>
      <c r="AE1499" s="57"/>
      <c r="AF1499" s="57"/>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c r="BH1499" s="57"/>
      <c r="BI1499" s="57"/>
      <c r="BJ1499" s="57"/>
      <c r="BK1499" s="57"/>
      <c r="BL1499" s="57"/>
      <c r="BM1499" s="57"/>
    </row>
    <row r="1500" spans="3:65">
      <c r="C1500" s="57"/>
      <c r="D1500" s="62"/>
      <c r="E1500" s="57"/>
      <c r="F1500" s="57"/>
      <c r="G1500" s="57"/>
      <c r="H1500" s="57"/>
      <c r="I1500" s="62"/>
      <c r="J1500" s="57"/>
      <c r="K1500" s="57"/>
      <c r="L1500" s="57"/>
      <c r="M1500" s="57"/>
      <c r="N1500" s="57"/>
      <c r="O1500" s="57"/>
      <c r="P1500" s="57"/>
      <c r="Q1500" s="57"/>
      <c r="R1500" s="57"/>
      <c r="S1500" s="57"/>
      <c r="T1500" s="57"/>
      <c r="U1500" s="57"/>
      <c r="V1500" s="57"/>
      <c r="W1500" s="57"/>
      <c r="X1500" s="57"/>
      <c r="Y1500" s="57"/>
      <c r="Z1500" s="57"/>
      <c r="AA1500" s="57"/>
      <c r="AB1500" s="57"/>
      <c r="AC1500" s="57"/>
      <c r="AD1500" s="57"/>
      <c r="AE1500" s="57"/>
      <c r="AF1500" s="57"/>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c r="BH1500" s="57"/>
      <c r="BI1500" s="57"/>
      <c r="BJ1500" s="57"/>
      <c r="BK1500" s="57"/>
      <c r="BL1500" s="57"/>
      <c r="BM1500" s="57"/>
    </row>
    <row r="1501" spans="3:65">
      <c r="C1501" s="57"/>
      <c r="D1501" s="62"/>
      <c r="E1501" s="57"/>
      <c r="F1501" s="57"/>
      <c r="G1501" s="57"/>
      <c r="H1501" s="57"/>
      <c r="I1501" s="62"/>
      <c r="J1501" s="57"/>
      <c r="K1501" s="57"/>
      <c r="L1501" s="57"/>
      <c r="M1501" s="57"/>
      <c r="N1501" s="57"/>
      <c r="O1501" s="57"/>
      <c r="P1501" s="57"/>
      <c r="Q1501" s="57"/>
      <c r="R1501" s="57"/>
      <c r="S1501" s="57"/>
      <c r="T1501" s="57"/>
      <c r="U1501" s="57"/>
      <c r="V1501" s="57"/>
      <c r="W1501" s="57"/>
      <c r="X1501" s="57"/>
      <c r="Y1501" s="57"/>
      <c r="Z1501" s="57"/>
      <c r="AA1501" s="57"/>
      <c r="AB1501" s="57"/>
      <c r="AC1501" s="57"/>
      <c r="AD1501" s="57"/>
      <c r="AE1501" s="57"/>
      <c r="AF1501" s="57"/>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c r="BH1501" s="57"/>
      <c r="BI1501" s="57"/>
      <c r="BJ1501" s="57"/>
      <c r="BK1501" s="57"/>
      <c r="BL1501" s="57"/>
      <c r="BM1501" s="57"/>
    </row>
    <row r="1502" spans="3:65">
      <c r="C1502" s="57"/>
      <c r="D1502" s="62"/>
      <c r="E1502" s="57"/>
      <c r="F1502" s="57"/>
      <c r="G1502" s="57"/>
      <c r="H1502" s="57"/>
      <c r="I1502" s="62"/>
      <c r="J1502" s="57"/>
      <c r="K1502" s="57"/>
      <c r="L1502" s="57"/>
      <c r="M1502" s="57"/>
      <c r="N1502" s="57"/>
      <c r="O1502" s="57"/>
      <c r="P1502" s="57"/>
      <c r="Q1502" s="57"/>
      <c r="R1502" s="57"/>
      <c r="S1502" s="57"/>
      <c r="T1502" s="57"/>
      <c r="U1502" s="57"/>
      <c r="V1502" s="57"/>
      <c r="W1502" s="57"/>
      <c r="X1502" s="57"/>
      <c r="Y1502" s="57"/>
      <c r="Z1502" s="57"/>
      <c r="AA1502" s="57"/>
      <c r="AB1502" s="57"/>
      <c r="AC1502" s="57"/>
      <c r="AD1502" s="57"/>
      <c r="AE1502" s="57"/>
      <c r="AF1502" s="57"/>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c r="BH1502" s="57"/>
      <c r="BI1502" s="57"/>
      <c r="BJ1502" s="57"/>
      <c r="BK1502" s="57"/>
      <c r="BL1502" s="57"/>
      <c r="BM1502" s="57"/>
    </row>
    <row r="1503" spans="3:65">
      <c r="C1503" s="57"/>
      <c r="D1503" s="62"/>
      <c r="E1503" s="57"/>
      <c r="F1503" s="57"/>
      <c r="G1503" s="57"/>
      <c r="H1503" s="57"/>
      <c r="I1503" s="62"/>
      <c r="J1503" s="57"/>
      <c r="K1503" s="57"/>
      <c r="L1503" s="57"/>
      <c r="M1503" s="57"/>
      <c r="N1503" s="57"/>
      <c r="O1503" s="57"/>
      <c r="P1503" s="57"/>
      <c r="Q1503" s="57"/>
      <c r="R1503" s="57"/>
      <c r="S1503" s="57"/>
      <c r="T1503" s="57"/>
      <c r="U1503" s="57"/>
      <c r="V1503" s="57"/>
      <c r="W1503" s="57"/>
      <c r="X1503" s="57"/>
      <c r="Y1503" s="57"/>
      <c r="Z1503" s="57"/>
      <c r="AA1503" s="57"/>
      <c r="AB1503" s="57"/>
      <c r="AC1503" s="57"/>
      <c r="AD1503" s="57"/>
      <c r="AE1503" s="57"/>
      <c r="AF1503" s="57"/>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c r="BH1503" s="57"/>
      <c r="BI1503" s="57"/>
      <c r="BJ1503" s="57"/>
      <c r="BK1503" s="57"/>
      <c r="BL1503" s="57"/>
      <c r="BM1503" s="57"/>
    </row>
    <row r="1504" spans="3:65">
      <c r="C1504" s="57"/>
      <c r="D1504" s="62"/>
      <c r="E1504" s="57"/>
      <c r="F1504" s="57"/>
      <c r="G1504" s="57"/>
      <c r="H1504" s="57"/>
      <c r="I1504" s="62"/>
      <c r="J1504" s="57"/>
      <c r="K1504" s="57"/>
      <c r="L1504" s="57"/>
      <c r="M1504" s="57"/>
      <c r="N1504" s="57"/>
      <c r="O1504" s="57"/>
      <c r="P1504" s="57"/>
      <c r="Q1504" s="57"/>
      <c r="R1504" s="57"/>
      <c r="S1504" s="57"/>
      <c r="T1504" s="57"/>
      <c r="U1504" s="57"/>
      <c r="V1504" s="57"/>
      <c r="W1504" s="57"/>
      <c r="X1504" s="57"/>
      <c r="Y1504" s="57"/>
      <c r="Z1504" s="57"/>
      <c r="AA1504" s="57"/>
      <c r="AB1504" s="57"/>
      <c r="AC1504" s="57"/>
      <c r="AD1504" s="57"/>
      <c r="AE1504" s="57"/>
      <c r="AF1504" s="57"/>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c r="BH1504" s="57"/>
      <c r="BI1504" s="57"/>
      <c r="BJ1504" s="57"/>
      <c r="BK1504" s="57"/>
      <c r="BL1504" s="57"/>
      <c r="BM1504" s="57"/>
    </row>
    <row r="1505" spans="3:65">
      <c r="C1505" s="57"/>
      <c r="D1505" s="62"/>
      <c r="E1505" s="57"/>
      <c r="F1505" s="57"/>
      <c r="G1505" s="57"/>
      <c r="H1505" s="57"/>
      <c r="I1505" s="62"/>
      <c r="J1505" s="57"/>
      <c r="K1505" s="57"/>
      <c r="L1505" s="57"/>
      <c r="M1505" s="57"/>
      <c r="N1505" s="57"/>
      <c r="O1505" s="57"/>
      <c r="P1505" s="57"/>
      <c r="Q1505" s="57"/>
      <c r="R1505" s="57"/>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c r="BH1505" s="57"/>
      <c r="BI1505" s="57"/>
      <c r="BJ1505" s="57"/>
      <c r="BK1505" s="57"/>
      <c r="BL1505" s="57"/>
      <c r="BM1505" s="57"/>
    </row>
    <row r="1506" spans="3:65">
      <c r="C1506" s="57"/>
      <c r="D1506" s="62"/>
      <c r="E1506" s="57"/>
      <c r="F1506" s="57"/>
      <c r="G1506" s="57"/>
      <c r="H1506" s="57"/>
      <c r="I1506" s="62"/>
      <c r="J1506" s="57"/>
      <c r="K1506" s="57"/>
      <c r="L1506" s="57"/>
      <c r="M1506" s="57"/>
      <c r="N1506" s="57"/>
      <c r="O1506" s="57"/>
      <c r="P1506" s="57"/>
      <c r="Q1506" s="57"/>
      <c r="R1506" s="57"/>
      <c r="S1506" s="57"/>
      <c r="T1506" s="57"/>
      <c r="U1506" s="57"/>
      <c r="V1506" s="57"/>
      <c r="W1506" s="57"/>
      <c r="X1506" s="57"/>
      <c r="Y1506" s="57"/>
      <c r="Z1506" s="57"/>
      <c r="AA1506" s="57"/>
      <c r="AB1506" s="57"/>
      <c r="AC1506" s="57"/>
      <c r="AD1506" s="57"/>
      <c r="AE1506" s="57"/>
      <c r="AF1506" s="57"/>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c r="BH1506" s="57"/>
      <c r="BI1506" s="57"/>
      <c r="BJ1506" s="57"/>
      <c r="BK1506" s="57"/>
      <c r="BL1506" s="57"/>
      <c r="BM1506" s="57"/>
    </row>
    <row r="1507" spans="3:65">
      <c r="C1507" s="57"/>
      <c r="D1507" s="62"/>
      <c r="E1507" s="57"/>
      <c r="F1507" s="57"/>
      <c r="G1507" s="57"/>
      <c r="H1507" s="57"/>
      <c r="I1507" s="62"/>
      <c r="J1507" s="57"/>
      <c r="K1507" s="57"/>
      <c r="L1507" s="57"/>
      <c r="M1507" s="57"/>
      <c r="N1507" s="57"/>
      <c r="O1507" s="57"/>
      <c r="P1507" s="57"/>
      <c r="Q1507" s="57"/>
      <c r="R1507" s="57"/>
      <c r="S1507" s="57"/>
      <c r="T1507" s="57"/>
      <c r="U1507" s="57"/>
      <c r="V1507" s="57"/>
      <c r="W1507" s="57"/>
      <c r="X1507" s="57"/>
      <c r="Y1507" s="57"/>
      <c r="Z1507" s="57"/>
      <c r="AA1507" s="57"/>
      <c r="AB1507" s="57"/>
      <c r="AC1507" s="57"/>
      <c r="AD1507" s="57"/>
      <c r="AE1507" s="57"/>
      <c r="AF1507" s="57"/>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c r="BH1507" s="57"/>
      <c r="BI1507" s="57"/>
      <c r="BJ1507" s="57"/>
      <c r="BK1507" s="57"/>
      <c r="BL1507" s="57"/>
      <c r="BM1507" s="57"/>
    </row>
    <row r="1508" spans="3:65">
      <c r="C1508" s="57"/>
      <c r="D1508" s="62"/>
      <c r="E1508" s="57"/>
      <c r="F1508" s="57"/>
      <c r="G1508" s="57"/>
      <c r="H1508" s="57"/>
      <c r="I1508" s="62"/>
      <c r="J1508" s="57"/>
      <c r="K1508" s="57"/>
      <c r="L1508" s="57"/>
      <c r="M1508" s="57"/>
      <c r="N1508" s="57"/>
      <c r="O1508" s="57"/>
      <c r="P1508" s="57"/>
      <c r="Q1508" s="57"/>
      <c r="R1508" s="57"/>
      <c r="S1508" s="57"/>
      <c r="T1508" s="57"/>
      <c r="U1508" s="57"/>
      <c r="V1508" s="57"/>
      <c r="W1508" s="57"/>
      <c r="X1508" s="57"/>
      <c r="Y1508" s="57"/>
      <c r="Z1508" s="57"/>
      <c r="AA1508" s="57"/>
      <c r="AB1508" s="57"/>
      <c r="AC1508" s="57"/>
      <c r="AD1508" s="57"/>
      <c r="AE1508" s="57"/>
      <c r="AF1508" s="57"/>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c r="BH1508" s="57"/>
      <c r="BI1508" s="57"/>
      <c r="BJ1508" s="57"/>
      <c r="BK1508" s="57"/>
      <c r="BL1508" s="57"/>
      <c r="BM1508" s="57"/>
    </row>
    <row r="1509" spans="3:65">
      <c r="C1509" s="57"/>
      <c r="D1509" s="62"/>
      <c r="E1509" s="57"/>
      <c r="F1509" s="57"/>
      <c r="G1509" s="57"/>
      <c r="H1509" s="57"/>
      <c r="I1509" s="62"/>
      <c r="J1509" s="57"/>
      <c r="K1509" s="57"/>
      <c r="L1509" s="57"/>
      <c r="M1509" s="57"/>
      <c r="N1509" s="57"/>
      <c r="O1509" s="57"/>
      <c r="P1509" s="57"/>
      <c r="Q1509" s="57"/>
      <c r="R1509" s="57"/>
      <c r="S1509" s="57"/>
      <c r="T1509" s="57"/>
      <c r="U1509" s="57"/>
      <c r="V1509" s="57"/>
      <c r="W1509" s="57"/>
      <c r="X1509" s="57"/>
      <c r="Y1509" s="57"/>
      <c r="Z1509" s="57"/>
      <c r="AA1509" s="57"/>
      <c r="AB1509" s="57"/>
      <c r="AC1509" s="57"/>
      <c r="AD1509" s="57"/>
      <c r="AE1509" s="57"/>
      <c r="AF1509" s="57"/>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c r="BH1509" s="57"/>
      <c r="BI1509" s="57"/>
      <c r="BJ1509" s="57"/>
      <c r="BK1509" s="57"/>
      <c r="BL1509" s="57"/>
      <c r="BM1509" s="57"/>
    </row>
    <row r="1510" spans="3:65">
      <c r="C1510" s="57"/>
      <c r="D1510" s="62"/>
      <c r="E1510" s="57"/>
      <c r="F1510" s="57"/>
      <c r="G1510" s="57"/>
      <c r="H1510" s="57"/>
      <c r="I1510" s="62"/>
      <c r="J1510" s="57"/>
      <c r="K1510" s="57"/>
      <c r="L1510" s="57"/>
      <c r="M1510" s="57"/>
      <c r="N1510" s="57"/>
      <c r="O1510" s="57"/>
      <c r="P1510" s="57"/>
      <c r="Q1510" s="57"/>
      <c r="R1510" s="57"/>
      <c r="S1510" s="57"/>
      <c r="T1510" s="57"/>
      <c r="U1510" s="57"/>
      <c r="V1510" s="57"/>
      <c r="W1510" s="57"/>
      <c r="X1510" s="57"/>
      <c r="Y1510" s="57"/>
      <c r="Z1510" s="57"/>
      <c r="AA1510" s="57"/>
      <c r="AB1510" s="57"/>
      <c r="AC1510" s="57"/>
      <c r="AD1510" s="57"/>
      <c r="AE1510" s="57"/>
      <c r="AF1510" s="57"/>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c r="BH1510" s="57"/>
      <c r="BI1510" s="57"/>
      <c r="BJ1510" s="57"/>
      <c r="BK1510" s="57"/>
      <c r="BL1510" s="57"/>
      <c r="BM1510" s="57"/>
    </row>
    <row r="1511" spans="3:65">
      <c r="C1511" s="57"/>
      <c r="D1511" s="62"/>
      <c r="E1511" s="57"/>
      <c r="F1511" s="57"/>
      <c r="G1511" s="57"/>
      <c r="H1511" s="57"/>
      <c r="I1511" s="62"/>
      <c r="J1511" s="57"/>
      <c r="K1511" s="57"/>
      <c r="L1511" s="57"/>
      <c r="M1511" s="57"/>
      <c r="N1511" s="57"/>
      <c r="O1511" s="57"/>
      <c r="P1511" s="57"/>
      <c r="Q1511" s="57"/>
      <c r="R1511" s="57"/>
      <c r="S1511" s="57"/>
      <c r="T1511" s="57"/>
      <c r="U1511" s="57"/>
      <c r="V1511" s="57"/>
      <c r="W1511" s="57"/>
      <c r="X1511" s="57"/>
      <c r="Y1511" s="57"/>
      <c r="Z1511" s="57"/>
      <c r="AA1511" s="57"/>
      <c r="AB1511" s="57"/>
      <c r="AC1511" s="57"/>
      <c r="AD1511" s="57"/>
      <c r="AE1511" s="57"/>
      <c r="AF1511" s="57"/>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c r="BH1511" s="57"/>
      <c r="BI1511" s="57"/>
      <c r="BJ1511" s="57"/>
      <c r="BK1511" s="57"/>
      <c r="BL1511" s="57"/>
      <c r="BM1511" s="57"/>
    </row>
    <row r="1512" spans="3:65">
      <c r="C1512" s="57"/>
      <c r="D1512" s="62"/>
      <c r="E1512" s="57"/>
      <c r="F1512" s="57"/>
      <c r="G1512" s="57"/>
      <c r="H1512" s="57"/>
      <c r="I1512" s="62"/>
      <c r="J1512" s="57"/>
      <c r="K1512" s="57"/>
      <c r="L1512" s="57"/>
      <c r="M1512" s="57"/>
      <c r="N1512" s="57"/>
      <c r="O1512" s="57"/>
      <c r="P1512" s="57"/>
      <c r="Q1512" s="57"/>
      <c r="R1512" s="57"/>
      <c r="S1512" s="57"/>
      <c r="T1512" s="57"/>
      <c r="U1512" s="57"/>
      <c r="V1512" s="57"/>
      <c r="W1512" s="57"/>
      <c r="X1512" s="57"/>
      <c r="Y1512" s="57"/>
      <c r="Z1512" s="57"/>
      <c r="AA1512" s="57"/>
      <c r="AB1512" s="57"/>
      <c r="AC1512" s="57"/>
      <c r="AD1512" s="57"/>
      <c r="AE1512" s="57"/>
      <c r="AF1512" s="57"/>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c r="BH1512" s="57"/>
      <c r="BI1512" s="57"/>
      <c r="BJ1512" s="57"/>
      <c r="BK1512" s="57"/>
      <c r="BL1512" s="57"/>
      <c r="BM1512" s="57"/>
    </row>
    <row r="1513" spans="3:65">
      <c r="C1513" s="57"/>
      <c r="D1513" s="62"/>
      <c r="E1513" s="57"/>
      <c r="F1513" s="57"/>
      <c r="G1513" s="57"/>
      <c r="H1513" s="57"/>
      <c r="I1513" s="62"/>
      <c r="J1513" s="57"/>
      <c r="K1513" s="57"/>
      <c r="L1513" s="57"/>
      <c r="M1513" s="57"/>
      <c r="N1513" s="57"/>
      <c r="O1513" s="57"/>
      <c r="P1513" s="57"/>
      <c r="Q1513" s="57"/>
      <c r="R1513" s="57"/>
      <c r="S1513" s="57"/>
      <c r="T1513" s="57"/>
      <c r="U1513" s="57"/>
      <c r="V1513" s="57"/>
      <c r="W1513" s="57"/>
      <c r="X1513" s="57"/>
      <c r="Y1513" s="57"/>
      <c r="Z1513" s="57"/>
      <c r="AA1513" s="57"/>
      <c r="AB1513" s="57"/>
      <c r="AC1513" s="57"/>
      <c r="AD1513" s="57"/>
      <c r="AE1513" s="57"/>
      <c r="AF1513" s="57"/>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c r="BH1513" s="57"/>
      <c r="BI1513" s="57"/>
      <c r="BJ1513" s="57"/>
      <c r="BK1513" s="57"/>
      <c r="BL1513" s="57"/>
      <c r="BM1513" s="57"/>
    </row>
    <row r="1514" spans="3:65">
      <c r="C1514" s="57"/>
      <c r="D1514" s="62"/>
      <c r="E1514" s="57"/>
      <c r="F1514" s="57"/>
      <c r="G1514" s="57"/>
      <c r="H1514" s="57"/>
      <c r="I1514" s="62"/>
      <c r="J1514" s="57"/>
      <c r="K1514" s="57"/>
      <c r="L1514" s="57"/>
      <c r="M1514" s="57"/>
      <c r="N1514" s="57"/>
      <c r="O1514" s="57"/>
      <c r="P1514" s="57"/>
      <c r="Q1514" s="57"/>
      <c r="R1514" s="57"/>
      <c r="S1514" s="57"/>
      <c r="T1514" s="57"/>
      <c r="U1514" s="57"/>
      <c r="V1514" s="57"/>
      <c r="W1514" s="57"/>
      <c r="X1514" s="57"/>
      <c r="Y1514" s="57"/>
      <c r="Z1514" s="57"/>
      <c r="AA1514" s="57"/>
      <c r="AB1514" s="57"/>
      <c r="AC1514" s="57"/>
      <c r="AD1514" s="57"/>
      <c r="AE1514" s="57"/>
      <c r="AF1514" s="57"/>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c r="BH1514" s="57"/>
      <c r="BI1514" s="57"/>
      <c r="BJ1514" s="57"/>
      <c r="BK1514" s="57"/>
      <c r="BL1514" s="57"/>
      <c r="BM1514" s="57"/>
    </row>
    <row r="1515" spans="3:65">
      <c r="C1515" s="57"/>
      <c r="D1515" s="62"/>
      <c r="E1515" s="57"/>
      <c r="F1515" s="57"/>
      <c r="G1515" s="57"/>
      <c r="H1515" s="57"/>
      <c r="I1515" s="62"/>
      <c r="J1515" s="57"/>
      <c r="K1515" s="57"/>
      <c r="L1515" s="57"/>
      <c r="M1515" s="57"/>
      <c r="N1515" s="57"/>
      <c r="O1515" s="57"/>
      <c r="P1515" s="57"/>
      <c r="Q1515" s="57"/>
      <c r="R1515" s="57"/>
      <c r="S1515" s="57"/>
      <c r="T1515" s="57"/>
      <c r="U1515" s="57"/>
      <c r="V1515" s="57"/>
      <c r="W1515" s="57"/>
      <c r="X1515" s="57"/>
      <c r="Y1515" s="57"/>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c r="BH1515" s="57"/>
      <c r="BI1515" s="57"/>
      <c r="BJ1515" s="57"/>
      <c r="BK1515" s="57"/>
      <c r="BL1515" s="57"/>
      <c r="BM1515" s="57"/>
    </row>
    <row r="1516" spans="3:65">
      <c r="C1516" s="57"/>
      <c r="D1516" s="62"/>
      <c r="E1516" s="57"/>
      <c r="F1516" s="57"/>
      <c r="G1516" s="57"/>
      <c r="H1516" s="57"/>
      <c r="I1516" s="62"/>
      <c r="J1516" s="57"/>
      <c r="K1516" s="57"/>
      <c r="L1516" s="57"/>
      <c r="M1516" s="57"/>
      <c r="N1516" s="57"/>
      <c r="O1516" s="57"/>
      <c r="P1516" s="57"/>
      <c r="Q1516" s="57"/>
      <c r="R1516" s="57"/>
      <c r="S1516" s="57"/>
      <c r="T1516" s="57"/>
      <c r="U1516" s="57"/>
      <c r="V1516" s="57"/>
      <c r="W1516" s="57"/>
      <c r="X1516" s="57"/>
      <c r="Y1516" s="57"/>
      <c r="Z1516" s="57"/>
      <c r="AA1516" s="57"/>
      <c r="AB1516" s="57"/>
      <c r="AC1516" s="57"/>
      <c r="AD1516" s="57"/>
      <c r="AE1516" s="57"/>
      <c r="AF1516" s="57"/>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c r="BH1516" s="57"/>
      <c r="BI1516" s="57"/>
      <c r="BJ1516" s="57"/>
      <c r="BK1516" s="57"/>
      <c r="BL1516" s="57"/>
      <c r="BM1516" s="57"/>
    </row>
    <row r="1517" spans="3:65">
      <c r="C1517" s="57"/>
      <c r="D1517" s="62"/>
      <c r="E1517" s="57"/>
      <c r="F1517" s="57"/>
      <c r="G1517" s="57"/>
      <c r="H1517" s="57"/>
      <c r="I1517" s="62"/>
      <c r="J1517" s="57"/>
      <c r="K1517" s="57"/>
      <c r="L1517" s="57"/>
      <c r="M1517" s="57"/>
      <c r="N1517" s="57"/>
      <c r="O1517" s="57"/>
      <c r="P1517" s="57"/>
      <c r="Q1517" s="57"/>
      <c r="R1517" s="57"/>
      <c r="S1517" s="57"/>
      <c r="T1517" s="57"/>
      <c r="U1517" s="57"/>
      <c r="V1517" s="57"/>
      <c r="W1517" s="57"/>
      <c r="X1517" s="57"/>
      <c r="Y1517" s="57"/>
      <c r="Z1517" s="57"/>
      <c r="AA1517" s="57"/>
      <c r="AB1517" s="57"/>
      <c r="AC1517" s="57"/>
      <c r="AD1517" s="57"/>
      <c r="AE1517" s="57"/>
      <c r="AF1517" s="57"/>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c r="BH1517" s="57"/>
      <c r="BI1517" s="57"/>
      <c r="BJ1517" s="57"/>
      <c r="BK1517" s="57"/>
      <c r="BL1517" s="57"/>
      <c r="BM1517" s="57"/>
    </row>
    <row r="1518" spans="3:65">
      <c r="C1518" s="57"/>
      <c r="D1518" s="62"/>
      <c r="E1518" s="57"/>
      <c r="F1518" s="57"/>
      <c r="G1518" s="57"/>
      <c r="H1518" s="57"/>
      <c r="I1518" s="62"/>
      <c r="J1518" s="57"/>
      <c r="K1518" s="57"/>
      <c r="L1518" s="57"/>
      <c r="M1518" s="57"/>
      <c r="N1518" s="57"/>
      <c r="O1518" s="57"/>
      <c r="P1518" s="57"/>
      <c r="Q1518" s="57"/>
      <c r="R1518" s="57"/>
      <c r="S1518" s="57"/>
      <c r="T1518" s="57"/>
      <c r="U1518" s="57"/>
      <c r="V1518" s="57"/>
      <c r="W1518" s="57"/>
      <c r="X1518" s="57"/>
      <c r="Y1518" s="57"/>
      <c r="Z1518" s="57"/>
      <c r="AA1518" s="57"/>
      <c r="AB1518" s="57"/>
      <c r="AC1518" s="57"/>
      <c r="AD1518" s="57"/>
      <c r="AE1518" s="57"/>
      <c r="AF1518" s="57"/>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c r="BH1518" s="57"/>
      <c r="BI1518" s="57"/>
      <c r="BJ1518" s="57"/>
      <c r="BK1518" s="57"/>
      <c r="BL1518" s="57"/>
      <c r="BM1518" s="57"/>
    </row>
    <row r="1519" spans="3:65">
      <c r="C1519" s="57"/>
      <c r="D1519" s="62"/>
      <c r="E1519" s="57"/>
      <c r="F1519" s="57"/>
      <c r="G1519" s="57"/>
      <c r="H1519" s="57"/>
      <c r="I1519" s="62"/>
      <c r="J1519" s="57"/>
      <c r="K1519" s="57"/>
      <c r="L1519" s="57"/>
      <c r="M1519" s="57"/>
      <c r="N1519" s="57"/>
      <c r="O1519" s="57"/>
      <c r="P1519" s="57"/>
      <c r="Q1519" s="57"/>
      <c r="R1519" s="57"/>
      <c r="S1519" s="57"/>
      <c r="T1519" s="57"/>
      <c r="U1519" s="57"/>
      <c r="V1519" s="57"/>
      <c r="W1519" s="57"/>
      <c r="X1519" s="57"/>
      <c r="Y1519" s="57"/>
      <c r="Z1519" s="57"/>
      <c r="AA1519" s="57"/>
      <c r="AB1519" s="57"/>
      <c r="AC1519" s="57"/>
      <c r="AD1519" s="57"/>
      <c r="AE1519" s="57"/>
      <c r="AF1519" s="57"/>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c r="BH1519" s="57"/>
      <c r="BI1519" s="57"/>
      <c r="BJ1519" s="57"/>
      <c r="BK1519" s="57"/>
      <c r="BL1519" s="57"/>
      <c r="BM1519" s="57"/>
    </row>
    <row r="1520" spans="3:65">
      <c r="C1520" s="57"/>
      <c r="D1520" s="62"/>
      <c r="E1520" s="57"/>
      <c r="F1520" s="57"/>
      <c r="G1520" s="57"/>
      <c r="H1520" s="57"/>
      <c r="I1520" s="62"/>
      <c r="J1520" s="57"/>
      <c r="K1520" s="57"/>
      <c r="L1520" s="57"/>
      <c r="M1520" s="57"/>
      <c r="N1520" s="57"/>
      <c r="O1520" s="57"/>
      <c r="P1520" s="57"/>
      <c r="Q1520" s="57"/>
      <c r="R1520" s="57"/>
      <c r="S1520" s="57"/>
      <c r="T1520" s="57"/>
      <c r="U1520" s="57"/>
      <c r="V1520" s="57"/>
      <c r="W1520" s="57"/>
      <c r="X1520" s="57"/>
      <c r="Y1520" s="57"/>
      <c r="Z1520" s="57"/>
      <c r="AA1520" s="57"/>
      <c r="AB1520" s="57"/>
      <c r="AC1520" s="57"/>
      <c r="AD1520" s="57"/>
      <c r="AE1520" s="57"/>
      <c r="AF1520" s="57"/>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c r="BH1520" s="57"/>
      <c r="BI1520" s="57"/>
      <c r="BJ1520" s="57"/>
      <c r="BK1520" s="57"/>
      <c r="BL1520" s="57"/>
      <c r="BM1520" s="57"/>
    </row>
    <row r="1521" spans="3:65">
      <c r="C1521" s="57"/>
      <c r="D1521" s="62"/>
      <c r="E1521" s="57"/>
      <c r="F1521" s="57"/>
      <c r="G1521" s="57"/>
      <c r="H1521" s="57"/>
      <c r="I1521" s="62"/>
      <c r="J1521" s="57"/>
      <c r="K1521" s="57"/>
      <c r="L1521" s="57"/>
      <c r="M1521" s="57"/>
      <c r="N1521" s="57"/>
      <c r="O1521" s="57"/>
      <c r="P1521" s="57"/>
      <c r="Q1521" s="57"/>
      <c r="R1521" s="57"/>
      <c r="S1521" s="57"/>
      <c r="T1521" s="57"/>
      <c r="U1521" s="57"/>
      <c r="V1521" s="57"/>
      <c r="W1521" s="57"/>
      <c r="X1521" s="57"/>
      <c r="Y1521" s="57"/>
      <c r="Z1521" s="57"/>
      <c r="AA1521" s="57"/>
      <c r="AB1521" s="57"/>
      <c r="AC1521" s="57"/>
      <c r="AD1521" s="57"/>
      <c r="AE1521" s="57"/>
      <c r="AF1521" s="57"/>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c r="BH1521" s="57"/>
      <c r="BI1521" s="57"/>
      <c r="BJ1521" s="57"/>
      <c r="BK1521" s="57"/>
      <c r="BL1521" s="57"/>
      <c r="BM1521" s="57"/>
    </row>
    <row r="1522" spans="3:65">
      <c r="C1522" s="57"/>
      <c r="D1522" s="62"/>
      <c r="E1522" s="57"/>
      <c r="F1522" s="57"/>
      <c r="G1522" s="57"/>
      <c r="H1522" s="57"/>
      <c r="I1522" s="62"/>
      <c r="J1522" s="57"/>
      <c r="K1522" s="57"/>
      <c r="L1522" s="57"/>
      <c r="M1522" s="57"/>
      <c r="N1522" s="57"/>
      <c r="O1522" s="57"/>
      <c r="P1522" s="57"/>
      <c r="Q1522" s="57"/>
      <c r="R1522" s="57"/>
      <c r="S1522" s="57"/>
      <c r="T1522" s="57"/>
      <c r="U1522" s="57"/>
      <c r="V1522" s="57"/>
      <c r="W1522" s="57"/>
      <c r="X1522" s="57"/>
      <c r="Y1522" s="57"/>
      <c r="Z1522" s="57"/>
      <c r="AA1522" s="57"/>
      <c r="AB1522" s="57"/>
      <c r="AC1522" s="57"/>
      <c r="AD1522" s="57"/>
      <c r="AE1522" s="57"/>
      <c r="AF1522" s="57"/>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c r="BH1522" s="57"/>
      <c r="BI1522" s="57"/>
      <c r="BJ1522" s="57"/>
      <c r="BK1522" s="57"/>
      <c r="BL1522" s="57"/>
      <c r="BM1522" s="57"/>
    </row>
    <row r="1523" spans="3:65">
      <c r="C1523" s="57"/>
      <c r="D1523" s="62"/>
      <c r="E1523" s="57"/>
      <c r="F1523" s="57"/>
      <c r="G1523" s="57"/>
      <c r="H1523" s="57"/>
      <c r="I1523" s="62"/>
      <c r="J1523" s="57"/>
      <c r="K1523" s="57"/>
      <c r="L1523" s="57"/>
      <c r="M1523" s="57"/>
      <c r="N1523" s="57"/>
      <c r="O1523" s="57"/>
      <c r="P1523" s="57"/>
      <c r="Q1523" s="57"/>
      <c r="R1523" s="57"/>
      <c r="S1523" s="57"/>
      <c r="T1523" s="57"/>
      <c r="U1523" s="57"/>
      <c r="V1523" s="57"/>
      <c r="W1523" s="57"/>
      <c r="X1523" s="57"/>
      <c r="Y1523" s="57"/>
      <c r="Z1523" s="57"/>
      <c r="AA1523" s="57"/>
      <c r="AB1523" s="57"/>
      <c r="AC1523" s="57"/>
      <c r="AD1523" s="57"/>
      <c r="AE1523" s="57"/>
      <c r="AF1523" s="57"/>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c r="BH1523" s="57"/>
      <c r="BI1523" s="57"/>
      <c r="BJ1523" s="57"/>
      <c r="BK1523" s="57"/>
      <c r="BL1523" s="57"/>
      <c r="BM1523" s="57"/>
    </row>
    <row r="1524" spans="3:65">
      <c r="C1524" s="57"/>
      <c r="D1524" s="62"/>
      <c r="E1524" s="57"/>
      <c r="F1524" s="57"/>
      <c r="G1524" s="57"/>
      <c r="H1524" s="57"/>
      <c r="I1524" s="62"/>
      <c r="J1524" s="57"/>
      <c r="K1524" s="57"/>
      <c r="L1524" s="57"/>
      <c r="M1524" s="57"/>
      <c r="N1524" s="57"/>
      <c r="O1524" s="57"/>
      <c r="P1524" s="57"/>
      <c r="Q1524" s="57"/>
      <c r="R1524" s="57"/>
      <c r="S1524" s="57"/>
      <c r="T1524" s="57"/>
      <c r="U1524" s="57"/>
      <c r="V1524" s="57"/>
      <c r="W1524" s="57"/>
      <c r="X1524" s="57"/>
      <c r="Y1524" s="57"/>
      <c r="Z1524" s="57"/>
      <c r="AA1524" s="57"/>
      <c r="AB1524" s="57"/>
      <c r="AC1524" s="57"/>
      <c r="AD1524" s="57"/>
      <c r="AE1524" s="57"/>
      <c r="AF1524" s="57"/>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c r="BH1524" s="57"/>
      <c r="BI1524" s="57"/>
      <c r="BJ1524" s="57"/>
      <c r="BK1524" s="57"/>
      <c r="BL1524" s="57"/>
      <c r="BM1524" s="57"/>
    </row>
    <row r="1525" spans="3:65">
      <c r="C1525" s="57"/>
      <c r="D1525" s="62"/>
      <c r="E1525" s="57"/>
      <c r="F1525" s="57"/>
      <c r="G1525" s="57"/>
      <c r="H1525" s="57"/>
      <c r="I1525" s="62"/>
      <c r="J1525" s="57"/>
      <c r="K1525" s="57"/>
      <c r="L1525" s="57"/>
      <c r="M1525" s="57"/>
      <c r="N1525" s="57"/>
      <c r="O1525" s="57"/>
      <c r="P1525" s="57"/>
      <c r="Q1525" s="57"/>
      <c r="R1525" s="57"/>
      <c r="S1525" s="57"/>
      <c r="T1525" s="57"/>
      <c r="U1525" s="57"/>
      <c r="V1525" s="57"/>
      <c r="W1525" s="57"/>
      <c r="X1525" s="57"/>
      <c r="Y1525" s="57"/>
      <c r="Z1525" s="57"/>
      <c r="AA1525" s="57"/>
      <c r="AB1525" s="57"/>
      <c r="AC1525" s="57"/>
      <c r="AD1525" s="57"/>
      <c r="AE1525" s="57"/>
      <c r="AF1525" s="57"/>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c r="BH1525" s="57"/>
      <c r="BI1525" s="57"/>
      <c r="BJ1525" s="57"/>
      <c r="BK1525" s="57"/>
      <c r="BL1525" s="57"/>
      <c r="BM1525" s="57"/>
    </row>
    <row r="1526" spans="3:65">
      <c r="C1526" s="57"/>
      <c r="D1526" s="62"/>
      <c r="E1526" s="57"/>
      <c r="F1526" s="57"/>
      <c r="G1526" s="57"/>
      <c r="H1526" s="57"/>
      <c r="I1526" s="62"/>
      <c r="J1526" s="57"/>
      <c r="K1526" s="57"/>
      <c r="L1526" s="57"/>
      <c r="M1526" s="57"/>
      <c r="N1526" s="57"/>
      <c r="O1526" s="57"/>
      <c r="P1526" s="57"/>
      <c r="Q1526" s="57"/>
      <c r="R1526" s="57"/>
      <c r="S1526" s="57"/>
      <c r="T1526" s="57"/>
      <c r="U1526" s="57"/>
      <c r="V1526" s="57"/>
      <c r="W1526" s="57"/>
      <c r="X1526" s="57"/>
      <c r="Y1526" s="57"/>
      <c r="Z1526" s="57"/>
      <c r="AA1526" s="57"/>
      <c r="AB1526" s="57"/>
      <c r="AC1526" s="57"/>
      <c r="AD1526" s="57"/>
      <c r="AE1526" s="57"/>
      <c r="AF1526" s="57"/>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c r="BH1526" s="57"/>
      <c r="BI1526" s="57"/>
      <c r="BJ1526" s="57"/>
      <c r="BK1526" s="57"/>
      <c r="BL1526" s="57"/>
      <c r="BM1526" s="57"/>
    </row>
    <row r="1527" spans="3:65">
      <c r="C1527" s="57"/>
      <c r="D1527" s="62"/>
      <c r="E1527" s="57"/>
      <c r="F1527" s="57"/>
      <c r="G1527" s="57"/>
      <c r="H1527" s="57"/>
      <c r="I1527" s="62"/>
      <c r="J1527" s="57"/>
      <c r="K1527" s="57"/>
      <c r="L1527" s="57"/>
      <c r="M1527" s="57"/>
      <c r="N1527" s="57"/>
      <c r="O1527" s="57"/>
      <c r="P1527" s="57"/>
      <c r="Q1527" s="57"/>
      <c r="R1527" s="57"/>
      <c r="S1527" s="57"/>
      <c r="T1527" s="57"/>
      <c r="U1527" s="57"/>
      <c r="V1527" s="57"/>
      <c r="W1527" s="57"/>
      <c r="X1527" s="57"/>
      <c r="Y1527" s="57"/>
      <c r="Z1527" s="57"/>
      <c r="AA1527" s="57"/>
      <c r="AB1527" s="57"/>
      <c r="AC1527" s="57"/>
      <c r="AD1527" s="57"/>
      <c r="AE1527" s="57"/>
      <c r="AF1527" s="57"/>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c r="BH1527" s="57"/>
      <c r="BI1527" s="57"/>
      <c r="BJ1527" s="57"/>
      <c r="BK1527" s="57"/>
      <c r="BL1527" s="57"/>
      <c r="BM1527" s="57"/>
    </row>
    <row r="1528" spans="3:65">
      <c r="C1528" s="57"/>
      <c r="D1528" s="62"/>
      <c r="E1528" s="57"/>
      <c r="F1528" s="57"/>
      <c r="G1528" s="57"/>
      <c r="H1528" s="57"/>
      <c r="I1528" s="62"/>
      <c r="J1528" s="57"/>
      <c r="K1528" s="57"/>
      <c r="L1528" s="57"/>
      <c r="M1528" s="57"/>
      <c r="N1528" s="57"/>
      <c r="O1528" s="57"/>
      <c r="P1528" s="57"/>
      <c r="Q1528" s="57"/>
      <c r="R1528" s="57"/>
      <c r="S1528" s="57"/>
      <c r="T1528" s="57"/>
      <c r="U1528" s="57"/>
      <c r="V1528" s="57"/>
      <c r="W1528" s="57"/>
      <c r="X1528" s="57"/>
      <c r="Y1528" s="57"/>
      <c r="Z1528" s="57"/>
      <c r="AA1528" s="57"/>
      <c r="AB1528" s="57"/>
      <c r="AC1528" s="57"/>
      <c r="AD1528" s="57"/>
      <c r="AE1528" s="57"/>
      <c r="AF1528" s="57"/>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c r="BH1528" s="57"/>
      <c r="BI1528" s="57"/>
      <c r="BJ1528" s="57"/>
      <c r="BK1528" s="57"/>
      <c r="BL1528" s="57"/>
      <c r="BM1528" s="57"/>
    </row>
    <row r="1529" spans="3:65">
      <c r="C1529" s="57"/>
      <c r="D1529" s="62"/>
      <c r="E1529" s="57"/>
      <c r="F1529" s="57"/>
      <c r="G1529" s="57"/>
      <c r="H1529" s="57"/>
      <c r="I1529" s="62"/>
      <c r="J1529" s="57"/>
      <c r="K1529" s="57"/>
      <c r="L1529" s="57"/>
      <c r="M1529" s="57"/>
      <c r="N1529" s="57"/>
      <c r="O1529" s="57"/>
      <c r="P1529" s="57"/>
      <c r="Q1529" s="57"/>
      <c r="R1529" s="57"/>
      <c r="S1529" s="57"/>
      <c r="T1529" s="57"/>
      <c r="U1529" s="57"/>
      <c r="V1529" s="57"/>
      <c r="W1529" s="57"/>
      <c r="X1529" s="57"/>
      <c r="Y1529" s="57"/>
      <c r="Z1529" s="57"/>
      <c r="AA1529" s="57"/>
      <c r="AB1529" s="57"/>
      <c r="AC1529" s="57"/>
      <c r="AD1529" s="57"/>
      <c r="AE1529" s="57"/>
      <c r="AF1529" s="57"/>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c r="BH1529" s="57"/>
      <c r="BI1529" s="57"/>
      <c r="BJ1529" s="57"/>
      <c r="BK1529" s="57"/>
      <c r="BL1529" s="57"/>
      <c r="BM1529" s="57"/>
    </row>
    <row r="1530" spans="3:65">
      <c r="C1530" s="57"/>
      <c r="D1530" s="62"/>
      <c r="E1530" s="57"/>
      <c r="F1530" s="57"/>
      <c r="G1530" s="57"/>
      <c r="H1530" s="57"/>
      <c r="I1530" s="62"/>
      <c r="J1530" s="57"/>
      <c r="K1530" s="57"/>
      <c r="L1530" s="57"/>
      <c r="M1530" s="57"/>
      <c r="N1530" s="57"/>
      <c r="O1530" s="57"/>
      <c r="P1530" s="57"/>
      <c r="Q1530" s="57"/>
      <c r="R1530" s="57"/>
      <c r="S1530" s="57"/>
      <c r="T1530" s="57"/>
      <c r="U1530" s="57"/>
      <c r="V1530" s="57"/>
      <c r="W1530" s="57"/>
      <c r="X1530" s="57"/>
      <c r="Y1530" s="57"/>
      <c r="Z1530" s="57"/>
      <c r="AA1530" s="57"/>
      <c r="AB1530" s="57"/>
      <c r="AC1530" s="57"/>
      <c r="AD1530" s="57"/>
      <c r="AE1530" s="57"/>
      <c r="AF1530" s="57"/>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c r="BH1530" s="57"/>
      <c r="BI1530" s="57"/>
      <c r="BJ1530" s="57"/>
      <c r="BK1530" s="57"/>
      <c r="BL1530" s="57"/>
      <c r="BM1530" s="57"/>
    </row>
    <row r="1531" spans="3:65">
      <c r="C1531" s="57"/>
      <c r="D1531" s="62"/>
      <c r="E1531" s="57"/>
      <c r="F1531" s="57"/>
      <c r="G1531" s="57"/>
      <c r="H1531" s="57"/>
      <c r="I1531" s="62"/>
      <c r="J1531" s="57"/>
      <c r="K1531" s="57"/>
      <c r="L1531" s="57"/>
      <c r="M1531" s="57"/>
      <c r="N1531" s="57"/>
      <c r="O1531" s="57"/>
      <c r="P1531" s="57"/>
      <c r="Q1531" s="57"/>
      <c r="R1531" s="57"/>
      <c r="S1531" s="57"/>
      <c r="T1531" s="57"/>
      <c r="U1531" s="57"/>
      <c r="V1531" s="57"/>
      <c r="W1531" s="57"/>
      <c r="X1531" s="57"/>
      <c r="Y1531" s="57"/>
      <c r="Z1531" s="57"/>
      <c r="AA1531" s="57"/>
      <c r="AB1531" s="57"/>
      <c r="AC1531" s="57"/>
      <c r="AD1531" s="57"/>
      <c r="AE1531" s="57"/>
      <c r="AF1531" s="57"/>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c r="BH1531" s="57"/>
      <c r="BI1531" s="57"/>
      <c r="BJ1531" s="57"/>
      <c r="BK1531" s="57"/>
      <c r="BL1531" s="57"/>
      <c r="BM1531" s="57"/>
    </row>
    <row r="1532" spans="3:65">
      <c r="C1532" s="57"/>
      <c r="D1532" s="62"/>
      <c r="E1532" s="57"/>
      <c r="F1532" s="57"/>
      <c r="G1532" s="57"/>
      <c r="H1532" s="57"/>
      <c r="I1532" s="62"/>
      <c r="J1532" s="57"/>
      <c r="K1532" s="57"/>
      <c r="L1532" s="57"/>
      <c r="M1532" s="57"/>
      <c r="N1532" s="57"/>
      <c r="O1532" s="57"/>
      <c r="P1532" s="57"/>
      <c r="Q1532" s="57"/>
      <c r="R1532" s="57"/>
      <c r="S1532" s="57"/>
      <c r="T1532" s="57"/>
      <c r="U1532" s="57"/>
      <c r="V1532" s="57"/>
      <c r="W1532" s="57"/>
      <c r="X1532" s="57"/>
      <c r="Y1532" s="57"/>
      <c r="Z1532" s="57"/>
      <c r="AA1532" s="57"/>
      <c r="AB1532" s="57"/>
      <c r="AC1532" s="57"/>
      <c r="AD1532" s="57"/>
      <c r="AE1532" s="57"/>
      <c r="AF1532" s="57"/>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c r="BH1532" s="57"/>
      <c r="BI1532" s="57"/>
      <c r="BJ1532" s="57"/>
      <c r="BK1532" s="57"/>
      <c r="BL1532" s="57"/>
      <c r="BM1532" s="57"/>
    </row>
    <row r="1533" spans="3:65">
      <c r="C1533" s="57"/>
      <c r="D1533" s="62"/>
      <c r="E1533" s="57"/>
      <c r="F1533" s="57"/>
      <c r="G1533" s="57"/>
      <c r="H1533" s="57"/>
      <c r="I1533" s="62"/>
      <c r="J1533" s="57"/>
      <c r="K1533" s="57"/>
      <c r="L1533" s="57"/>
      <c r="M1533" s="57"/>
      <c r="N1533" s="57"/>
      <c r="O1533" s="57"/>
      <c r="P1533" s="57"/>
      <c r="Q1533" s="57"/>
      <c r="R1533" s="57"/>
      <c r="S1533" s="57"/>
      <c r="T1533" s="57"/>
      <c r="U1533" s="57"/>
      <c r="V1533" s="57"/>
      <c r="W1533" s="57"/>
      <c r="X1533" s="57"/>
      <c r="Y1533" s="57"/>
      <c r="Z1533" s="57"/>
      <c r="AA1533" s="57"/>
      <c r="AB1533" s="57"/>
      <c r="AC1533" s="57"/>
      <c r="AD1533" s="57"/>
      <c r="AE1533" s="57"/>
      <c r="AF1533" s="57"/>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c r="BH1533" s="57"/>
      <c r="BI1533" s="57"/>
      <c r="BJ1533" s="57"/>
      <c r="BK1533" s="57"/>
      <c r="BL1533" s="57"/>
      <c r="BM1533" s="57"/>
    </row>
    <row r="1534" spans="3:65">
      <c r="C1534" s="57"/>
      <c r="D1534" s="62"/>
      <c r="E1534" s="57"/>
      <c r="F1534" s="57"/>
      <c r="G1534" s="57"/>
      <c r="H1534" s="57"/>
      <c r="I1534" s="62"/>
      <c r="J1534" s="57"/>
      <c r="K1534" s="57"/>
      <c r="L1534" s="57"/>
      <c r="M1534" s="57"/>
      <c r="N1534" s="57"/>
      <c r="O1534" s="57"/>
      <c r="P1534" s="57"/>
      <c r="Q1534" s="57"/>
      <c r="R1534" s="57"/>
      <c r="S1534" s="57"/>
      <c r="T1534" s="57"/>
      <c r="U1534" s="57"/>
      <c r="V1534" s="57"/>
      <c r="W1534" s="57"/>
      <c r="X1534" s="57"/>
      <c r="Y1534" s="57"/>
      <c r="Z1534" s="57"/>
      <c r="AA1534" s="57"/>
      <c r="AB1534" s="57"/>
      <c r="AC1534" s="57"/>
      <c r="AD1534" s="57"/>
      <c r="AE1534" s="57"/>
      <c r="AF1534" s="57"/>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c r="BH1534" s="57"/>
      <c r="BI1534" s="57"/>
      <c r="BJ1534" s="57"/>
      <c r="BK1534" s="57"/>
      <c r="BL1534" s="57"/>
      <c r="BM1534" s="57"/>
    </row>
    <row r="1535" spans="3:65">
      <c r="C1535" s="57"/>
      <c r="D1535" s="62"/>
      <c r="E1535" s="57"/>
      <c r="F1535" s="57"/>
      <c r="G1535" s="57"/>
      <c r="H1535" s="57"/>
      <c r="I1535" s="62"/>
      <c r="J1535" s="57"/>
      <c r="K1535" s="57"/>
      <c r="L1535" s="57"/>
      <c r="M1535" s="57"/>
      <c r="N1535" s="57"/>
      <c r="O1535" s="57"/>
      <c r="P1535" s="57"/>
      <c r="Q1535" s="57"/>
      <c r="R1535" s="57"/>
      <c r="S1535" s="57"/>
      <c r="T1535" s="57"/>
      <c r="U1535" s="57"/>
      <c r="V1535" s="57"/>
      <c r="W1535" s="57"/>
      <c r="X1535" s="57"/>
      <c r="Y1535" s="57"/>
      <c r="Z1535" s="57"/>
      <c r="AA1535" s="57"/>
      <c r="AB1535" s="57"/>
      <c r="AC1535" s="57"/>
      <c r="AD1535" s="57"/>
      <c r="AE1535" s="57"/>
      <c r="AF1535" s="57"/>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c r="BH1535" s="57"/>
      <c r="BI1535" s="57"/>
      <c r="BJ1535" s="57"/>
      <c r="BK1535" s="57"/>
      <c r="BL1535" s="57"/>
      <c r="BM1535" s="57"/>
    </row>
    <row r="1536" spans="3:65">
      <c r="C1536" s="57"/>
      <c r="D1536" s="62"/>
      <c r="E1536" s="57"/>
      <c r="F1536" s="57"/>
      <c r="G1536" s="57"/>
      <c r="H1536" s="57"/>
      <c r="I1536" s="62"/>
      <c r="J1536" s="57"/>
      <c r="K1536" s="57"/>
      <c r="L1536" s="57"/>
      <c r="M1536" s="57"/>
      <c r="N1536" s="57"/>
      <c r="O1536" s="57"/>
      <c r="P1536" s="57"/>
      <c r="Q1536" s="57"/>
      <c r="R1536" s="57"/>
      <c r="S1536" s="57"/>
      <c r="T1536" s="57"/>
      <c r="U1536" s="57"/>
      <c r="V1536" s="57"/>
      <c r="W1536" s="57"/>
      <c r="X1536" s="57"/>
      <c r="Y1536" s="57"/>
      <c r="Z1536" s="57"/>
      <c r="AA1536" s="57"/>
      <c r="AB1536" s="57"/>
      <c r="AC1536" s="57"/>
      <c r="AD1536" s="57"/>
      <c r="AE1536" s="57"/>
      <c r="AF1536" s="57"/>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c r="BH1536" s="57"/>
      <c r="BI1536" s="57"/>
      <c r="BJ1536" s="57"/>
      <c r="BK1536" s="57"/>
      <c r="BL1536" s="57"/>
      <c r="BM1536" s="57"/>
    </row>
    <row r="1537" spans="3:65">
      <c r="C1537" s="57"/>
      <c r="D1537" s="62"/>
      <c r="E1537" s="57"/>
      <c r="F1537" s="57"/>
      <c r="G1537" s="57"/>
      <c r="H1537" s="57"/>
      <c r="I1537" s="62"/>
      <c r="J1537" s="57"/>
      <c r="K1537" s="57"/>
      <c r="L1537" s="57"/>
      <c r="M1537" s="57"/>
      <c r="N1537" s="57"/>
      <c r="O1537" s="57"/>
      <c r="P1537" s="57"/>
      <c r="Q1537" s="57"/>
      <c r="R1537" s="57"/>
      <c r="S1537" s="57"/>
      <c r="T1537" s="57"/>
      <c r="U1537" s="57"/>
      <c r="V1537" s="57"/>
      <c r="W1537" s="57"/>
      <c r="X1537" s="57"/>
      <c r="Y1537" s="57"/>
      <c r="Z1537" s="57"/>
      <c r="AA1537" s="57"/>
      <c r="AB1537" s="57"/>
      <c r="AC1537" s="57"/>
      <c r="AD1537" s="57"/>
      <c r="AE1537" s="57"/>
      <c r="AF1537" s="57"/>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c r="BH1537" s="57"/>
      <c r="BI1537" s="57"/>
      <c r="BJ1537" s="57"/>
      <c r="BK1537" s="57"/>
      <c r="BL1537" s="57"/>
      <c r="BM1537" s="57"/>
    </row>
    <row r="1538" spans="3:65">
      <c r="C1538" s="57"/>
      <c r="D1538" s="62"/>
      <c r="E1538" s="57"/>
      <c r="F1538" s="57"/>
      <c r="G1538" s="57"/>
      <c r="H1538" s="57"/>
      <c r="I1538" s="62"/>
      <c r="J1538" s="57"/>
      <c r="K1538" s="57"/>
      <c r="L1538" s="57"/>
      <c r="M1538" s="57"/>
      <c r="N1538" s="57"/>
      <c r="O1538" s="57"/>
      <c r="P1538" s="57"/>
      <c r="Q1538" s="57"/>
      <c r="R1538" s="57"/>
      <c r="S1538" s="57"/>
      <c r="T1538" s="57"/>
      <c r="U1538" s="57"/>
      <c r="V1538" s="57"/>
      <c r="W1538" s="57"/>
      <c r="X1538" s="57"/>
      <c r="Y1538" s="57"/>
      <c r="Z1538" s="57"/>
      <c r="AA1538" s="57"/>
      <c r="AB1538" s="57"/>
      <c r="AC1538" s="57"/>
      <c r="AD1538" s="57"/>
      <c r="AE1538" s="57"/>
      <c r="AF1538" s="57"/>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c r="BH1538" s="57"/>
      <c r="BI1538" s="57"/>
      <c r="BJ1538" s="57"/>
      <c r="BK1538" s="57"/>
      <c r="BL1538" s="57"/>
      <c r="BM1538" s="57"/>
    </row>
    <row r="1539" spans="3:65">
      <c r="C1539" s="57"/>
      <c r="D1539" s="62"/>
      <c r="E1539" s="57"/>
      <c r="F1539" s="57"/>
      <c r="G1539" s="57"/>
      <c r="H1539" s="57"/>
      <c r="I1539" s="62"/>
      <c r="J1539" s="57"/>
      <c r="K1539" s="57"/>
      <c r="L1539" s="57"/>
      <c r="M1539" s="57"/>
      <c r="N1539" s="57"/>
      <c r="O1539" s="57"/>
      <c r="P1539" s="57"/>
      <c r="Q1539" s="57"/>
      <c r="R1539" s="57"/>
      <c r="S1539" s="57"/>
      <c r="T1539" s="57"/>
      <c r="U1539" s="57"/>
      <c r="V1539" s="57"/>
      <c r="W1539" s="57"/>
      <c r="X1539" s="57"/>
      <c r="Y1539" s="57"/>
      <c r="Z1539" s="57"/>
      <c r="AA1539" s="57"/>
      <c r="AB1539" s="57"/>
      <c r="AC1539" s="57"/>
      <c r="AD1539" s="57"/>
      <c r="AE1539" s="57"/>
      <c r="AF1539" s="57"/>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c r="BH1539" s="57"/>
      <c r="BI1539" s="57"/>
      <c r="BJ1539" s="57"/>
      <c r="BK1539" s="57"/>
      <c r="BL1539" s="57"/>
      <c r="BM1539" s="57"/>
    </row>
    <row r="1540" spans="3:65">
      <c r="C1540" s="57"/>
      <c r="D1540" s="62"/>
      <c r="E1540" s="57"/>
      <c r="F1540" s="57"/>
      <c r="G1540" s="57"/>
      <c r="H1540" s="57"/>
      <c r="I1540" s="62"/>
      <c r="J1540" s="57"/>
      <c r="K1540" s="57"/>
      <c r="L1540" s="57"/>
      <c r="M1540" s="57"/>
      <c r="N1540" s="57"/>
      <c r="O1540" s="57"/>
      <c r="P1540" s="57"/>
      <c r="Q1540" s="57"/>
      <c r="R1540" s="57"/>
      <c r="S1540" s="57"/>
      <c r="T1540" s="57"/>
      <c r="U1540" s="57"/>
      <c r="V1540" s="57"/>
      <c r="W1540" s="57"/>
      <c r="X1540" s="57"/>
      <c r="Y1540" s="57"/>
      <c r="Z1540" s="57"/>
      <c r="AA1540" s="57"/>
      <c r="AB1540" s="57"/>
      <c r="AC1540" s="57"/>
      <c r="AD1540" s="57"/>
      <c r="AE1540" s="57"/>
      <c r="AF1540" s="57"/>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c r="BH1540" s="57"/>
      <c r="BI1540" s="57"/>
      <c r="BJ1540" s="57"/>
      <c r="BK1540" s="57"/>
      <c r="BL1540" s="57"/>
      <c r="BM1540" s="57"/>
    </row>
    <row r="1541" spans="3:65">
      <c r="C1541" s="57"/>
      <c r="D1541" s="62"/>
      <c r="E1541" s="57"/>
      <c r="F1541" s="57"/>
      <c r="G1541" s="57"/>
      <c r="H1541" s="57"/>
      <c r="I1541" s="62"/>
      <c r="J1541" s="57"/>
      <c r="K1541" s="57"/>
      <c r="L1541" s="57"/>
      <c r="M1541" s="57"/>
      <c r="N1541" s="57"/>
      <c r="O1541" s="57"/>
      <c r="P1541" s="57"/>
      <c r="Q1541" s="57"/>
      <c r="R1541" s="57"/>
      <c r="S1541" s="57"/>
      <c r="T1541" s="57"/>
      <c r="U1541" s="57"/>
      <c r="V1541" s="57"/>
      <c r="W1541" s="57"/>
      <c r="X1541" s="57"/>
      <c r="Y1541" s="57"/>
      <c r="Z1541" s="57"/>
      <c r="AA1541" s="57"/>
      <c r="AB1541" s="57"/>
      <c r="AC1541" s="57"/>
      <c r="AD1541" s="57"/>
      <c r="AE1541" s="57"/>
      <c r="AF1541" s="57"/>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c r="BH1541" s="57"/>
      <c r="BI1541" s="57"/>
      <c r="BJ1541" s="57"/>
      <c r="BK1541" s="57"/>
      <c r="BL1541" s="57"/>
      <c r="BM1541" s="57"/>
    </row>
    <row r="1542" spans="3:65">
      <c r="C1542" s="57"/>
      <c r="D1542" s="62"/>
      <c r="E1542" s="57"/>
      <c r="F1542" s="57"/>
      <c r="G1542" s="57"/>
      <c r="H1542" s="57"/>
      <c r="I1542" s="62"/>
      <c r="J1542" s="57"/>
      <c r="K1542" s="57"/>
      <c r="L1542" s="57"/>
      <c r="M1542" s="57"/>
      <c r="N1542" s="57"/>
      <c r="O1542" s="57"/>
      <c r="P1542" s="57"/>
      <c r="Q1542" s="57"/>
      <c r="R1542" s="57"/>
      <c r="S1542" s="57"/>
      <c r="T1542" s="57"/>
      <c r="U1542" s="57"/>
      <c r="V1542" s="57"/>
      <c r="W1542" s="57"/>
      <c r="X1542" s="57"/>
      <c r="Y1542" s="57"/>
      <c r="Z1542" s="57"/>
      <c r="AA1542" s="57"/>
      <c r="AB1542" s="57"/>
      <c r="AC1542" s="57"/>
      <c r="AD1542" s="57"/>
      <c r="AE1542" s="57"/>
      <c r="AF1542" s="57"/>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c r="BH1542" s="57"/>
      <c r="BI1542" s="57"/>
      <c r="BJ1542" s="57"/>
      <c r="BK1542" s="57"/>
      <c r="BL1542" s="57"/>
      <c r="BM1542" s="57"/>
    </row>
    <row r="1543" spans="3:65">
      <c r="C1543" s="57"/>
      <c r="D1543" s="62"/>
      <c r="E1543" s="57"/>
      <c r="F1543" s="57"/>
      <c r="G1543" s="57"/>
      <c r="H1543" s="57"/>
      <c r="I1543" s="62"/>
      <c r="J1543" s="57"/>
      <c r="K1543" s="57"/>
      <c r="L1543" s="57"/>
      <c r="M1543" s="57"/>
      <c r="N1543" s="57"/>
      <c r="O1543" s="57"/>
      <c r="P1543" s="57"/>
      <c r="Q1543" s="57"/>
      <c r="R1543" s="57"/>
      <c r="S1543" s="57"/>
      <c r="T1543" s="57"/>
      <c r="U1543" s="57"/>
      <c r="V1543" s="57"/>
      <c r="W1543" s="57"/>
      <c r="X1543" s="57"/>
      <c r="Y1543" s="57"/>
      <c r="Z1543" s="57"/>
      <c r="AA1543" s="57"/>
      <c r="AB1543" s="57"/>
      <c r="AC1543" s="57"/>
      <c r="AD1543" s="57"/>
      <c r="AE1543" s="57"/>
      <c r="AF1543" s="57"/>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c r="BH1543" s="57"/>
      <c r="BI1543" s="57"/>
      <c r="BJ1543" s="57"/>
      <c r="BK1543" s="57"/>
      <c r="BL1543" s="57"/>
      <c r="BM1543" s="57"/>
    </row>
    <row r="1544" spans="3:65">
      <c r="C1544" s="57"/>
      <c r="D1544" s="62"/>
      <c r="E1544" s="57"/>
      <c r="F1544" s="57"/>
      <c r="G1544" s="57"/>
      <c r="H1544" s="57"/>
      <c r="I1544" s="62"/>
      <c r="J1544" s="57"/>
      <c r="K1544" s="57"/>
      <c r="L1544" s="57"/>
      <c r="M1544" s="57"/>
      <c r="N1544" s="57"/>
      <c r="O1544" s="57"/>
      <c r="P1544" s="57"/>
      <c r="Q1544" s="57"/>
      <c r="R1544" s="57"/>
      <c r="S1544" s="57"/>
      <c r="T1544" s="57"/>
      <c r="U1544" s="57"/>
      <c r="V1544" s="57"/>
      <c r="W1544" s="57"/>
      <c r="X1544" s="57"/>
      <c r="Y1544" s="57"/>
      <c r="Z1544" s="57"/>
      <c r="AA1544" s="57"/>
      <c r="AB1544" s="57"/>
      <c r="AC1544" s="57"/>
      <c r="AD1544" s="57"/>
      <c r="AE1544" s="57"/>
      <c r="AF1544" s="57"/>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c r="BH1544" s="57"/>
      <c r="BI1544" s="57"/>
      <c r="BJ1544" s="57"/>
      <c r="BK1544" s="57"/>
      <c r="BL1544" s="57"/>
      <c r="BM1544" s="57"/>
    </row>
    <row r="1545" spans="3:65">
      <c r="C1545" s="57"/>
      <c r="D1545" s="62"/>
      <c r="E1545" s="57"/>
      <c r="F1545" s="57"/>
      <c r="G1545" s="57"/>
      <c r="H1545" s="57"/>
      <c r="I1545" s="62"/>
      <c r="J1545" s="57"/>
      <c r="K1545" s="57"/>
      <c r="L1545" s="57"/>
      <c r="M1545" s="57"/>
      <c r="N1545" s="57"/>
      <c r="O1545" s="57"/>
      <c r="P1545" s="57"/>
      <c r="Q1545" s="57"/>
      <c r="R1545" s="57"/>
      <c r="S1545" s="57"/>
      <c r="T1545" s="57"/>
      <c r="U1545" s="57"/>
      <c r="V1545" s="57"/>
      <c r="W1545" s="57"/>
      <c r="X1545" s="57"/>
      <c r="Y1545" s="57"/>
      <c r="Z1545" s="57"/>
      <c r="AA1545" s="57"/>
      <c r="AB1545" s="57"/>
      <c r="AC1545" s="57"/>
      <c r="AD1545" s="57"/>
      <c r="AE1545" s="57"/>
      <c r="AF1545" s="57"/>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c r="BH1545" s="57"/>
      <c r="BI1545" s="57"/>
      <c r="BJ1545" s="57"/>
      <c r="BK1545" s="57"/>
      <c r="BL1545" s="57"/>
      <c r="BM1545" s="57"/>
    </row>
    <row r="1546" spans="3:65">
      <c r="C1546" s="57"/>
      <c r="D1546" s="62"/>
      <c r="E1546" s="57"/>
      <c r="F1546" s="57"/>
      <c r="G1546" s="57"/>
      <c r="H1546" s="57"/>
      <c r="I1546" s="62"/>
      <c r="J1546" s="57"/>
      <c r="K1546" s="57"/>
      <c r="L1546" s="57"/>
      <c r="M1546" s="57"/>
      <c r="N1546" s="57"/>
      <c r="O1546" s="57"/>
      <c r="P1546" s="57"/>
      <c r="Q1546" s="57"/>
      <c r="R1546" s="57"/>
      <c r="S1546" s="57"/>
      <c r="T1546" s="57"/>
      <c r="U1546" s="57"/>
      <c r="V1546" s="57"/>
      <c r="W1546" s="57"/>
      <c r="X1546" s="57"/>
      <c r="Y1546" s="57"/>
      <c r="Z1546" s="57"/>
      <c r="AA1546" s="57"/>
      <c r="AB1546" s="57"/>
      <c r="AC1546" s="57"/>
      <c r="AD1546" s="57"/>
      <c r="AE1546" s="57"/>
      <c r="AF1546" s="57"/>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c r="BH1546" s="57"/>
      <c r="BI1546" s="57"/>
      <c r="BJ1546" s="57"/>
      <c r="BK1546" s="57"/>
      <c r="BL1546" s="57"/>
      <c r="BM1546" s="57"/>
    </row>
    <row r="1547" spans="3:65">
      <c r="C1547" s="57"/>
      <c r="D1547" s="62"/>
      <c r="E1547" s="57"/>
      <c r="F1547" s="57"/>
      <c r="G1547" s="57"/>
      <c r="H1547" s="57"/>
      <c r="I1547" s="62"/>
      <c r="J1547" s="57"/>
      <c r="K1547" s="57"/>
      <c r="L1547" s="57"/>
      <c r="M1547" s="57"/>
      <c r="N1547" s="57"/>
      <c r="O1547" s="57"/>
      <c r="P1547" s="57"/>
      <c r="Q1547" s="57"/>
      <c r="R1547" s="57"/>
      <c r="S1547" s="57"/>
      <c r="T1547" s="57"/>
      <c r="U1547" s="57"/>
      <c r="V1547" s="57"/>
      <c r="W1547" s="57"/>
      <c r="X1547" s="57"/>
      <c r="Y1547" s="57"/>
      <c r="Z1547" s="57"/>
      <c r="AA1547" s="57"/>
      <c r="AB1547" s="57"/>
      <c r="AC1547" s="57"/>
      <c r="AD1547" s="57"/>
      <c r="AE1547" s="57"/>
      <c r="AF1547" s="57"/>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c r="BH1547" s="57"/>
      <c r="BI1547" s="57"/>
      <c r="BJ1547" s="57"/>
      <c r="BK1547" s="57"/>
      <c r="BL1547" s="57"/>
      <c r="BM1547" s="57"/>
    </row>
    <row r="1548" spans="3:65">
      <c r="C1548" s="57"/>
      <c r="D1548" s="62"/>
      <c r="E1548" s="57"/>
      <c r="F1548" s="57"/>
      <c r="G1548" s="57"/>
      <c r="H1548" s="57"/>
      <c r="I1548" s="62"/>
      <c r="J1548" s="57"/>
      <c r="K1548" s="57"/>
      <c r="L1548" s="57"/>
      <c r="M1548" s="57"/>
      <c r="N1548" s="57"/>
      <c r="O1548" s="57"/>
      <c r="P1548" s="57"/>
      <c r="Q1548" s="57"/>
      <c r="R1548" s="57"/>
      <c r="S1548" s="57"/>
      <c r="T1548" s="57"/>
      <c r="U1548" s="57"/>
      <c r="V1548" s="57"/>
      <c r="W1548" s="57"/>
      <c r="X1548" s="57"/>
      <c r="Y1548" s="57"/>
      <c r="Z1548" s="57"/>
      <c r="AA1548" s="57"/>
      <c r="AB1548" s="57"/>
      <c r="AC1548" s="57"/>
      <c r="AD1548" s="57"/>
      <c r="AE1548" s="57"/>
      <c r="AF1548" s="57"/>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c r="BH1548" s="57"/>
      <c r="BI1548" s="57"/>
      <c r="BJ1548" s="57"/>
      <c r="BK1548" s="57"/>
      <c r="BL1548" s="57"/>
      <c r="BM1548" s="57"/>
    </row>
    <row r="1549" spans="3:65">
      <c r="C1549" s="57"/>
      <c r="D1549" s="62"/>
      <c r="E1549" s="57"/>
      <c r="F1549" s="57"/>
      <c r="G1549" s="57"/>
      <c r="H1549" s="57"/>
      <c r="I1549" s="62"/>
      <c r="J1549" s="57"/>
      <c r="K1549" s="57"/>
      <c r="L1549" s="57"/>
      <c r="M1549" s="57"/>
      <c r="N1549" s="57"/>
      <c r="O1549" s="57"/>
      <c r="P1549" s="57"/>
      <c r="Q1549" s="57"/>
      <c r="R1549" s="57"/>
      <c r="S1549" s="57"/>
      <c r="T1549" s="57"/>
      <c r="U1549" s="57"/>
      <c r="V1549" s="57"/>
      <c r="W1549" s="57"/>
      <c r="X1549" s="57"/>
      <c r="Y1549" s="57"/>
      <c r="Z1549" s="57"/>
      <c r="AA1549" s="57"/>
      <c r="AB1549" s="57"/>
      <c r="AC1549" s="57"/>
      <c r="AD1549" s="57"/>
      <c r="AE1549" s="57"/>
      <c r="AF1549" s="57"/>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c r="BH1549" s="57"/>
      <c r="BI1549" s="57"/>
      <c r="BJ1549" s="57"/>
      <c r="BK1549" s="57"/>
      <c r="BL1549" s="57"/>
      <c r="BM1549" s="57"/>
    </row>
    <row r="1550" spans="3:65">
      <c r="C1550" s="57"/>
      <c r="D1550" s="62"/>
      <c r="E1550" s="57"/>
      <c r="F1550" s="57"/>
      <c r="G1550" s="57"/>
      <c r="H1550" s="57"/>
      <c r="I1550" s="62"/>
      <c r="J1550" s="57"/>
      <c r="K1550" s="57"/>
      <c r="L1550" s="57"/>
      <c r="M1550" s="57"/>
      <c r="N1550" s="57"/>
      <c r="O1550" s="57"/>
      <c r="P1550" s="57"/>
      <c r="Q1550" s="57"/>
      <c r="R1550" s="57"/>
      <c r="S1550" s="57"/>
      <c r="T1550" s="57"/>
      <c r="U1550" s="57"/>
      <c r="V1550" s="57"/>
      <c r="W1550" s="57"/>
      <c r="X1550" s="57"/>
      <c r="Y1550" s="57"/>
      <c r="Z1550" s="57"/>
      <c r="AA1550" s="57"/>
      <c r="AB1550" s="57"/>
      <c r="AC1550" s="57"/>
      <c r="AD1550" s="57"/>
      <c r="AE1550" s="57"/>
      <c r="AF1550" s="57"/>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c r="BH1550" s="57"/>
      <c r="BI1550" s="57"/>
      <c r="BJ1550" s="57"/>
      <c r="BK1550" s="57"/>
      <c r="BL1550" s="57"/>
      <c r="BM1550" s="57"/>
    </row>
    <row r="1551" spans="3:65">
      <c r="C1551" s="57"/>
      <c r="D1551" s="62"/>
      <c r="E1551" s="57"/>
      <c r="F1551" s="57"/>
      <c r="G1551" s="57"/>
      <c r="H1551" s="57"/>
      <c r="I1551" s="62"/>
      <c r="J1551" s="57"/>
      <c r="K1551" s="57"/>
      <c r="L1551" s="57"/>
      <c r="M1551" s="57"/>
      <c r="N1551" s="57"/>
      <c r="O1551" s="57"/>
      <c r="P1551" s="57"/>
      <c r="Q1551" s="57"/>
      <c r="R1551" s="57"/>
      <c r="S1551" s="57"/>
      <c r="T1551" s="57"/>
      <c r="U1551" s="57"/>
      <c r="V1551" s="57"/>
      <c r="W1551" s="57"/>
      <c r="X1551" s="57"/>
      <c r="Y1551" s="57"/>
      <c r="Z1551" s="57"/>
      <c r="AA1551" s="57"/>
      <c r="AB1551" s="57"/>
      <c r="AC1551" s="57"/>
      <c r="AD1551" s="57"/>
      <c r="AE1551" s="57"/>
      <c r="AF1551" s="57"/>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c r="BH1551" s="57"/>
      <c r="BI1551" s="57"/>
      <c r="BJ1551" s="57"/>
      <c r="BK1551" s="57"/>
      <c r="BL1551" s="57"/>
      <c r="BM1551" s="57"/>
    </row>
    <row r="1552" spans="3:65">
      <c r="C1552" s="57"/>
      <c r="D1552" s="62"/>
      <c r="E1552" s="57"/>
      <c r="F1552" s="57"/>
      <c r="G1552" s="57"/>
      <c r="H1552" s="57"/>
      <c r="I1552" s="62"/>
      <c r="J1552" s="57"/>
      <c r="K1552" s="57"/>
      <c r="L1552" s="57"/>
      <c r="M1552" s="57"/>
      <c r="N1552" s="57"/>
      <c r="O1552" s="57"/>
      <c r="P1552" s="57"/>
      <c r="Q1552" s="57"/>
      <c r="R1552" s="57"/>
      <c r="S1552" s="57"/>
      <c r="T1552" s="57"/>
      <c r="U1552" s="57"/>
      <c r="V1552" s="57"/>
      <c r="W1552" s="57"/>
      <c r="X1552" s="57"/>
      <c r="Y1552" s="57"/>
      <c r="Z1552" s="57"/>
      <c r="AA1552" s="57"/>
      <c r="AB1552" s="57"/>
      <c r="AC1552" s="57"/>
      <c r="AD1552" s="57"/>
      <c r="AE1552" s="57"/>
      <c r="AF1552" s="57"/>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c r="BH1552" s="57"/>
      <c r="BI1552" s="57"/>
      <c r="BJ1552" s="57"/>
      <c r="BK1552" s="57"/>
      <c r="BL1552" s="57"/>
      <c r="BM1552" s="57"/>
    </row>
    <row r="1553" spans="3:65">
      <c r="C1553" s="57"/>
      <c r="D1553" s="62"/>
      <c r="E1553" s="57"/>
      <c r="F1553" s="57"/>
      <c r="G1553" s="57"/>
      <c r="H1553" s="57"/>
      <c r="I1553" s="62"/>
      <c r="J1553" s="57"/>
      <c r="K1553" s="57"/>
      <c r="L1553" s="57"/>
      <c r="M1553" s="57"/>
      <c r="N1553" s="57"/>
      <c r="O1553" s="57"/>
      <c r="P1553" s="57"/>
      <c r="Q1553" s="57"/>
      <c r="R1553" s="57"/>
      <c r="S1553" s="57"/>
      <c r="T1553" s="57"/>
      <c r="U1553" s="57"/>
      <c r="V1553" s="57"/>
      <c r="W1553" s="57"/>
      <c r="X1553" s="57"/>
      <c r="Y1553" s="57"/>
      <c r="Z1553" s="57"/>
      <c r="AA1553" s="57"/>
      <c r="AB1553" s="57"/>
      <c r="AC1553" s="57"/>
      <c r="AD1553" s="57"/>
      <c r="AE1553" s="57"/>
      <c r="AF1553" s="57"/>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c r="BH1553" s="57"/>
      <c r="BI1553" s="57"/>
      <c r="BJ1553" s="57"/>
      <c r="BK1553" s="57"/>
      <c r="BL1553" s="57"/>
      <c r="BM1553" s="57"/>
    </row>
    <row r="1554" spans="3:65">
      <c r="C1554" s="57"/>
      <c r="D1554" s="62"/>
      <c r="E1554" s="57"/>
      <c r="F1554" s="57"/>
      <c r="G1554" s="57"/>
      <c r="H1554" s="57"/>
      <c r="I1554" s="62"/>
      <c r="J1554" s="57"/>
      <c r="K1554" s="57"/>
      <c r="L1554" s="57"/>
      <c r="M1554" s="57"/>
      <c r="N1554" s="57"/>
      <c r="O1554" s="57"/>
      <c r="P1554" s="57"/>
      <c r="Q1554" s="57"/>
      <c r="R1554" s="57"/>
      <c r="S1554" s="57"/>
      <c r="T1554" s="57"/>
      <c r="U1554" s="57"/>
      <c r="V1554" s="57"/>
      <c r="W1554" s="57"/>
      <c r="X1554" s="57"/>
      <c r="Y1554" s="57"/>
      <c r="Z1554" s="57"/>
      <c r="AA1554" s="57"/>
      <c r="AB1554" s="57"/>
      <c r="AC1554" s="57"/>
      <c r="AD1554" s="57"/>
      <c r="AE1554" s="57"/>
      <c r="AF1554" s="57"/>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c r="BH1554" s="57"/>
      <c r="BI1554" s="57"/>
      <c r="BJ1554" s="57"/>
      <c r="BK1554" s="57"/>
      <c r="BL1554" s="57"/>
      <c r="BM1554" s="57"/>
    </row>
    <row r="1555" spans="3:65">
      <c r="C1555" s="57"/>
      <c r="D1555" s="62"/>
      <c r="E1555" s="57"/>
      <c r="F1555" s="57"/>
      <c r="G1555" s="57"/>
      <c r="H1555" s="57"/>
      <c r="I1555" s="62"/>
      <c r="J1555" s="57"/>
      <c r="K1555" s="57"/>
      <c r="L1555" s="57"/>
      <c r="M1555" s="57"/>
      <c r="N1555" s="57"/>
      <c r="O1555" s="57"/>
      <c r="P1555" s="57"/>
      <c r="Q1555" s="57"/>
      <c r="R1555" s="57"/>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c r="BH1555" s="57"/>
      <c r="BI1555" s="57"/>
      <c r="BJ1555" s="57"/>
      <c r="BK1555" s="57"/>
      <c r="BL1555" s="57"/>
      <c r="BM1555" s="57"/>
    </row>
    <row r="1556" spans="3:65">
      <c r="C1556" s="57"/>
      <c r="D1556" s="62"/>
      <c r="E1556" s="57"/>
      <c r="F1556" s="57"/>
      <c r="G1556" s="57"/>
      <c r="H1556" s="57"/>
      <c r="I1556" s="62"/>
      <c r="J1556" s="57"/>
      <c r="K1556" s="57"/>
      <c r="L1556" s="57"/>
      <c r="M1556" s="57"/>
      <c r="N1556" s="57"/>
      <c r="O1556" s="57"/>
      <c r="P1556" s="57"/>
      <c r="Q1556" s="57"/>
      <c r="R1556" s="57"/>
      <c r="S1556" s="57"/>
      <c r="T1556" s="57"/>
      <c r="U1556" s="57"/>
      <c r="V1556" s="57"/>
      <c r="W1556" s="57"/>
      <c r="X1556" s="57"/>
      <c r="Y1556" s="57"/>
      <c r="Z1556" s="57"/>
      <c r="AA1556" s="57"/>
      <c r="AB1556" s="57"/>
      <c r="AC1556" s="57"/>
      <c r="AD1556" s="57"/>
      <c r="AE1556" s="57"/>
      <c r="AF1556" s="57"/>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c r="BH1556" s="57"/>
      <c r="BI1556" s="57"/>
      <c r="BJ1556" s="57"/>
      <c r="BK1556" s="57"/>
      <c r="BL1556" s="57"/>
      <c r="BM1556" s="57"/>
    </row>
    <row r="1557" spans="3:65">
      <c r="C1557" s="57"/>
      <c r="D1557" s="62"/>
      <c r="E1557" s="57"/>
      <c r="F1557" s="57"/>
      <c r="G1557" s="57"/>
      <c r="H1557" s="57"/>
      <c r="I1557" s="62"/>
      <c r="J1557" s="57"/>
      <c r="K1557" s="57"/>
      <c r="L1557" s="57"/>
      <c r="M1557" s="57"/>
      <c r="N1557" s="57"/>
      <c r="O1557" s="57"/>
      <c r="P1557" s="57"/>
      <c r="Q1557" s="57"/>
      <c r="R1557" s="57"/>
      <c r="S1557" s="57"/>
      <c r="T1557" s="57"/>
      <c r="U1557" s="57"/>
      <c r="V1557" s="57"/>
      <c r="W1557" s="57"/>
      <c r="X1557" s="57"/>
      <c r="Y1557" s="57"/>
      <c r="Z1557" s="57"/>
      <c r="AA1557" s="57"/>
      <c r="AB1557" s="57"/>
      <c r="AC1557" s="57"/>
      <c r="AD1557" s="57"/>
      <c r="AE1557" s="57"/>
      <c r="AF1557" s="57"/>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c r="BH1557" s="57"/>
      <c r="BI1557" s="57"/>
      <c r="BJ1557" s="57"/>
      <c r="BK1557" s="57"/>
      <c r="BL1557" s="57"/>
      <c r="BM1557" s="57"/>
    </row>
    <row r="1558" spans="3:65">
      <c r="C1558" s="57"/>
      <c r="D1558" s="62"/>
      <c r="E1558" s="57"/>
      <c r="F1558" s="57"/>
      <c r="G1558" s="57"/>
      <c r="H1558" s="57"/>
      <c r="I1558" s="62"/>
      <c r="J1558" s="57"/>
      <c r="K1558" s="57"/>
      <c r="L1558" s="57"/>
      <c r="M1558" s="57"/>
      <c r="N1558" s="57"/>
      <c r="O1558" s="57"/>
      <c r="P1558" s="57"/>
      <c r="Q1558" s="57"/>
      <c r="R1558" s="57"/>
      <c r="S1558" s="57"/>
      <c r="T1558" s="57"/>
      <c r="U1558" s="57"/>
      <c r="V1558" s="57"/>
      <c r="W1558" s="57"/>
      <c r="X1558" s="57"/>
      <c r="Y1558" s="57"/>
      <c r="Z1558" s="57"/>
      <c r="AA1558" s="57"/>
      <c r="AB1558" s="57"/>
      <c r="AC1558" s="57"/>
      <c r="AD1558" s="57"/>
      <c r="AE1558" s="57"/>
      <c r="AF1558" s="57"/>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c r="BH1558" s="57"/>
      <c r="BI1558" s="57"/>
      <c r="BJ1558" s="57"/>
      <c r="BK1558" s="57"/>
      <c r="BL1558" s="57"/>
      <c r="BM1558" s="57"/>
    </row>
    <row r="1559" spans="3:65">
      <c r="C1559" s="57"/>
      <c r="D1559" s="62"/>
      <c r="E1559" s="57"/>
      <c r="F1559" s="57"/>
      <c r="G1559" s="57"/>
      <c r="H1559" s="57"/>
      <c r="I1559" s="62"/>
      <c r="J1559" s="57"/>
      <c r="K1559" s="57"/>
      <c r="L1559" s="57"/>
      <c r="M1559" s="57"/>
      <c r="N1559" s="57"/>
      <c r="O1559" s="57"/>
      <c r="P1559" s="57"/>
      <c r="Q1559" s="57"/>
      <c r="R1559" s="57"/>
      <c r="S1559" s="57"/>
      <c r="T1559" s="57"/>
      <c r="U1559" s="57"/>
      <c r="V1559" s="57"/>
      <c r="W1559" s="57"/>
      <c r="X1559" s="57"/>
      <c r="Y1559" s="57"/>
      <c r="Z1559" s="57"/>
      <c r="AA1559" s="57"/>
      <c r="AB1559" s="57"/>
      <c r="AC1559" s="57"/>
      <c r="AD1559" s="57"/>
      <c r="AE1559" s="57"/>
      <c r="AF1559" s="57"/>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c r="BH1559" s="57"/>
      <c r="BI1559" s="57"/>
      <c r="BJ1559" s="57"/>
      <c r="BK1559" s="57"/>
      <c r="BL1559" s="57"/>
      <c r="BM1559" s="57"/>
    </row>
    <row r="1560" spans="3:65">
      <c r="C1560" s="57"/>
      <c r="D1560" s="62"/>
      <c r="E1560" s="57"/>
      <c r="F1560" s="57"/>
      <c r="G1560" s="57"/>
      <c r="H1560" s="57"/>
      <c r="I1560" s="62"/>
      <c r="J1560" s="57"/>
      <c r="K1560" s="57"/>
      <c r="L1560" s="57"/>
      <c r="M1560" s="57"/>
      <c r="N1560" s="57"/>
      <c r="O1560" s="57"/>
      <c r="P1560" s="57"/>
      <c r="Q1560" s="57"/>
      <c r="R1560" s="57"/>
      <c r="S1560" s="57"/>
      <c r="T1560" s="57"/>
      <c r="U1560" s="57"/>
      <c r="V1560" s="57"/>
      <c r="W1560" s="57"/>
      <c r="X1560" s="57"/>
      <c r="Y1560" s="57"/>
      <c r="Z1560" s="57"/>
      <c r="AA1560" s="57"/>
      <c r="AB1560" s="57"/>
      <c r="AC1560" s="57"/>
      <c r="AD1560" s="57"/>
      <c r="AE1560" s="57"/>
      <c r="AF1560" s="57"/>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c r="BH1560" s="57"/>
      <c r="BI1560" s="57"/>
      <c r="BJ1560" s="57"/>
      <c r="BK1560" s="57"/>
      <c r="BL1560" s="57"/>
      <c r="BM1560" s="57"/>
    </row>
    <row r="1561" spans="3:65">
      <c r="C1561" s="57"/>
      <c r="D1561" s="62"/>
      <c r="E1561" s="57"/>
      <c r="F1561" s="57"/>
      <c r="G1561" s="57"/>
      <c r="H1561" s="57"/>
      <c r="I1561" s="62"/>
      <c r="J1561" s="57"/>
      <c r="K1561" s="57"/>
      <c r="L1561" s="57"/>
      <c r="M1561" s="57"/>
      <c r="N1561" s="57"/>
      <c r="O1561" s="57"/>
      <c r="P1561" s="57"/>
      <c r="Q1561" s="57"/>
      <c r="R1561" s="57"/>
      <c r="S1561" s="57"/>
      <c r="T1561" s="57"/>
      <c r="U1561" s="57"/>
      <c r="V1561" s="57"/>
      <c r="W1561" s="57"/>
      <c r="X1561" s="57"/>
      <c r="Y1561" s="57"/>
      <c r="Z1561" s="57"/>
      <c r="AA1561" s="57"/>
      <c r="AB1561" s="57"/>
      <c r="AC1561" s="57"/>
      <c r="AD1561" s="57"/>
      <c r="AE1561" s="57"/>
      <c r="AF1561" s="57"/>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c r="BH1561" s="57"/>
      <c r="BI1561" s="57"/>
      <c r="BJ1561" s="57"/>
      <c r="BK1561" s="57"/>
      <c r="BL1561" s="57"/>
      <c r="BM1561" s="57"/>
    </row>
    <row r="1562" spans="3:65">
      <c r="C1562" s="57"/>
      <c r="D1562" s="62"/>
      <c r="E1562" s="57"/>
      <c r="F1562" s="57"/>
      <c r="G1562" s="57"/>
      <c r="H1562" s="57"/>
      <c r="I1562" s="62"/>
      <c r="J1562" s="57"/>
      <c r="K1562" s="57"/>
      <c r="L1562" s="57"/>
      <c r="M1562" s="57"/>
      <c r="N1562" s="57"/>
      <c r="O1562" s="57"/>
      <c r="P1562" s="57"/>
      <c r="Q1562" s="57"/>
      <c r="R1562" s="57"/>
      <c r="S1562" s="57"/>
      <c r="T1562" s="57"/>
      <c r="U1562" s="57"/>
      <c r="V1562" s="57"/>
      <c r="W1562" s="57"/>
      <c r="X1562" s="57"/>
      <c r="Y1562" s="57"/>
      <c r="Z1562" s="57"/>
      <c r="AA1562" s="57"/>
      <c r="AB1562" s="57"/>
      <c r="AC1562" s="57"/>
      <c r="AD1562" s="57"/>
      <c r="AE1562" s="57"/>
      <c r="AF1562" s="57"/>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c r="BH1562" s="57"/>
      <c r="BI1562" s="57"/>
      <c r="BJ1562" s="57"/>
      <c r="BK1562" s="57"/>
      <c r="BL1562" s="57"/>
      <c r="BM1562" s="57"/>
    </row>
    <row r="1563" spans="3:65">
      <c r="C1563" s="57"/>
      <c r="D1563" s="62"/>
      <c r="E1563" s="57"/>
      <c r="F1563" s="57"/>
      <c r="G1563" s="57"/>
      <c r="H1563" s="57"/>
      <c r="I1563" s="62"/>
      <c r="J1563" s="57"/>
      <c r="K1563" s="57"/>
      <c r="L1563" s="57"/>
      <c r="M1563" s="57"/>
      <c r="N1563" s="57"/>
      <c r="O1563" s="57"/>
      <c r="P1563" s="57"/>
      <c r="Q1563" s="57"/>
      <c r="R1563" s="57"/>
      <c r="S1563" s="57"/>
      <c r="T1563" s="57"/>
      <c r="U1563" s="57"/>
      <c r="V1563" s="57"/>
      <c r="W1563" s="57"/>
      <c r="X1563" s="57"/>
      <c r="Y1563" s="57"/>
      <c r="Z1563" s="57"/>
      <c r="AA1563" s="57"/>
      <c r="AB1563" s="57"/>
      <c r="AC1563" s="57"/>
      <c r="AD1563" s="57"/>
      <c r="AE1563" s="57"/>
      <c r="AF1563" s="57"/>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c r="BH1563" s="57"/>
      <c r="BI1563" s="57"/>
      <c r="BJ1563" s="57"/>
      <c r="BK1563" s="57"/>
      <c r="BL1563" s="57"/>
      <c r="BM1563" s="57"/>
    </row>
    <row r="1564" spans="3:65">
      <c r="C1564" s="57"/>
      <c r="D1564" s="62"/>
      <c r="E1564" s="57"/>
      <c r="F1564" s="57"/>
      <c r="G1564" s="57"/>
      <c r="H1564" s="57"/>
      <c r="I1564" s="62"/>
      <c r="J1564" s="57"/>
      <c r="K1564" s="57"/>
      <c r="L1564" s="57"/>
      <c r="M1564" s="57"/>
      <c r="N1564" s="57"/>
      <c r="O1564" s="57"/>
      <c r="P1564" s="57"/>
      <c r="Q1564" s="57"/>
      <c r="R1564" s="57"/>
      <c r="S1564" s="57"/>
      <c r="T1564" s="57"/>
      <c r="U1564" s="57"/>
      <c r="V1564" s="57"/>
      <c r="W1564" s="57"/>
      <c r="X1564" s="57"/>
      <c r="Y1564" s="57"/>
      <c r="Z1564" s="57"/>
      <c r="AA1564" s="57"/>
      <c r="AB1564" s="57"/>
      <c r="AC1564" s="57"/>
      <c r="AD1564" s="57"/>
      <c r="AE1564" s="57"/>
      <c r="AF1564" s="57"/>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c r="BH1564" s="57"/>
      <c r="BI1564" s="57"/>
      <c r="BJ1564" s="57"/>
      <c r="BK1564" s="57"/>
      <c r="BL1564" s="57"/>
      <c r="BM1564" s="57"/>
    </row>
    <row r="1565" spans="3:65">
      <c r="C1565" s="57"/>
      <c r="D1565" s="62"/>
      <c r="E1565" s="57"/>
      <c r="F1565" s="57"/>
      <c r="G1565" s="57"/>
      <c r="H1565" s="57"/>
      <c r="I1565" s="62"/>
      <c r="J1565" s="57"/>
      <c r="K1565" s="57"/>
      <c r="L1565" s="57"/>
      <c r="M1565" s="57"/>
      <c r="N1565" s="57"/>
      <c r="O1565" s="57"/>
      <c r="P1565" s="57"/>
      <c r="Q1565" s="57"/>
      <c r="R1565" s="57"/>
      <c r="S1565" s="57"/>
      <c r="T1565" s="57"/>
      <c r="U1565" s="57"/>
      <c r="V1565" s="57"/>
      <c r="W1565" s="57"/>
      <c r="X1565" s="57"/>
      <c r="Y1565" s="57"/>
      <c r="Z1565" s="57"/>
      <c r="AA1565" s="57"/>
      <c r="AB1565" s="57"/>
      <c r="AC1565" s="57"/>
      <c r="AD1565" s="57"/>
      <c r="AE1565" s="57"/>
      <c r="AF1565" s="57"/>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c r="BH1565" s="57"/>
      <c r="BI1565" s="57"/>
      <c r="BJ1565" s="57"/>
      <c r="BK1565" s="57"/>
      <c r="BL1565" s="57"/>
      <c r="BM1565" s="57"/>
    </row>
    <row r="1566" spans="3:65">
      <c r="C1566" s="57"/>
      <c r="D1566" s="62"/>
      <c r="E1566" s="57"/>
      <c r="F1566" s="57"/>
      <c r="G1566" s="57"/>
      <c r="H1566" s="57"/>
      <c r="I1566" s="62"/>
      <c r="J1566" s="57"/>
      <c r="K1566" s="57"/>
      <c r="L1566" s="57"/>
      <c r="M1566" s="57"/>
      <c r="N1566" s="57"/>
      <c r="O1566" s="57"/>
      <c r="P1566" s="57"/>
      <c r="Q1566" s="57"/>
      <c r="R1566" s="57"/>
      <c r="S1566" s="57"/>
      <c r="T1566" s="57"/>
      <c r="U1566" s="57"/>
      <c r="V1566" s="57"/>
      <c r="W1566" s="57"/>
      <c r="X1566" s="57"/>
      <c r="Y1566" s="57"/>
      <c r="Z1566" s="57"/>
      <c r="AA1566" s="57"/>
      <c r="AB1566" s="57"/>
      <c r="AC1566" s="57"/>
      <c r="AD1566" s="57"/>
      <c r="AE1566" s="57"/>
      <c r="AF1566" s="57"/>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c r="BH1566" s="57"/>
      <c r="BI1566" s="57"/>
      <c r="BJ1566" s="57"/>
      <c r="BK1566" s="57"/>
      <c r="BL1566" s="57"/>
      <c r="BM1566" s="57"/>
    </row>
    <row r="1567" spans="3:65">
      <c r="C1567" s="57"/>
      <c r="D1567" s="62"/>
      <c r="E1567" s="57"/>
      <c r="F1567" s="57"/>
      <c r="G1567" s="57"/>
      <c r="H1567" s="57"/>
      <c r="I1567" s="62"/>
      <c r="J1567" s="57"/>
      <c r="K1567" s="57"/>
      <c r="L1567" s="57"/>
      <c r="M1567" s="57"/>
      <c r="N1567" s="57"/>
      <c r="O1567" s="57"/>
      <c r="P1567" s="57"/>
      <c r="Q1567" s="57"/>
      <c r="R1567" s="57"/>
      <c r="S1567" s="57"/>
      <c r="T1567" s="57"/>
      <c r="U1567" s="57"/>
      <c r="V1567" s="57"/>
      <c r="W1567" s="57"/>
      <c r="X1567" s="57"/>
      <c r="Y1567" s="57"/>
      <c r="Z1567" s="57"/>
      <c r="AA1567" s="57"/>
      <c r="AB1567" s="57"/>
      <c r="AC1567" s="57"/>
      <c r="AD1567" s="57"/>
      <c r="AE1567" s="57"/>
      <c r="AF1567" s="57"/>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c r="BH1567" s="57"/>
      <c r="BI1567" s="57"/>
      <c r="BJ1567" s="57"/>
      <c r="BK1567" s="57"/>
      <c r="BL1567" s="57"/>
      <c r="BM1567" s="57"/>
    </row>
    <row r="1568" spans="3:65">
      <c r="C1568" s="57"/>
      <c r="D1568" s="62"/>
      <c r="E1568" s="57"/>
      <c r="F1568" s="57"/>
      <c r="G1568" s="57"/>
      <c r="H1568" s="57"/>
      <c r="I1568" s="62"/>
      <c r="J1568" s="57"/>
      <c r="K1568" s="57"/>
      <c r="L1568" s="57"/>
      <c r="M1568" s="57"/>
      <c r="N1568" s="57"/>
      <c r="O1568" s="57"/>
      <c r="P1568" s="57"/>
      <c r="Q1568" s="57"/>
      <c r="R1568" s="57"/>
      <c r="S1568" s="57"/>
      <c r="T1568" s="57"/>
      <c r="U1568" s="57"/>
      <c r="V1568" s="57"/>
      <c r="W1568" s="57"/>
      <c r="X1568" s="57"/>
      <c r="Y1568" s="57"/>
      <c r="Z1568" s="57"/>
      <c r="AA1568" s="57"/>
      <c r="AB1568" s="57"/>
      <c r="AC1568" s="57"/>
      <c r="AD1568" s="57"/>
      <c r="AE1568" s="57"/>
      <c r="AF1568" s="57"/>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c r="BH1568" s="57"/>
      <c r="BI1568" s="57"/>
      <c r="BJ1568" s="57"/>
      <c r="BK1568" s="57"/>
      <c r="BL1568" s="57"/>
      <c r="BM1568" s="57"/>
    </row>
    <row r="1569" spans="3:65">
      <c r="C1569" s="57"/>
      <c r="D1569" s="62"/>
      <c r="E1569" s="57"/>
      <c r="F1569" s="57"/>
      <c r="G1569" s="57"/>
      <c r="H1569" s="57"/>
      <c r="I1569" s="62"/>
      <c r="J1569" s="57"/>
      <c r="K1569" s="57"/>
      <c r="L1569" s="57"/>
      <c r="M1569" s="57"/>
      <c r="N1569" s="57"/>
      <c r="O1569" s="57"/>
      <c r="P1569" s="57"/>
      <c r="Q1569" s="57"/>
      <c r="R1569" s="57"/>
      <c r="S1569" s="57"/>
      <c r="T1569" s="57"/>
      <c r="U1569" s="57"/>
      <c r="V1569" s="57"/>
      <c r="W1569" s="57"/>
      <c r="X1569" s="57"/>
      <c r="Y1569" s="57"/>
      <c r="Z1569" s="57"/>
      <c r="AA1569" s="57"/>
      <c r="AB1569" s="57"/>
      <c r="AC1569" s="57"/>
      <c r="AD1569" s="57"/>
      <c r="AE1569" s="57"/>
      <c r="AF1569" s="57"/>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c r="BH1569" s="57"/>
      <c r="BI1569" s="57"/>
      <c r="BJ1569" s="57"/>
      <c r="BK1569" s="57"/>
      <c r="BL1569" s="57"/>
      <c r="BM1569" s="57"/>
    </row>
    <row r="1570" spans="3:65">
      <c r="C1570" s="57"/>
      <c r="D1570" s="62"/>
      <c r="E1570" s="57"/>
      <c r="F1570" s="57"/>
      <c r="G1570" s="57"/>
      <c r="H1570" s="57"/>
      <c r="I1570" s="62"/>
      <c r="J1570" s="57"/>
      <c r="K1570" s="57"/>
      <c r="L1570" s="57"/>
      <c r="M1570" s="57"/>
      <c r="N1570" s="57"/>
      <c r="O1570" s="57"/>
      <c r="P1570" s="57"/>
      <c r="Q1570" s="57"/>
      <c r="R1570" s="57"/>
      <c r="S1570" s="57"/>
      <c r="T1570" s="57"/>
      <c r="U1570" s="57"/>
      <c r="V1570" s="57"/>
      <c r="W1570" s="57"/>
      <c r="X1570" s="57"/>
      <c r="Y1570" s="57"/>
      <c r="Z1570" s="57"/>
      <c r="AA1570" s="57"/>
      <c r="AB1570" s="57"/>
      <c r="AC1570" s="57"/>
      <c r="AD1570" s="57"/>
      <c r="AE1570" s="57"/>
      <c r="AF1570" s="57"/>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c r="BH1570" s="57"/>
      <c r="BI1570" s="57"/>
      <c r="BJ1570" s="57"/>
      <c r="BK1570" s="57"/>
      <c r="BL1570" s="57"/>
      <c r="BM1570" s="57"/>
    </row>
    <row r="1571" spans="3:65">
      <c r="C1571" s="57"/>
      <c r="D1571" s="62"/>
      <c r="E1571" s="57"/>
      <c r="F1571" s="57"/>
      <c r="G1571" s="57"/>
      <c r="H1571" s="57"/>
      <c r="I1571" s="62"/>
      <c r="J1571" s="57"/>
      <c r="K1571" s="57"/>
      <c r="L1571" s="57"/>
      <c r="M1571" s="57"/>
      <c r="N1571" s="57"/>
      <c r="O1571" s="57"/>
      <c r="P1571" s="57"/>
      <c r="Q1571" s="57"/>
      <c r="R1571" s="57"/>
      <c r="S1571" s="57"/>
      <c r="T1571" s="57"/>
      <c r="U1571" s="57"/>
      <c r="V1571" s="57"/>
      <c r="W1571" s="57"/>
      <c r="X1571" s="57"/>
      <c r="Y1571" s="57"/>
      <c r="Z1571" s="57"/>
      <c r="AA1571" s="57"/>
      <c r="AB1571" s="57"/>
      <c r="AC1571" s="57"/>
      <c r="AD1571" s="57"/>
      <c r="AE1571" s="57"/>
      <c r="AF1571" s="57"/>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c r="BH1571" s="57"/>
      <c r="BI1571" s="57"/>
      <c r="BJ1571" s="57"/>
      <c r="BK1571" s="57"/>
      <c r="BL1571" s="57"/>
      <c r="BM1571" s="57"/>
    </row>
    <row r="1572" spans="3:65">
      <c r="C1572" s="57"/>
      <c r="D1572" s="62"/>
      <c r="E1572" s="57"/>
      <c r="F1572" s="57"/>
      <c r="G1572" s="57"/>
      <c r="H1572" s="57"/>
      <c r="I1572" s="62"/>
      <c r="J1572" s="57"/>
      <c r="K1572" s="57"/>
      <c r="L1572" s="57"/>
      <c r="M1572" s="57"/>
      <c r="N1572" s="57"/>
      <c r="O1572" s="57"/>
      <c r="P1572" s="57"/>
      <c r="Q1572" s="57"/>
      <c r="R1572" s="57"/>
      <c r="S1572" s="57"/>
      <c r="T1572" s="57"/>
      <c r="U1572" s="57"/>
      <c r="V1572" s="57"/>
      <c r="W1572" s="57"/>
      <c r="X1572" s="57"/>
      <c r="Y1572" s="57"/>
      <c r="Z1572" s="57"/>
      <c r="AA1572" s="57"/>
      <c r="AB1572" s="57"/>
      <c r="AC1572" s="57"/>
      <c r="AD1572" s="57"/>
      <c r="AE1572" s="57"/>
      <c r="AF1572" s="57"/>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c r="BH1572" s="57"/>
      <c r="BI1572" s="57"/>
      <c r="BJ1572" s="57"/>
      <c r="BK1572" s="57"/>
      <c r="BL1572" s="57"/>
      <c r="BM1572" s="57"/>
    </row>
    <row r="1573" spans="3:65">
      <c r="C1573" s="57"/>
      <c r="D1573" s="62"/>
      <c r="E1573" s="57"/>
      <c r="F1573" s="57"/>
      <c r="G1573" s="57"/>
      <c r="H1573" s="57"/>
      <c r="I1573" s="62"/>
      <c r="J1573" s="57"/>
      <c r="K1573" s="57"/>
      <c r="L1573" s="57"/>
      <c r="M1573" s="57"/>
      <c r="N1573" s="57"/>
      <c r="O1573" s="57"/>
      <c r="P1573" s="57"/>
      <c r="Q1573" s="57"/>
      <c r="R1573" s="57"/>
      <c r="S1573" s="57"/>
      <c r="T1573" s="57"/>
      <c r="U1573" s="57"/>
      <c r="V1573" s="57"/>
      <c r="W1573" s="57"/>
      <c r="X1573" s="57"/>
      <c r="Y1573" s="57"/>
      <c r="Z1573" s="57"/>
      <c r="AA1573" s="57"/>
      <c r="AB1573" s="57"/>
      <c r="AC1573" s="57"/>
      <c r="AD1573" s="57"/>
      <c r="AE1573" s="57"/>
      <c r="AF1573" s="57"/>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c r="BH1573" s="57"/>
      <c r="BI1573" s="57"/>
      <c r="BJ1573" s="57"/>
      <c r="BK1573" s="57"/>
      <c r="BL1573" s="57"/>
      <c r="BM1573" s="57"/>
    </row>
    <row r="1574" spans="3:65">
      <c r="C1574" s="57"/>
      <c r="D1574" s="62"/>
      <c r="E1574" s="57"/>
      <c r="F1574" s="57"/>
      <c r="G1574" s="57"/>
      <c r="H1574" s="57"/>
      <c r="I1574" s="62"/>
      <c r="J1574" s="57"/>
      <c r="K1574" s="57"/>
      <c r="L1574" s="57"/>
      <c r="M1574" s="57"/>
      <c r="N1574" s="57"/>
      <c r="O1574" s="57"/>
      <c r="P1574" s="57"/>
      <c r="Q1574" s="57"/>
      <c r="R1574" s="57"/>
      <c r="S1574" s="57"/>
      <c r="T1574" s="57"/>
      <c r="U1574" s="57"/>
      <c r="V1574" s="57"/>
      <c r="W1574" s="57"/>
      <c r="X1574" s="57"/>
      <c r="Y1574" s="57"/>
      <c r="Z1574" s="57"/>
      <c r="AA1574" s="57"/>
      <c r="AB1574" s="57"/>
      <c r="AC1574" s="57"/>
      <c r="AD1574" s="57"/>
      <c r="AE1574" s="57"/>
      <c r="AF1574" s="57"/>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c r="BH1574" s="57"/>
      <c r="BI1574" s="57"/>
      <c r="BJ1574" s="57"/>
      <c r="BK1574" s="57"/>
      <c r="BL1574" s="57"/>
      <c r="BM1574" s="57"/>
    </row>
    <row r="1575" spans="3:65">
      <c r="C1575" s="57"/>
      <c r="D1575" s="62"/>
      <c r="E1575" s="57"/>
      <c r="F1575" s="57"/>
      <c r="G1575" s="57"/>
      <c r="H1575" s="57"/>
      <c r="I1575" s="62"/>
      <c r="J1575" s="57"/>
      <c r="K1575" s="57"/>
      <c r="L1575" s="57"/>
      <c r="M1575" s="57"/>
      <c r="N1575" s="57"/>
      <c r="O1575" s="57"/>
      <c r="P1575" s="57"/>
      <c r="Q1575" s="57"/>
      <c r="R1575" s="57"/>
      <c r="S1575" s="57"/>
      <c r="T1575" s="57"/>
      <c r="U1575" s="57"/>
      <c r="V1575" s="57"/>
      <c r="W1575" s="57"/>
      <c r="X1575" s="57"/>
      <c r="Y1575" s="57"/>
      <c r="Z1575" s="57"/>
      <c r="AA1575" s="57"/>
      <c r="AB1575" s="57"/>
      <c r="AC1575" s="57"/>
      <c r="AD1575" s="57"/>
      <c r="AE1575" s="57"/>
      <c r="AF1575" s="57"/>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c r="BH1575" s="57"/>
      <c r="BI1575" s="57"/>
      <c r="BJ1575" s="57"/>
      <c r="BK1575" s="57"/>
      <c r="BL1575" s="57"/>
      <c r="BM1575" s="57"/>
    </row>
    <row r="1576" spans="3:65">
      <c r="C1576" s="57"/>
      <c r="D1576" s="62"/>
      <c r="E1576" s="57"/>
      <c r="F1576" s="57"/>
      <c r="G1576" s="57"/>
      <c r="H1576" s="57"/>
      <c r="I1576" s="62"/>
      <c r="J1576" s="57"/>
      <c r="K1576" s="57"/>
      <c r="L1576" s="57"/>
      <c r="M1576" s="57"/>
      <c r="N1576" s="57"/>
      <c r="O1576" s="57"/>
      <c r="P1576" s="57"/>
      <c r="Q1576" s="57"/>
      <c r="R1576" s="57"/>
      <c r="S1576" s="57"/>
      <c r="T1576" s="57"/>
      <c r="U1576" s="57"/>
      <c r="V1576" s="57"/>
      <c r="W1576" s="57"/>
      <c r="X1576" s="57"/>
      <c r="Y1576" s="57"/>
      <c r="Z1576" s="57"/>
      <c r="AA1576" s="57"/>
      <c r="AB1576" s="57"/>
      <c r="AC1576" s="57"/>
      <c r="AD1576" s="57"/>
      <c r="AE1576" s="57"/>
      <c r="AF1576" s="57"/>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c r="BH1576" s="57"/>
      <c r="BI1576" s="57"/>
      <c r="BJ1576" s="57"/>
      <c r="BK1576" s="57"/>
      <c r="BL1576" s="57"/>
      <c r="BM1576" s="57"/>
    </row>
    <row r="1577" spans="3:65">
      <c r="C1577" s="57"/>
      <c r="D1577" s="62"/>
      <c r="E1577" s="57"/>
      <c r="F1577" s="57"/>
      <c r="G1577" s="57"/>
      <c r="H1577" s="57"/>
      <c r="I1577" s="62"/>
      <c r="J1577" s="57"/>
      <c r="K1577" s="57"/>
      <c r="L1577" s="57"/>
      <c r="M1577" s="57"/>
      <c r="N1577" s="57"/>
      <c r="O1577" s="57"/>
      <c r="P1577" s="57"/>
      <c r="Q1577" s="57"/>
      <c r="R1577" s="57"/>
      <c r="S1577" s="57"/>
      <c r="T1577" s="57"/>
      <c r="U1577" s="57"/>
      <c r="V1577" s="57"/>
      <c r="W1577" s="57"/>
      <c r="X1577" s="57"/>
      <c r="Y1577" s="57"/>
      <c r="Z1577" s="57"/>
      <c r="AA1577" s="57"/>
      <c r="AB1577" s="57"/>
      <c r="AC1577" s="57"/>
      <c r="AD1577" s="57"/>
      <c r="AE1577" s="57"/>
      <c r="AF1577" s="57"/>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c r="BH1577" s="57"/>
      <c r="BI1577" s="57"/>
      <c r="BJ1577" s="57"/>
      <c r="BK1577" s="57"/>
      <c r="BL1577" s="57"/>
      <c r="BM1577" s="57"/>
    </row>
    <row r="1578" spans="3:65">
      <c r="C1578" s="57"/>
      <c r="D1578" s="62"/>
      <c r="E1578" s="57"/>
      <c r="F1578" s="57"/>
      <c r="G1578" s="57"/>
      <c r="H1578" s="57"/>
      <c r="I1578" s="62"/>
      <c r="J1578" s="57"/>
      <c r="K1578" s="57"/>
      <c r="L1578" s="57"/>
      <c r="M1578" s="57"/>
      <c r="N1578" s="57"/>
      <c r="O1578" s="57"/>
      <c r="P1578" s="57"/>
      <c r="Q1578" s="57"/>
      <c r="R1578" s="57"/>
      <c r="S1578" s="57"/>
      <c r="T1578" s="57"/>
      <c r="U1578" s="57"/>
      <c r="V1578" s="57"/>
      <c r="W1578" s="57"/>
      <c r="X1578" s="57"/>
      <c r="Y1578" s="57"/>
      <c r="Z1578" s="57"/>
      <c r="AA1578" s="57"/>
      <c r="AB1578" s="57"/>
      <c r="AC1578" s="57"/>
      <c r="AD1578" s="57"/>
      <c r="AE1578" s="57"/>
      <c r="AF1578" s="57"/>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c r="BH1578" s="57"/>
      <c r="BI1578" s="57"/>
      <c r="BJ1578" s="57"/>
      <c r="BK1578" s="57"/>
      <c r="BL1578" s="57"/>
      <c r="BM1578" s="57"/>
    </row>
    <row r="1579" spans="3:65">
      <c r="C1579" s="57"/>
      <c r="D1579" s="62"/>
      <c r="E1579" s="57"/>
      <c r="F1579" s="57"/>
      <c r="G1579" s="57"/>
      <c r="H1579" s="57"/>
      <c r="I1579" s="62"/>
      <c r="J1579" s="57"/>
      <c r="K1579" s="57"/>
      <c r="L1579" s="57"/>
      <c r="M1579" s="57"/>
      <c r="N1579" s="57"/>
      <c r="O1579" s="57"/>
      <c r="P1579" s="57"/>
      <c r="Q1579" s="57"/>
      <c r="R1579" s="57"/>
      <c r="S1579" s="57"/>
      <c r="T1579" s="57"/>
      <c r="U1579" s="57"/>
      <c r="V1579" s="57"/>
      <c r="W1579" s="57"/>
      <c r="X1579" s="57"/>
      <c r="Y1579" s="57"/>
      <c r="Z1579" s="57"/>
      <c r="AA1579" s="57"/>
      <c r="AB1579" s="57"/>
      <c r="AC1579" s="57"/>
      <c r="AD1579" s="57"/>
      <c r="AE1579" s="57"/>
      <c r="AF1579" s="57"/>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c r="BH1579" s="57"/>
      <c r="BI1579" s="57"/>
      <c r="BJ1579" s="57"/>
      <c r="BK1579" s="57"/>
      <c r="BL1579" s="57"/>
      <c r="BM1579" s="57"/>
    </row>
    <row r="1580" spans="3:65">
      <c r="C1580" s="57"/>
      <c r="D1580" s="62"/>
      <c r="E1580" s="57"/>
      <c r="F1580" s="57"/>
      <c r="G1580" s="57"/>
      <c r="H1580" s="57"/>
      <c r="I1580" s="62"/>
      <c r="J1580" s="57"/>
      <c r="K1580" s="57"/>
      <c r="L1580" s="57"/>
      <c r="M1580" s="57"/>
      <c r="N1580" s="57"/>
      <c r="O1580" s="57"/>
      <c r="P1580" s="57"/>
      <c r="Q1580" s="57"/>
      <c r="R1580" s="57"/>
      <c r="S1580" s="57"/>
      <c r="T1580" s="57"/>
      <c r="U1580" s="57"/>
      <c r="V1580" s="57"/>
      <c r="W1580" s="57"/>
      <c r="X1580" s="57"/>
      <c r="Y1580" s="57"/>
      <c r="Z1580" s="57"/>
      <c r="AA1580" s="57"/>
      <c r="AB1580" s="57"/>
      <c r="AC1580" s="57"/>
      <c r="AD1580" s="57"/>
      <c r="AE1580" s="57"/>
      <c r="AF1580" s="57"/>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c r="BH1580" s="57"/>
      <c r="BI1580" s="57"/>
      <c r="BJ1580" s="57"/>
      <c r="BK1580" s="57"/>
      <c r="BL1580" s="57"/>
      <c r="BM1580" s="57"/>
    </row>
    <row r="1581" spans="3:65">
      <c r="C1581" s="57"/>
      <c r="D1581" s="62"/>
      <c r="E1581" s="57"/>
      <c r="F1581" s="57"/>
      <c r="G1581" s="57"/>
      <c r="H1581" s="57"/>
      <c r="I1581" s="62"/>
      <c r="J1581" s="57"/>
      <c r="K1581" s="57"/>
      <c r="L1581" s="57"/>
      <c r="M1581" s="57"/>
      <c r="N1581" s="57"/>
      <c r="O1581" s="57"/>
      <c r="P1581" s="57"/>
      <c r="Q1581" s="57"/>
      <c r="R1581" s="57"/>
      <c r="S1581" s="57"/>
      <c r="T1581" s="57"/>
      <c r="U1581" s="57"/>
      <c r="V1581" s="57"/>
      <c r="W1581" s="57"/>
      <c r="X1581" s="57"/>
      <c r="Y1581" s="57"/>
      <c r="Z1581" s="57"/>
      <c r="AA1581" s="57"/>
      <c r="AB1581" s="57"/>
      <c r="AC1581" s="57"/>
      <c r="AD1581" s="57"/>
      <c r="AE1581" s="57"/>
      <c r="AF1581" s="57"/>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c r="BH1581" s="57"/>
      <c r="BI1581" s="57"/>
      <c r="BJ1581" s="57"/>
      <c r="BK1581" s="57"/>
      <c r="BL1581" s="57"/>
      <c r="BM1581" s="57"/>
    </row>
    <row r="1582" spans="3:65">
      <c r="C1582" s="57"/>
      <c r="D1582" s="62"/>
      <c r="E1582" s="57"/>
      <c r="F1582" s="57"/>
      <c r="G1582" s="57"/>
      <c r="H1582" s="57"/>
      <c r="I1582" s="62"/>
      <c r="J1582" s="57"/>
      <c r="K1582" s="57"/>
      <c r="L1582" s="57"/>
      <c r="M1582" s="57"/>
      <c r="N1582" s="57"/>
      <c r="O1582" s="57"/>
      <c r="P1582" s="57"/>
      <c r="Q1582" s="57"/>
      <c r="R1582" s="57"/>
      <c r="S1582" s="57"/>
      <c r="T1582" s="57"/>
      <c r="U1582" s="57"/>
      <c r="V1582" s="57"/>
      <c r="W1582" s="57"/>
      <c r="X1582" s="57"/>
      <c r="Y1582" s="57"/>
      <c r="Z1582" s="57"/>
      <c r="AA1582" s="57"/>
      <c r="AB1582" s="57"/>
      <c r="AC1582" s="57"/>
      <c r="AD1582" s="57"/>
      <c r="AE1582" s="57"/>
      <c r="AF1582" s="57"/>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c r="BH1582" s="57"/>
      <c r="BI1582" s="57"/>
      <c r="BJ1582" s="57"/>
      <c r="BK1582" s="57"/>
      <c r="BL1582" s="57"/>
      <c r="BM1582" s="57"/>
    </row>
    <row r="1583" spans="3:65">
      <c r="C1583" s="57"/>
      <c r="D1583" s="62"/>
      <c r="E1583" s="57"/>
      <c r="F1583" s="57"/>
      <c r="G1583" s="57"/>
      <c r="H1583" s="57"/>
      <c r="I1583" s="62"/>
      <c r="J1583" s="57"/>
      <c r="K1583" s="57"/>
      <c r="L1583" s="57"/>
      <c r="M1583" s="57"/>
      <c r="N1583" s="57"/>
      <c r="O1583" s="57"/>
      <c r="P1583" s="57"/>
      <c r="Q1583" s="57"/>
      <c r="R1583" s="57"/>
      <c r="S1583" s="57"/>
      <c r="T1583" s="57"/>
      <c r="U1583" s="57"/>
      <c r="V1583" s="57"/>
      <c r="W1583" s="57"/>
      <c r="X1583" s="57"/>
      <c r="Y1583" s="57"/>
      <c r="Z1583" s="57"/>
      <c r="AA1583" s="57"/>
      <c r="AB1583" s="57"/>
      <c r="AC1583" s="57"/>
      <c r="AD1583" s="57"/>
      <c r="AE1583" s="57"/>
      <c r="AF1583" s="57"/>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c r="BH1583" s="57"/>
      <c r="BI1583" s="57"/>
      <c r="BJ1583" s="57"/>
      <c r="BK1583" s="57"/>
      <c r="BL1583" s="57"/>
      <c r="BM1583" s="57"/>
    </row>
    <row r="1584" spans="3:65">
      <c r="C1584" s="57"/>
      <c r="D1584" s="62"/>
      <c r="E1584" s="57"/>
      <c r="F1584" s="57"/>
      <c r="G1584" s="57"/>
      <c r="H1584" s="57"/>
      <c r="I1584" s="62"/>
      <c r="J1584" s="57"/>
      <c r="K1584" s="57"/>
      <c r="L1584" s="57"/>
      <c r="M1584" s="57"/>
      <c r="N1584" s="57"/>
      <c r="O1584" s="57"/>
      <c r="P1584" s="57"/>
      <c r="Q1584" s="57"/>
      <c r="R1584" s="57"/>
      <c r="S1584" s="57"/>
      <c r="T1584" s="57"/>
      <c r="U1584" s="57"/>
      <c r="V1584" s="57"/>
      <c r="W1584" s="57"/>
      <c r="X1584" s="57"/>
      <c r="Y1584" s="57"/>
      <c r="Z1584" s="57"/>
      <c r="AA1584" s="57"/>
      <c r="AB1584" s="57"/>
      <c r="AC1584" s="57"/>
      <c r="AD1584" s="57"/>
      <c r="AE1584" s="57"/>
      <c r="AF1584" s="57"/>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c r="BH1584" s="57"/>
      <c r="BI1584" s="57"/>
      <c r="BJ1584" s="57"/>
      <c r="BK1584" s="57"/>
      <c r="BL1584" s="57"/>
      <c r="BM1584" s="57"/>
    </row>
    <row r="1585" spans="3:65">
      <c r="C1585" s="57"/>
      <c r="D1585" s="62"/>
      <c r="E1585" s="57"/>
      <c r="F1585" s="57"/>
      <c r="G1585" s="57"/>
      <c r="H1585" s="57"/>
      <c r="I1585" s="62"/>
      <c r="J1585" s="57"/>
      <c r="K1585" s="57"/>
      <c r="L1585" s="57"/>
      <c r="M1585" s="57"/>
      <c r="N1585" s="57"/>
      <c r="O1585" s="57"/>
      <c r="P1585" s="57"/>
      <c r="Q1585" s="57"/>
      <c r="R1585" s="57"/>
      <c r="S1585" s="57"/>
      <c r="T1585" s="57"/>
      <c r="U1585" s="57"/>
      <c r="V1585" s="57"/>
      <c r="W1585" s="57"/>
      <c r="X1585" s="57"/>
      <c r="Y1585" s="57"/>
      <c r="Z1585" s="57"/>
      <c r="AA1585" s="57"/>
      <c r="AB1585" s="57"/>
      <c r="AC1585" s="57"/>
      <c r="AD1585" s="57"/>
      <c r="AE1585" s="57"/>
      <c r="AF1585" s="57"/>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c r="BH1585" s="57"/>
      <c r="BI1585" s="57"/>
      <c r="BJ1585" s="57"/>
      <c r="BK1585" s="57"/>
      <c r="BL1585" s="57"/>
      <c r="BM1585" s="57"/>
    </row>
    <row r="1586" spans="3:65">
      <c r="C1586" s="57"/>
      <c r="D1586" s="62"/>
      <c r="E1586" s="57"/>
      <c r="F1586" s="57"/>
      <c r="G1586" s="57"/>
      <c r="H1586" s="57"/>
      <c r="I1586" s="62"/>
      <c r="J1586" s="57"/>
      <c r="K1586" s="57"/>
      <c r="L1586" s="57"/>
      <c r="M1586" s="57"/>
      <c r="N1586" s="57"/>
      <c r="O1586" s="57"/>
      <c r="P1586" s="57"/>
      <c r="Q1586" s="57"/>
      <c r="R1586" s="57"/>
      <c r="S1586" s="57"/>
      <c r="T1586" s="57"/>
      <c r="U1586" s="57"/>
      <c r="V1586" s="57"/>
      <c r="W1586" s="57"/>
      <c r="X1586" s="57"/>
      <c r="Y1586" s="57"/>
      <c r="Z1586" s="57"/>
      <c r="AA1586" s="57"/>
      <c r="AB1586" s="57"/>
      <c r="AC1586" s="57"/>
      <c r="AD1586" s="57"/>
      <c r="AE1586" s="57"/>
      <c r="AF1586" s="57"/>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c r="BH1586" s="57"/>
      <c r="BI1586" s="57"/>
      <c r="BJ1586" s="57"/>
      <c r="BK1586" s="57"/>
      <c r="BL1586" s="57"/>
      <c r="BM1586" s="57"/>
    </row>
    <row r="1587" spans="3:65">
      <c r="C1587" s="57"/>
      <c r="D1587" s="62"/>
      <c r="E1587" s="57"/>
      <c r="F1587" s="57"/>
      <c r="G1587" s="57"/>
      <c r="H1587" s="57"/>
      <c r="I1587" s="62"/>
      <c r="J1587" s="57"/>
      <c r="K1587" s="57"/>
      <c r="L1587" s="57"/>
      <c r="M1587" s="57"/>
      <c r="N1587" s="57"/>
      <c r="O1587" s="57"/>
      <c r="P1587" s="57"/>
      <c r="Q1587" s="57"/>
      <c r="R1587" s="57"/>
      <c r="S1587" s="57"/>
      <c r="T1587" s="57"/>
      <c r="U1587" s="57"/>
      <c r="V1587" s="57"/>
      <c r="W1587" s="57"/>
      <c r="X1587" s="57"/>
      <c r="Y1587" s="57"/>
      <c r="Z1587" s="57"/>
      <c r="AA1587" s="57"/>
      <c r="AB1587" s="57"/>
      <c r="AC1587" s="57"/>
      <c r="AD1587" s="57"/>
      <c r="AE1587" s="57"/>
      <c r="AF1587" s="57"/>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c r="BH1587" s="57"/>
      <c r="BI1587" s="57"/>
      <c r="BJ1587" s="57"/>
      <c r="BK1587" s="57"/>
      <c r="BL1587" s="57"/>
      <c r="BM1587" s="57"/>
    </row>
    <row r="1588" spans="3:65">
      <c r="C1588" s="57"/>
      <c r="D1588" s="62"/>
      <c r="E1588" s="57"/>
      <c r="F1588" s="57"/>
      <c r="G1588" s="57"/>
      <c r="H1588" s="57"/>
      <c r="I1588" s="62"/>
      <c r="J1588" s="57"/>
      <c r="K1588" s="57"/>
      <c r="L1588" s="57"/>
      <c r="M1588" s="57"/>
      <c r="N1588" s="57"/>
      <c r="O1588" s="57"/>
      <c r="P1588" s="57"/>
      <c r="Q1588" s="57"/>
      <c r="R1588" s="57"/>
      <c r="S1588" s="57"/>
      <c r="T1588" s="57"/>
      <c r="U1588" s="57"/>
      <c r="V1588" s="57"/>
      <c r="W1588" s="57"/>
      <c r="X1588" s="57"/>
      <c r="Y1588" s="57"/>
      <c r="Z1588" s="57"/>
      <c r="AA1588" s="57"/>
      <c r="AB1588" s="57"/>
      <c r="AC1588" s="57"/>
      <c r="AD1588" s="57"/>
      <c r="AE1588" s="57"/>
      <c r="AF1588" s="57"/>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c r="BH1588" s="57"/>
      <c r="BI1588" s="57"/>
      <c r="BJ1588" s="57"/>
      <c r="BK1588" s="57"/>
      <c r="BL1588" s="57"/>
      <c r="BM1588" s="57"/>
    </row>
    <row r="1589" spans="3:65">
      <c r="C1589" s="57"/>
      <c r="D1589" s="62"/>
      <c r="E1589" s="57"/>
      <c r="F1589" s="57"/>
      <c r="G1589" s="57"/>
      <c r="H1589" s="57"/>
      <c r="I1589" s="62"/>
      <c r="J1589" s="57"/>
      <c r="K1589" s="57"/>
      <c r="L1589" s="57"/>
      <c r="M1589" s="57"/>
      <c r="N1589" s="57"/>
      <c r="O1589" s="57"/>
      <c r="P1589" s="57"/>
      <c r="Q1589" s="57"/>
      <c r="R1589" s="57"/>
      <c r="S1589" s="57"/>
      <c r="T1589" s="57"/>
      <c r="U1589" s="57"/>
      <c r="V1589" s="57"/>
      <c r="W1589" s="57"/>
      <c r="X1589" s="57"/>
      <c r="Y1589" s="57"/>
      <c r="Z1589" s="57"/>
      <c r="AA1589" s="57"/>
      <c r="AB1589" s="57"/>
      <c r="AC1589" s="57"/>
      <c r="AD1589" s="57"/>
      <c r="AE1589" s="57"/>
      <c r="AF1589" s="57"/>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c r="BH1589" s="57"/>
      <c r="BI1589" s="57"/>
      <c r="BJ1589" s="57"/>
      <c r="BK1589" s="57"/>
      <c r="BL1589" s="57"/>
      <c r="BM1589" s="57"/>
    </row>
    <row r="1590" spans="3:65">
      <c r="C1590" s="57"/>
      <c r="D1590" s="62"/>
      <c r="E1590" s="57"/>
      <c r="F1590" s="57"/>
      <c r="G1590" s="57"/>
      <c r="H1590" s="57"/>
      <c r="I1590" s="62"/>
      <c r="J1590" s="57"/>
      <c r="K1590" s="57"/>
      <c r="L1590" s="57"/>
      <c r="M1590" s="57"/>
      <c r="N1590" s="57"/>
      <c r="O1590" s="57"/>
      <c r="P1590" s="57"/>
      <c r="Q1590" s="57"/>
      <c r="R1590" s="57"/>
      <c r="S1590" s="57"/>
      <c r="T1590" s="57"/>
      <c r="U1590" s="57"/>
      <c r="V1590" s="57"/>
      <c r="W1590" s="57"/>
      <c r="X1590" s="57"/>
      <c r="Y1590" s="57"/>
      <c r="Z1590" s="57"/>
      <c r="AA1590" s="57"/>
      <c r="AB1590" s="57"/>
      <c r="AC1590" s="57"/>
      <c r="AD1590" s="57"/>
      <c r="AE1590" s="57"/>
      <c r="AF1590" s="57"/>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c r="BH1590" s="57"/>
      <c r="BI1590" s="57"/>
      <c r="BJ1590" s="57"/>
      <c r="BK1590" s="57"/>
      <c r="BL1590" s="57"/>
      <c r="BM1590" s="57"/>
    </row>
    <row r="1591" spans="3:65">
      <c r="C1591" s="57"/>
      <c r="D1591" s="62"/>
      <c r="E1591" s="57"/>
      <c r="F1591" s="57"/>
      <c r="G1591" s="57"/>
      <c r="H1591" s="57"/>
      <c r="I1591" s="62"/>
      <c r="J1591" s="57"/>
      <c r="K1591" s="57"/>
      <c r="L1591" s="57"/>
      <c r="M1591" s="57"/>
      <c r="N1591" s="57"/>
      <c r="O1591" s="57"/>
      <c r="P1591" s="57"/>
      <c r="Q1591" s="57"/>
      <c r="R1591" s="57"/>
      <c r="S1591" s="57"/>
      <c r="T1591" s="57"/>
      <c r="U1591" s="57"/>
      <c r="V1591" s="57"/>
      <c r="W1591" s="57"/>
      <c r="X1591" s="57"/>
      <c r="Y1591" s="57"/>
      <c r="Z1591" s="57"/>
      <c r="AA1591" s="57"/>
      <c r="AB1591" s="57"/>
      <c r="AC1591" s="57"/>
      <c r="AD1591" s="57"/>
      <c r="AE1591" s="57"/>
      <c r="AF1591" s="57"/>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c r="BH1591" s="57"/>
      <c r="BI1591" s="57"/>
      <c r="BJ1591" s="57"/>
      <c r="BK1591" s="57"/>
      <c r="BL1591" s="57"/>
      <c r="BM1591" s="57"/>
    </row>
    <row r="1592" spans="3:65">
      <c r="C1592" s="57"/>
      <c r="D1592" s="62"/>
      <c r="E1592" s="57"/>
      <c r="F1592" s="57"/>
      <c r="G1592" s="57"/>
      <c r="H1592" s="57"/>
      <c r="I1592" s="62"/>
      <c r="J1592" s="57"/>
      <c r="K1592" s="57"/>
      <c r="L1592" s="57"/>
      <c r="M1592" s="57"/>
      <c r="N1592" s="57"/>
      <c r="O1592" s="57"/>
      <c r="P1592" s="57"/>
      <c r="Q1592" s="57"/>
      <c r="R1592" s="57"/>
      <c r="S1592" s="57"/>
      <c r="T1592" s="57"/>
      <c r="U1592" s="57"/>
      <c r="V1592" s="57"/>
      <c r="W1592" s="57"/>
      <c r="X1592" s="57"/>
      <c r="Y1592" s="57"/>
      <c r="Z1592" s="57"/>
      <c r="AA1592" s="57"/>
      <c r="AB1592" s="57"/>
      <c r="AC1592" s="57"/>
      <c r="AD1592" s="57"/>
      <c r="AE1592" s="57"/>
      <c r="AF1592" s="57"/>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c r="BH1592" s="57"/>
      <c r="BI1592" s="57"/>
      <c r="BJ1592" s="57"/>
      <c r="BK1592" s="57"/>
      <c r="BL1592" s="57"/>
      <c r="BM1592" s="57"/>
    </row>
    <row r="1593" spans="3:65">
      <c r="C1593" s="57"/>
      <c r="D1593" s="62"/>
      <c r="E1593" s="57"/>
      <c r="F1593" s="57"/>
      <c r="G1593" s="57"/>
      <c r="H1593" s="57"/>
      <c r="I1593" s="62"/>
      <c r="J1593" s="57"/>
      <c r="K1593" s="57"/>
      <c r="L1593" s="57"/>
      <c r="M1593" s="57"/>
      <c r="N1593" s="57"/>
      <c r="O1593" s="57"/>
      <c r="P1593" s="57"/>
      <c r="Q1593" s="57"/>
      <c r="R1593" s="57"/>
      <c r="S1593" s="57"/>
      <c r="T1593" s="57"/>
      <c r="U1593" s="57"/>
      <c r="V1593" s="57"/>
      <c r="W1593" s="57"/>
      <c r="X1593" s="57"/>
      <c r="Y1593" s="57"/>
      <c r="Z1593" s="57"/>
      <c r="AA1593" s="57"/>
      <c r="AB1593" s="57"/>
      <c r="AC1593" s="57"/>
      <c r="AD1593" s="57"/>
      <c r="AE1593" s="57"/>
      <c r="AF1593" s="57"/>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c r="BH1593" s="57"/>
      <c r="BI1593" s="57"/>
      <c r="BJ1593" s="57"/>
      <c r="BK1593" s="57"/>
      <c r="BL1593" s="57"/>
      <c r="BM1593" s="57"/>
    </row>
    <row r="1594" spans="3:65">
      <c r="C1594" s="57"/>
      <c r="D1594" s="62"/>
      <c r="E1594" s="57"/>
      <c r="F1594" s="57"/>
      <c r="G1594" s="57"/>
      <c r="H1594" s="57"/>
      <c r="I1594" s="62"/>
      <c r="J1594" s="57"/>
      <c r="K1594" s="57"/>
      <c r="L1594" s="57"/>
      <c r="M1594" s="57"/>
      <c r="N1594" s="57"/>
      <c r="O1594" s="57"/>
      <c r="P1594" s="57"/>
      <c r="Q1594" s="57"/>
      <c r="R1594" s="57"/>
      <c r="S1594" s="57"/>
      <c r="T1594" s="57"/>
      <c r="U1594" s="57"/>
      <c r="V1594" s="57"/>
      <c r="W1594" s="57"/>
      <c r="X1594" s="57"/>
      <c r="Y1594" s="57"/>
      <c r="Z1594" s="57"/>
      <c r="AA1594" s="57"/>
      <c r="AB1594" s="57"/>
      <c r="AC1594" s="57"/>
      <c r="AD1594" s="57"/>
      <c r="AE1594" s="57"/>
      <c r="AF1594" s="57"/>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c r="BH1594" s="57"/>
      <c r="BI1594" s="57"/>
      <c r="BJ1594" s="57"/>
      <c r="BK1594" s="57"/>
      <c r="BL1594" s="57"/>
      <c r="BM1594" s="57"/>
    </row>
    <row r="1595" spans="3:65">
      <c r="C1595" s="57"/>
      <c r="D1595" s="62"/>
      <c r="E1595" s="57"/>
      <c r="F1595" s="57"/>
      <c r="G1595" s="57"/>
      <c r="H1595" s="57"/>
      <c r="I1595" s="62"/>
      <c r="J1595" s="57"/>
      <c r="K1595" s="57"/>
      <c r="L1595" s="57"/>
      <c r="M1595" s="57"/>
      <c r="N1595" s="57"/>
      <c r="O1595" s="57"/>
      <c r="P1595" s="57"/>
      <c r="Q1595" s="57"/>
      <c r="R1595" s="57"/>
      <c r="S1595" s="57"/>
      <c r="T1595" s="57"/>
      <c r="U1595" s="57"/>
      <c r="V1595" s="57"/>
      <c r="W1595" s="57"/>
      <c r="X1595" s="57"/>
      <c r="Y1595" s="57"/>
      <c r="Z1595" s="57"/>
      <c r="AA1595" s="57"/>
      <c r="AB1595" s="57"/>
      <c r="AC1595" s="57"/>
      <c r="AD1595" s="57"/>
      <c r="AE1595" s="57"/>
      <c r="AF1595" s="57"/>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c r="BH1595" s="57"/>
      <c r="BI1595" s="57"/>
      <c r="BJ1595" s="57"/>
      <c r="BK1595" s="57"/>
      <c r="BL1595" s="57"/>
      <c r="BM1595" s="57"/>
    </row>
    <row r="1596" spans="3:65">
      <c r="C1596" s="57"/>
      <c r="D1596" s="62"/>
      <c r="E1596" s="57"/>
      <c r="F1596" s="57"/>
      <c r="G1596" s="57"/>
      <c r="H1596" s="57"/>
      <c r="I1596" s="62"/>
      <c r="J1596" s="57"/>
      <c r="K1596" s="57"/>
      <c r="L1596" s="57"/>
      <c r="M1596" s="57"/>
      <c r="N1596" s="57"/>
      <c r="O1596" s="57"/>
      <c r="P1596" s="57"/>
      <c r="Q1596" s="57"/>
      <c r="R1596" s="57"/>
      <c r="S1596" s="57"/>
      <c r="T1596" s="57"/>
      <c r="U1596" s="57"/>
      <c r="V1596" s="57"/>
      <c r="W1596" s="57"/>
      <c r="X1596" s="57"/>
      <c r="Y1596" s="57"/>
      <c r="Z1596" s="57"/>
      <c r="AA1596" s="57"/>
      <c r="AB1596" s="57"/>
      <c r="AC1596" s="57"/>
      <c r="AD1596" s="57"/>
      <c r="AE1596" s="57"/>
      <c r="AF1596" s="57"/>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c r="BH1596" s="57"/>
      <c r="BI1596" s="57"/>
      <c r="BJ1596" s="57"/>
      <c r="BK1596" s="57"/>
      <c r="BL1596" s="57"/>
      <c r="BM1596" s="57"/>
    </row>
    <row r="1597" spans="3:65">
      <c r="C1597" s="57"/>
      <c r="D1597" s="62"/>
      <c r="E1597" s="57"/>
      <c r="F1597" s="57"/>
      <c r="G1597" s="57"/>
      <c r="H1597" s="57"/>
      <c r="I1597" s="62"/>
      <c r="J1597" s="57"/>
      <c r="K1597" s="57"/>
      <c r="L1597" s="57"/>
      <c r="M1597" s="57"/>
      <c r="N1597" s="57"/>
      <c r="O1597" s="57"/>
      <c r="P1597" s="57"/>
      <c r="Q1597" s="57"/>
      <c r="R1597" s="57"/>
      <c r="S1597" s="57"/>
      <c r="T1597" s="57"/>
      <c r="U1597" s="57"/>
      <c r="V1597" s="57"/>
      <c r="W1597" s="57"/>
      <c r="X1597" s="57"/>
      <c r="Y1597" s="57"/>
      <c r="Z1597" s="57"/>
      <c r="AA1597" s="57"/>
      <c r="AB1597" s="57"/>
      <c r="AC1597" s="57"/>
      <c r="AD1597" s="57"/>
      <c r="AE1597" s="57"/>
      <c r="AF1597" s="57"/>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c r="BH1597" s="57"/>
      <c r="BI1597" s="57"/>
      <c r="BJ1597" s="57"/>
      <c r="BK1597" s="57"/>
      <c r="BL1597" s="57"/>
      <c r="BM1597" s="57"/>
    </row>
    <row r="1598" spans="3:65">
      <c r="C1598" s="57"/>
      <c r="D1598" s="62"/>
      <c r="E1598" s="57"/>
      <c r="F1598" s="57"/>
      <c r="G1598" s="57"/>
      <c r="H1598" s="57"/>
      <c r="I1598" s="62"/>
      <c r="J1598" s="57"/>
      <c r="K1598" s="57"/>
      <c r="L1598" s="57"/>
      <c r="M1598" s="57"/>
      <c r="N1598" s="57"/>
      <c r="O1598" s="57"/>
      <c r="P1598" s="57"/>
      <c r="Q1598" s="57"/>
      <c r="R1598" s="57"/>
      <c r="S1598" s="57"/>
      <c r="T1598" s="57"/>
      <c r="U1598" s="57"/>
      <c r="V1598" s="57"/>
      <c r="W1598" s="57"/>
      <c r="X1598" s="57"/>
      <c r="Y1598" s="57"/>
      <c r="Z1598" s="57"/>
      <c r="AA1598" s="57"/>
      <c r="AB1598" s="57"/>
      <c r="AC1598" s="57"/>
      <c r="AD1598" s="57"/>
      <c r="AE1598" s="57"/>
      <c r="AF1598" s="57"/>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c r="BH1598" s="57"/>
      <c r="BI1598" s="57"/>
      <c r="BJ1598" s="57"/>
      <c r="BK1598" s="57"/>
      <c r="BL1598" s="57"/>
      <c r="BM1598" s="57"/>
    </row>
    <row r="1599" spans="3:65">
      <c r="C1599" s="57"/>
      <c r="D1599" s="62"/>
      <c r="E1599" s="57"/>
      <c r="F1599" s="57"/>
      <c r="G1599" s="57"/>
      <c r="H1599" s="57"/>
      <c r="I1599" s="62"/>
      <c r="J1599" s="57"/>
      <c r="K1599" s="57"/>
      <c r="L1599" s="57"/>
      <c r="M1599" s="57"/>
      <c r="N1599" s="57"/>
      <c r="O1599" s="57"/>
      <c r="P1599" s="57"/>
      <c r="Q1599" s="57"/>
      <c r="R1599" s="57"/>
      <c r="S1599" s="57"/>
      <c r="T1599" s="57"/>
      <c r="U1599" s="57"/>
      <c r="V1599" s="57"/>
      <c r="W1599" s="57"/>
      <c r="X1599" s="57"/>
      <c r="Y1599" s="57"/>
      <c r="Z1599" s="57"/>
      <c r="AA1599" s="57"/>
      <c r="AB1599" s="57"/>
      <c r="AC1599" s="57"/>
      <c r="AD1599" s="57"/>
      <c r="AE1599" s="57"/>
      <c r="AF1599" s="57"/>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c r="BH1599" s="57"/>
      <c r="BI1599" s="57"/>
      <c r="BJ1599" s="57"/>
      <c r="BK1599" s="57"/>
      <c r="BL1599" s="57"/>
      <c r="BM1599" s="57"/>
    </row>
    <row r="1600" spans="3:65">
      <c r="C1600" s="57"/>
      <c r="D1600" s="62"/>
      <c r="E1600" s="57"/>
      <c r="F1600" s="57"/>
      <c r="G1600" s="57"/>
      <c r="H1600" s="57"/>
      <c r="I1600" s="62"/>
      <c r="J1600" s="57"/>
      <c r="K1600" s="57"/>
      <c r="L1600" s="57"/>
      <c r="M1600" s="57"/>
      <c r="N1600" s="57"/>
      <c r="O1600" s="57"/>
      <c r="P1600" s="57"/>
      <c r="Q1600" s="57"/>
      <c r="R1600" s="57"/>
      <c r="S1600" s="57"/>
      <c r="T1600" s="57"/>
      <c r="U1600" s="57"/>
      <c r="V1600" s="57"/>
      <c r="W1600" s="57"/>
      <c r="X1600" s="57"/>
      <c r="Y1600" s="57"/>
      <c r="Z1600" s="57"/>
      <c r="AA1600" s="57"/>
      <c r="AB1600" s="57"/>
      <c r="AC1600" s="57"/>
      <c r="AD1600" s="57"/>
      <c r="AE1600" s="57"/>
      <c r="AF1600" s="57"/>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c r="BH1600" s="57"/>
      <c r="BI1600" s="57"/>
      <c r="BJ1600" s="57"/>
      <c r="BK1600" s="57"/>
      <c r="BL1600" s="57"/>
      <c r="BM1600" s="57"/>
    </row>
    <row r="1601" spans="3:65">
      <c r="C1601" s="57"/>
      <c r="D1601" s="62"/>
      <c r="E1601" s="57"/>
      <c r="F1601" s="57"/>
      <c r="G1601" s="57"/>
      <c r="H1601" s="57"/>
      <c r="I1601" s="62"/>
      <c r="J1601" s="57"/>
      <c r="K1601" s="57"/>
      <c r="L1601" s="57"/>
      <c r="M1601" s="57"/>
      <c r="N1601" s="57"/>
      <c r="O1601" s="57"/>
      <c r="P1601" s="57"/>
      <c r="Q1601" s="57"/>
      <c r="R1601" s="57"/>
      <c r="S1601" s="57"/>
      <c r="T1601" s="57"/>
      <c r="U1601" s="57"/>
      <c r="V1601" s="57"/>
      <c r="W1601" s="57"/>
      <c r="X1601" s="57"/>
      <c r="Y1601" s="57"/>
      <c r="Z1601" s="57"/>
      <c r="AA1601" s="57"/>
      <c r="AB1601" s="57"/>
      <c r="AC1601" s="57"/>
      <c r="AD1601" s="57"/>
      <c r="AE1601" s="57"/>
      <c r="AF1601" s="57"/>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c r="BH1601" s="57"/>
      <c r="BI1601" s="57"/>
      <c r="BJ1601" s="57"/>
      <c r="BK1601" s="57"/>
      <c r="BL1601" s="57"/>
      <c r="BM1601" s="57"/>
    </row>
    <row r="1602" spans="3:65">
      <c r="C1602" s="57"/>
      <c r="D1602" s="62"/>
      <c r="E1602" s="57"/>
      <c r="F1602" s="57"/>
      <c r="G1602" s="57"/>
      <c r="H1602" s="57"/>
      <c r="I1602" s="62"/>
      <c r="J1602" s="57"/>
      <c r="K1602" s="57"/>
      <c r="L1602" s="57"/>
      <c r="M1602" s="57"/>
      <c r="N1602" s="57"/>
      <c r="O1602" s="57"/>
      <c r="P1602" s="57"/>
      <c r="Q1602" s="57"/>
      <c r="R1602" s="57"/>
      <c r="S1602" s="57"/>
      <c r="T1602" s="57"/>
      <c r="U1602" s="57"/>
      <c r="V1602" s="57"/>
      <c r="W1602" s="57"/>
      <c r="X1602" s="57"/>
      <c r="Y1602" s="57"/>
      <c r="Z1602" s="57"/>
      <c r="AA1602" s="57"/>
      <c r="AB1602" s="57"/>
      <c r="AC1602" s="57"/>
      <c r="AD1602" s="57"/>
      <c r="AE1602" s="57"/>
      <c r="AF1602" s="57"/>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c r="BH1602" s="57"/>
      <c r="BI1602" s="57"/>
      <c r="BJ1602" s="57"/>
      <c r="BK1602" s="57"/>
      <c r="BL1602" s="57"/>
      <c r="BM1602" s="57"/>
    </row>
    <row r="1603" spans="3:65">
      <c r="C1603" s="57"/>
      <c r="D1603" s="62"/>
      <c r="E1603" s="57"/>
      <c r="F1603" s="57"/>
      <c r="G1603" s="57"/>
      <c r="H1603" s="57"/>
      <c r="I1603" s="62"/>
      <c r="J1603" s="57"/>
      <c r="K1603" s="57"/>
      <c r="L1603" s="57"/>
      <c r="M1603" s="57"/>
      <c r="N1603" s="57"/>
      <c r="O1603" s="57"/>
      <c r="P1603" s="57"/>
      <c r="Q1603" s="57"/>
      <c r="R1603" s="57"/>
      <c r="S1603" s="57"/>
      <c r="T1603" s="57"/>
      <c r="U1603" s="57"/>
      <c r="V1603" s="57"/>
      <c r="W1603" s="57"/>
      <c r="X1603" s="57"/>
      <c r="Y1603" s="57"/>
      <c r="Z1603" s="57"/>
      <c r="AA1603" s="57"/>
      <c r="AB1603" s="57"/>
      <c r="AC1603" s="57"/>
      <c r="AD1603" s="57"/>
      <c r="AE1603" s="57"/>
      <c r="AF1603" s="57"/>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c r="BH1603" s="57"/>
      <c r="BI1603" s="57"/>
      <c r="BJ1603" s="57"/>
      <c r="BK1603" s="57"/>
      <c r="BL1603" s="57"/>
      <c r="BM1603" s="57"/>
    </row>
    <row r="1604" spans="3:65">
      <c r="C1604" s="57"/>
      <c r="D1604" s="62"/>
      <c r="E1604" s="57"/>
      <c r="F1604" s="57"/>
      <c r="G1604" s="57"/>
      <c r="H1604" s="57"/>
      <c r="I1604" s="62"/>
      <c r="J1604" s="57"/>
      <c r="K1604" s="57"/>
      <c r="L1604" s="57"/>
      <c r="M1604" s="57"/>
      <c r="N1604" s="57"/>
      <c r="O1604" s="57"/>
      <c r="P1604" s="57"/>
      <c r="Q1604" s="57"/>
      <c r="R1604" s="57"/>
      <c r="S1604" s="57"/>
      <c r="T1604" s="57"/>
      <c r="U1604" s="57"/>
      <c r="V1604" s="57"/>
      <c r="W1604" s="57"/>
      <c r="X1604" s="57"/>
      <c r="Y1604" s="57"/>
      <c r="Z1604" s="57"/>
      <c r="AA1604" s="57"/>
      <c r="AB1604" s="57"/>
      <c r="AC1604" s="57"/>
      <c r="AD1604" s="57"/>
      <c r="AE1604" s="57"/>
      <c r="AF1604" s="57"/>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c r="BH1604" s="57"/>
      <c r="BI1604" s="57"/>
      <c r="BJ1604" s="57"/>
      <c r="BK1604" s="57"/>
      <c r="BL1604" s="57"/>
      <c r="BM1604" s="57"/>
    </row>
    <row r="1605" spans="3:65">
      <c r="C1605" s="57"/>
      <c r="D1605" s="62"/>
      <c r="E1605" s="57"/>
      <c r="F1605" s="57"/>
      <c r="G1605" s="57"/>
      <c r="H1605" s="57"/>
      <c r="I1605" s="62"/>
      <c r="J1605" s="57"/>
      <c r="K1605" s="57"/>
      <c r="L1605" s="57"/>
      <c r="M1605" s="57"/>
      <c r="N1605" s="57"/>
      <c r="O1605" s="57"/>
      <c r="P1605" s="57"/>
      <c r="Q1605" s="57"/>
      <c r="R1605" s="57"/>
      <c r="S1605" s="57"/>
      <c r="T1605" s="57"/>
      <c r="U1605" s="57"/>
      <c r="V1605" s="57"/>
      <c r="W1605" s="57"/>
      <c r="X1605" s="57"/>
      <c r="Y1605" s="57"/>
      <c r="Z1605" s="57"/>
      <c r="AA1605" s="57"/>
      <c r="AB1605" s="57"/>
      <c r="AC1605" s="57"/>
      <c r="AD1605" s="57"/>
      <c r="AE1605" s="57"/>
      <c r="AF1605" s="57"/>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c r="BH1605" s="57"/>
      <c r="BI1605" s="57"/>
      <c r="BJ1605" s="57"/>
      <c r="BK1605" s="57"/>
      <c r="BL1605" s="57"/>
      <c r="BM1605" s="57"/>
    </row>
    <row r="1606" spans="3:65">
      <c r="C1606" s="57"/>
      <c r="D1606" s="62"/>
      <c r="E1606" s="57"/>
      <c r="F1606" s="57"/>
      <c r="G1606" s="57"/>
      <c r="H1606" s="57"/>
      <c r="I1606" s="62"/>
      <c r="J1606" s="57"/>
      <c r="K1606" s="57"/>
      <c r="L1606" s="57"/>
      <c r="M1606" s="57"/>
      <c r="N1606" s="57"/>
      <c r="O1606" s="57"/>
      <c r="P1606" s="57"/>
      <c r="Q1606" s="57"/>
      <c r="R1606" s="57"/>
      <c r="S1606" s="57"/>
      <c r="T1606" s="57"/>
      <c r="U1606" s="57"/>
      <c r="V1606" s="57"/>
      <c r="W1606" s="57"/>
      <c r="X1606" s="57"/>
      <c r="Y1606" s="57"/>
      <c r="Z1606" s="57"/>
      <c r="AA1606" s="57"/>
      <c r="AB1606" s="57"/>
      <c r="AC1606" s="57"/>
      <c r="AD1606" s="57"/>
      <c r="AE1606" s="57"/>
      <c r="AF1606" s="57"/>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c r="BH1606" s="57"/>
      <c r="BI1606" s="57"/>
      <c r="BJ1606" s="57"/>
      <c r="BK1606" s="57"/>
      <c r="BL1606" s="57"/>
      <c r="BM1606" s="57"/>
    </row>
    <row r="1607" spans="3:65">
      <c r="C1607" s="57"/>
      <c r="D1607" s="62"/>
      <c r="E1607" s="57"/>
      <c r="F1607" s="57"/>
      <c r="G1607" s="57"/>
      <c r="H1607" s="57"/>
      <c r="I1607" s="62"/>
      <c r="J1607" s="57"/>
      <c r="K1607" s="57"/>
      <c r="L1607" s="57"/>
      <c r="M1607" s="57"/>
      <c r="N1607" s="57"/>
      <c r="O1607" s="57"/>
      <c r="P1607" s="57"/>
      <c r="Q1607" s="57"/>
      <c r="R1607" s="57"/>
      <c r="S1607" s="57"/>
      <c r="T1607" s="57"/>
      <c r="U1607" s="57"/>
      <c r="V1607" s="57"/>
      <c r="W1607" s="57"/>
      <c r="X1607" s="57"/>
      <c r="Y1607" s="57"/>
      <c r="Z1607" s="57"/>
      <c r="AA1607" s="57"/>
      <c r="AB1607" s="57"/>
      <c r="AC1607" s="57"/>
      <c r="AD1607" s="57"/>
      <c r="AE1607" s="57"/>
      <c r="AF1607" s="57"/>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c r="BH1607" s="57"/>
      <c r="BI1607" s="57"/>
      <c r="BJ1607" s="57"/>
      <c r="BK1607" s="57"/>
      <c r="BL1607" s="57"/>
      <c r="BM1607" s="57"/>
    </row>
    <row r="1608" spans="3:65">
      <c r="C1608" s="57"/>
      <c r="D1608" s="62"/>
      <c r="E1608" s="57"/>
      <c r="F1608" s="57"/>
      <c r="G1608" s="57"/>
      <c r="H1608" s="57"/>
      <c r="I1608" s="62"/>
      <c r="J1608" s="57"/>
      <c r="K1608" s="57"/>
      <c r="L1608" s="57"/>
      <c r="M1608" s="57"/>
      <c r="N1608" s="57"/>
      <c r="O1608" s="57"/>
      <c r="P1608" s="57"/>
      <c r="Q1608" s="57"/>
      <c r="R1608" s="57"/>
      <c r="S1608" s="57"/>
      <c r="T1608" s="57"/>
      <c r="U1608" s="57"/>
      <c r="V1608" s="57"/>
      <c r="W1608" s="57"/>
      <c r="X1608" s="57"/>
      <c r="Y1608" s="57"/>
      <c r="Z1608" s="57"/>
      <c r="AA1608" s="57"/>
      <c r="AB1608" s="57"/>
      <c r="AC1608" s="57"/>
      <c r="AD1608" s="57"/>
      <c r="AE1608" s="57"/>
      <c r="AF1608" s="57"/>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c r="BH1608" s="57"/>
      <c r="BI1608" s="57"/>
      <c r="BJ1608" s="57"/>
      <c r="BK1608" s="57"/>
      <c r="BL1608" s="57"/>
      <c r="BM1608" s="57"/>
    </row>
    <row r="1609" spans="3:65">
      <c r="C1609" s="57"/>
      <c r="D1609" s="62"/>
      <c r="E1609" s="57"/>
      <c r="F1609" s="57"/>
      <c r="G1609" s="57"/>
      <c r="H1609" s="57"/>
      <c r="I1609" s="62"/>
      <c r="J1609" s="57"/>
      <c r="K1609" s="57"/>
      <c r="L1609" s="57"/>
      <c r="M1609" s="57"/>
      <c r="N1609" s="57"/>
      <c r="O1609" s="57"/>
      <c r="P1609" s="57"/>
      <c r="Q1609" s="57"/>
      <c r="R1609" s="57"/>
      <c r="S1609" s="57"/>
      <c r="T1609" s="57"/>
      <c r="U1609" s="57"/>
      <c r="V1609" s="57"/>
      <c r="W1609" s="57"/>
      <c r="X1609" s="57"/>
      <c r="Y1609" s="57"/>
      <c r="Z1609" s="57"/>
      <c r="AA1609" s="57"/>
      <c r="AB1609" s="57"/>
      <c r="AC1609" s="57"/>
      <c r="AD1609" s="57"/>
      <c r="AE1609" s="57"/>
      <c r="AF1609" s="57"/>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c r="BH1609" s="57"/>
      <c r="BI1609" s="57"/>
      <c r="BJ1609" s="57"/>
      <c r="BK1609" s="57"/>
      <c r="BL1609" s="57"/>
      <c r="BM1609" s="57"/>
    </row>
    <row r="1610" spans="3:65">
      <c r="C1610" s="57"/>
      <c r="D1610" s="62"/>
      <c r="E1610" s="57"/>
      <c r="F1610" s="57"/>
      <c r="G1610" s="57"/>
      <c r="H1610" s="57"/>
      <c r="I1610" s="62"/>
      <c r="J1610" s="57"/>
      <c r="K1610" s="57"/>
      <c r="L1610" s="57"/>
      <c r="M1610" s="57"/>
      <c r="N1610" s="57"/>
      <c r="O1610" s="57"/>
      <c r="P1610" s="57"/>
      <c r="Q1610" s="57"/>
      <c r="R1610" s="57"/>
      <c r="S1610" s="57"/>
      <c r="T1610" s="57"/>
      <c r="U1610" s="57"/>
      <c r="V1610" s="57"/>
      <c r="W1610" s="57"/>
      <c r="X1610" s="57"/>
      <c r="Y1610" s="57"/>
      <c r="Z1610" s="57"/>
      <c r="AA1610" s="57"/>
      <c r="AB1610" s="57"/>
      <c r="AC1610" s="57"/>
      <c r="AD1610" s="57"/>
      <c r="AE1610" s="57"/>
      <c r="AF1610" s="57"/>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c r="BH1610" s="57"/>
      <c r="BI1610" s="57"/>
      <c r="BJ1610" s="57"/>
      <c r="BK1610" s="57"/>
      <c r="BL1610" s="57"/>
      <c r="BM1610" s="57"/>
    </row>
    <row r="1611" spans="3:65">
      <c r="C1611" s="57"/>
      <c r="D1611" s="62"/>
      <c r="E1611" s="57"/>
      <c r="F1611" s="57"/>
      <c r="G1611" s="57"/>
      <c r="H1611" s="57"/>
      <c r="I1611" s="62"/>
      <c r="J1611" s="57"/>
      <c r="K1611" s="57"/>
      <c r="L1611" s="57"/>
      <c r="M1611" s="57"/>
      <c r="N1611" s="57"/>
      <c r="O1611" s="57"/>
      <c r="P1611" s="57"/>
      <c r="Q1611" s="57"/>
      <c r="R1611" s="57"/>
      <c r="S1611" s="57"/>
      <c r="T1611" s="57"/>
      <c r="U1611" s="57"/>
      <c r="V1611" s="57"/>
      <c r="W1611" s="57"/>
      <c r="X1611" s="57"/>
      <c r="Y1611" s="57"/>
      <c r="Z1611" s="57"/>
      <c r="AA1611" s="57"/>
      <c r="AB1611" s="57"/>
      <c r="AC1611" s="57"/>
      <c r="AD1611" s="57"/>
      <c r="AE1611" s="57"/>
      <c r="AF1611" s="57"/>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c r="BH1611" s="57"/>
      <c r="BI1611" s="57"/>
      <c r="BJ1611" s="57"/>
      <c r="BK1611" s="57"/>
      <c r="BL1611" s="57"/>
      <c r="BM1611" s="57"/>
    </row>
    <row r="1612" spans="3:65">
      <c r="C1612" s="57"/>
      <c r="D1612" s="62"/>
      <c r="E1612" s="57"/>
      <c r="F1612" s="57"/>
      <c r="G1612" s="57"/>
      <c r="H1612" s="57"/>
      <c r="I1612" s="62"/>
      <c r="J1612" s="57"/>
      <c r="K1612" s="57"/>
      <c r="L1612" s="57"/>
      <c r="M1612" s="57"/>
      <c r="N1612" s="57"/>
      <c r="O1612" s="57"/>
      <c r="P1612" s="57"/>
      <c r="Q1612" s="57"/>
      <c r="R1612" s="57"/>
      <c r="S1612" s="57"/>
      <c r="T1612" s="57"/>
      <c r="U1612" s="57"/>
      <c r="V1612" s="57"/>
      <c r="W1612" s="57"/>
      <c r="X1612" s="57"/>
      <c r="Y1612" s="57"/>
      <c r="Z1612" s="57"/>
      <c r="AA1612" s="57"/>
      <c r="AB1612" s="57"/>
      <c r="AC1612" s="57"/>
      <c r="AD1612" s="57"/>
      <c r="AE1612" s="57"/>
      <c r="AF1612" s="57"/>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c r="BH1612" s="57"/>
      <c r="BI1612" s="57"/>
      <c r="BJ1612" s="57"/>
      <c r="BK1612" s="57"/>
      <c r="BL1612" s="57"/>
      <c r="BM1612" s="57"/>
    </row>
    <row r="1613" spans="3:65">
      <c r="C1613" s="57"/>
      <c r="D1613" s="62"/>
      <c r="E1613" s="57"/>
      <c r="F1613" s="57"/>
      <c r="G1613" s="57"/>
      <c r="H1613" s="57"/>
      <c r="I1613" s="62"/>
      <c r="J1613" s="57"/>
      <c r="K1613" s="57"/>
      <c r="L1613" s="57"/>
      <c r="M1613" s="57"/>
      <c r="N1613" s="57"/>
      <c r="O1613" s="57"/>
      <c r="P1613" s="57"/>
      <c r="Q1613" s="57"/>
      <c r="R1613" s="57"/>
      <c r="S1613" s="57"/>
      <c r="T1613" s="57"/>
      <c r="U1613" s="57"/>
      <c r="V1613" s="57"/>
      <c r="W1613" s="57"/>
      <c r="X1613" s="57"/>
      <c r="Y1613" s="57"/>
      <c r="Z1613" s="57"/>
      <c r="AA1613" s="57"/>
      <c r="AB1613" s="57"/>
      <c r="AC1613" s="57"/>
      <c r="AD1613" s="57"/>
      <c r="AE1613" s="57"/>
      <c r="AF1613" s="57"/>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c r="BH1613" s="57"/>
      <c r="BI1613" s="57"/>
      <c r="BJ1613" s="57"/>
      <c r="BK1613" s="57"/>
      <c r="BL1613" s="57"/>
      <c r="BM1613" s="57"/>
    </row>
    <row r="1614" spans="3:65">
      <c r="C1614" s="57"/>
      <c r="D1614" s="62"/>
      <c r="E1614" s="57"/>
      <c r="F1614" s="57"/>
      <c r="G1614" s="57"/>
      <c r="H1614" s="57"/>
      <c r="I1614" s="62"/>
      <c r="J1614" s="57"/>
      <c r="K1614" s="57"/>
      <c r="L1614" s="57"/>
      <c r="M1614" s="57"/>
      <c r="N1614" s="57"/>
      <c r="O1614" s="57"/>
      <c r="P1614" s="57"/>
      <c r="Q1614" s="57"/>
      <c r="R1614" s="57"/>
      <c r="S1614" s="57"/>
      <c r="T1614" s="57"/>
      <c r="U1614" s="57"/>
      <c r="V1614" s="57"/>
      <c r="W1614" s="57"/>
      <c r="X1614" s="57"/>
      <c r="Y1614" s="57"/>
      <c r="Z1614" s="57"/>
      <c r="AA1614" s="57"/>
      <c r="AB1614" s="57"/>
      <c r="AC1614" s="57"/>
      <c r="AD1614" s="57"/>
      <c r="AE1614" s="57"/>
      <c r="AF1614" s="57"/>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c r="BH1614" s="57"/>
      <c r="BI1614" s="57"/>
      <c r="BJ1614" s="57"/>
      <c r="BK1614" s="57"/>
      <c r="BL1614" s="57"/>
      <c r="BM1614" s="57"/>
    </row>
    <row r="1615" spans="3:65">
      <c r="C1615" s="57"/>
      <c r="D1615" s="62"/>
      <c r="E1615" s="57"/>
      <c r="F1615" s="57"/>
      <c r="G1615" s="57"/>
      <c r="H1615" s="57"/>
      <c r="I1615" s="62"/>
      <c r="J1615" s="57"/>
      <c r="K1615" s="57"/>
      <c r="L1615" s="57"/>
      <c r="M1615" s="57"/>
      <c r="N1615" s="57"/>
      <c r="O1615" s="57"/>
      <c r="P1615" s="57"/>
      <c r="Q1615" s="57"/>
      <c r="R1615" s="57"/>
      <c r="S1615" s="57"/>
      <c r="T1615" s="57"/>
      <c r="U1615" s="57"/>
      <c r="V1615" s="57"/>
      <c r="W1615" s="57"/>
      <c r="X1615" s="57"/>
      <c r="Y1615" s="57"/>
      <c r="Z1615" s="57"/>
      <c r="AA1615" s="57"/>
      <c r="AB1615" s="57"/>
      <c r="AC1615" s="57"/>
      <c r="AD1615" s="57"/>
      <c r="AE1615" s="57"/>
      <c r="AF1615" s="57"/>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c r="BH1615" s="57"/>
      <c r="BI1615" s="57"/>
      <c r="BJ1615" s="57"/>
      <c r="BK1615" s="57"/>
      <c r="BL1615" s="57"/>
      <c r="BM1615" s="57"/>
    </row>
    <row r="1616" spans="3:65">
      <c r="C1616" s="57"/>
      <c r="D1616" s="62"/>
      <c r="E1616" s="57"/>
      <c r="F1616" s="57"/>
      <c r="G1616" s="57"/>
      <c r="H1616" s="57"/>
      <c r="I1616" s="62"/>
      <c r="J1616" s="57"/>
      <c r="K1616" s="57"/>
      <c r="L1616" s="57"/>
      <c r="M1616" s="57"/>
      <c r="N1616" s="57"/>
      <c r="O1616" s="57"/>
      <c r="P1616" s="57"/>
      <c r="Q1616" s="57"/>
      <c r="R1616" s="57"/>
      <c r="S1616" s="57"/>
      <c r="T1616" s="57"/>
      <c r="U1616" s="57"/>
      <c r="V1616" s="57"/>
      <c r="W1616" s="57"/>
      <c r="X1616" s="57"/>
      <c r="Y1616" s="57"/>
      <c r="Z1616" s="57"/>
      <c r="AA1616" s="57"/>
      <c r="AB1616" s="57"/>
      <c r="AC1616" s="57"/>
      <c r="AD1616" s="57"/>
      <c r="AE1616" s="57"/>
      <c r="AF1616" s="57"/>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c r="BH1616" s="57"/>
      <c r="BI1616" s="57"/>
      <c r="BJ1616" s="57"/>
      <c r="BK1616" s="57"/>
      <c r="BL1616" s="57"/>
      <c r="BM1616" s="57"/>
    </row>
    <row r="1617" spans="3:65">
      <c r="C1617" s="57"/>
      <c r="D1617" s="62"/>
      <c r="E1617" s="57"/>
      <c r="F1617" s="57"/>
      <c r="G1617" s="57"/>
      <c r="H1617" s="57"/>
      <c r="I1617" s="62"/>
      <c r="J1617" s="57"/>
      <c r="K1617" s="57"/>
      <c r="L1617" s="57"/>
      <c r="M1617" s="57"/>
      <c r="N1617" s="57"/>
      <c r="O1617" s="57"/>
      <c r="P1617" s="57"/>
      <c r="Q1617" s="57"/>
      <c r="R1617" s="57"/>
      <c r="S1617" s="57"/>
      <c r="T1617" s="57"/>
      <c r="U1617" s="57"/>
      <c r="V1617" s="57"/>
      <c r="W1617" s="57"/>
      <c r="X1617" s="57"/>
      <c r="Y1617" s="57"/>
      <c r="Z1617" s="57"/>
      <c r="AA1617" s="57"/>
      <c r="AB1617" s="57"/>
      <c r="AC1617" s="57"/>
      <c r="AD1617" s="57"/>
      <c r="AE1617" s="57"/>
      <c r="AF1617" s="57"/>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c r="BH1617" s="57"/>
      <c r="BI1617" s="57"/>
      <c r="BJ1617" s="57"/>
      <c r="BK1617" s="57"/>
      <c r="BL1617" s="57"/>
      <c r="BM1617" s="57"/>
    </row>
    <row r="1618" spans="3:65">
      <c r="C1618" s="57"/>
      <c r="D1618" s="62"/>
      <c r="E1618" s="57"/>
      <c r="F1618" s="57"/>
      <c r="G1618" s="57"/>
      <c r="H1618" s="57"/>
      <c r="I1618" s="62"/>
      <c r="J1618" s="57"/>
      <c r="K1618" s="57"/>
      <c r="L1618" s="57"/>
      <c r="M1618" s="57"/>
      <c r="N1618" s="57"/>
      <c r="O1618" s="57"/>
      <c r="P1618" s="57"/>
      <c r="Q1618" s="57"/>
      <c r="R1618" s="57"/>
      <c r="S1618" s="57"/>
      <c r="T1618" s="57"/>
      <c r="U1618" s="57"/>
      <c r="V1618" s="57"/>
      <c r="W1618" s="57"/>
      <c r="X1618" s="57"/>
      <c r="Y1618" s="57"/>
      <c r="Z1618" s="57"/>
      <c r="AA1618" s="57"/>
      <c r="AB1618" s="57"/>
      <c r="AC1618" s="57"/>
      <c r="AD1618" s="57"/>
      <c r="AE1618" s="57"/>
      <c r="AF1618" s="57"/>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c r="BH1618" s="57"/>
      <c r="BI1618" s="57"/>
      <c r="BJ1618" s="57"/>
      <c r="BK1618" s="57"/>
      <c r="BL1618" s="57"/>
      <c r="BM1618" s="57"/>
    </row>
    <row r="1619" spans="3:65">
      <c r="C1619" s="57"/>
      <c r="D1619" s="62"/>
      <c r="E1619" s="57"/>
      <c r="F1619" s="57"/>
      <c r="G1619" s="57"/>
      <c r="H1619" s="57"/>
      <c r="I1619" s="62"/>
      <c r="J1619" s="57"/>
      <c r="K1619" s="57"/>
      <c r="L1619" s="57"/>
      <c r="M1619" s="57"/>
      <c r="N1619" s="57"/>
      <c r="O1619" s="57"/>
      <c r="P1619" s="57"/>
      <c r="Q1619" s="57"/>
      <c r="R1619" s="57"/>
      <c r="S1619" s="57"/>
      <c r="T1619" s="57"/>
      <c r="U1619" s="57"/>
      <c r="V1619" s="57"/>
      <c r="W1619" s="57"/>
      <c r="X1619" s="57"/>
      <c r="Y1619" s="57"/>
      <c r="Z1619" s="57"/>
      <c r="AA1619" s="57"/>
      <c r="AB1619" s="57"/>
      <c r="AC1619" s="57"/>
      <c r="AD1619" s="57"/>
      <c r="AE1619" s="57"/>
      <c r="AF1619" s="57"/>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c r="BH1619" s="57"/>
      <c r="BI1619" s="57"/>
      <c r="BJ1619" s="57"/>
      <c r="BK1619" s="57"/>
      <c r="BL1619" s="57"/>
      <c r="BM1619" s="57"/>
    </row>
    <row r="1620" spans="3:65">
      <c r="C1620" s="57"/>
      <c r="D1620" s="62"/>
      <c r="E1620" s="57"/>
      <c r="F1620" s="57"/>
      <c r="G1620" s="57"/>
      <c r="H1620" s="57"/>
      <c r="I1620" s="62"/>
      <c r="J1620" s="57"/>
      <c r="K1620" s="57"/>
      <c r="L1620" s="57"/>
      <c r="M1620" s="57"/>
      <c r="N1620" s="57"/>
      <c r="O1620" s="57"/>
      <c r="P1620" s="57"/>
      <c r="Q1620" s="57"/>
      <c r="R1620" s="57"/>
      <c r="S1620" s="57"/>
      <c r="T1620" s="57"/>
      <c r="U1620" s="57"/>
      <c r="V1620" s="57"/>
      <c r="W1620" s="57"/>
      <c r="X1620" s="57"/>
      <c r="Y1620" s="57"/>
      <c r="Z1620" s="57"/>
      <c r="AA1620" s="57"/>
      <c r="AB1620" s="57"/>
      <c r="AC1620" s="57"/>
      <c r="AD1620" s="57"/>
      <c r="AE1620" s="57"/>
      <c r="AF1620" s="57"/>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c r="BH1620" s="57"/>
      <c r="BI1620" s="57"/>
      <c r="BJ1620" s="57"/>
      <c r="BK1620" s="57"/>
      <c r="BL1620" s="57"/>
      <c r="BM1620" s="57"/>
    </row>
    <row r="1621" spans="3:65">
      <c r="C1621" s="57"/>
      <c r="D1621" s="62"/>
      <c r="E1621" s="57"/>
      <c r="F1621" s="57"/>
      <c r="G1621" s="57"/>
      <c r="H1621" s="57"/>
      <c r="I1621" s="62"/>
      <c r="J1621" s="57"/>
      <c r="K1621" s="57"/>
      <c r="L1621" s="57"/>
      <c r="M1621" s="57"/>
      <c r="N1621" s="57"/>
      <c r="O1621" s="57"/>
      <c r="P1621" s="57"/>
      <c r="Q1621" s="57"/>
      <c r="R1621" s="57"/>
      <c r="S1621" s="57"/>
      <c r="T1621" s="57"/>
      <c r="U1621" s="57"/>
      <c r="V1621" s="57"/>
      <c r="W1621" s="57"/>
      <c r="X1621" s="57"/>
      <c r="Y1621" s="57"/>
      <c r="Z1621" s="57"/>
      <c r="AA1621" s="57"/>
      <c r="AB1621" s="57"/>
      <c r="AC1621" s="57"/>
      <c r="AD1621" s="57"/>
      <c r="AE1621" s="57"/>
      <c r="AF1621" s="57"/>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c r="BH1621" s="57"/>
      <c r="BI1621" s="57"/>
      <c r="BJ1621" s="57"/>
      <c r="BK1621" s="57"/>
      <c r="BL1621" s="57"/>
      <c r="BM1621" s="57"/>
    </row>
    <row r="1622" spans="3:65">
      <c r="C1622" s="57"/>
      <c r="D1622" s="62"/>
      <c r="E1622" s="57"/>
      <c r="F1622" s="57"/>
      <c r="G1622" s="57"/>
      <c r="H1622" s="57"/>
      <c r="I1622" s="62"/>
      <c r="J1622" s="57"/>
      <c r="K1622" s="57"/>
      <c r="L1622" s="57"/>
      <c r="M1622" s="57"/>
      <c r="N1622" s="57"/>
      <c r="O1622" s="57"/>
      <c r="P1622" s="57"/>
      <c r="Q1622" s="57"/>
      <c r="R1622" s="57"/>
      <c r="S1622" s="57"/>
      <c r="T1622" s="57"/>
      <c r="U1622" s="57"/>
      <c r="V1622" s="57"/>
      <c r="W1622" s="57"/>
      <c r="X1622" s="57"/>
      <c r="Y1622" s="57"/>
      <c r="Z1622" s="57"/>
      <c r="AA1622" s="57"/>
      <c r="AB1622" s="57"/>
      <c r="AC1622" s="57"/>
      <c r="AD1622" s="57"/>
      <c r="AE1622" s="57"/>
      <c r="AF1622" s="57"/>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c r="BH1622" s="57"/>
      <c r="BI1622" s="57"/>
      <c r="BJ1622" s="57"/>
      <c r="BK1622" s="57"/>
      <c r="BL1622" s="57"/>
      <c r="BM1622" s="57"/>
    </row>
    <row r="1623" spans="3:65">
      <c r="C1623" s="57"/>
      <c r="D1623" s="62"/>
      <c r="E1623" s="57"/>
      <c r="F1623" s="57"/>
      <c r="G1623" s="57"/>
      <c r="H1623" s="57"/>
      <c r="I1623" s="62"/>
      <c r="J1623" s="57"/>
      <c r="K1623" s="57"/>
      <c r="L1623" s="57"/>
      <c r="M1623" s="57"/>
      <c r="N1623" s="57"/>
      <c r="O1623" s="57"/>
      <c r="P1623" s="57"/>
      <c r="Q1623" s="57"/>
      <c r="R1623" s="57"/>
      <c r="S1623" s="57"/>
      <c r="T1623" s="57"/>
      <c r="U1623" s="57"/>
      <c r="V1623" s="57"/>
      <c r="W1623" s="57"/>
      <c r="X1623" s="57"/>
      <c r="Y1623" s="57"/>
      <c r="Z1623" s="57"/>
      <c r="AA1623" s="57"/>
      <c r="AB1623" s="57"/>
      <c r="AC1623" s="57"/>
      <c r="AD1623" s="57"/>
      <c r="AE1623" s="57"/>
      <c r="AF1623" s="57"/>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c r="BH1623" s="57"/>
      <c r="BI1623" s="57"/>
      <c r="BJ1623" s="57"/>
      <c r="BK1623" s="57"/>
      <c r="BL1623" s="57"/>
      <c r="BM1623" s="57"/>
    </row>
    <row r="1624" spans="3:65">
      <c r="C1624" s="57"/>
      <c r="D1624" s="62"/>
      <c r="E1624" s="57"/>
      <c r="F1624" s="57"/>
      <c r="G1624" s="57"/>
      <c r="H1624" s="57"/>
      <c r="I1624" s="62"/>
      <c r="J1624" s="57"/>
      <c r="K1624" s="57"/>
      <c r="L1624" s="57"/>
      <c r="M1624" s="57"/>
      <c r="N1624" s="57"/>
      <c r="O1624" s="57"/>
      <c r="P1624" s="57"/>
      <c r="Q1624" s="57"/>
      <c r="R1624" s="57"/>
      <c r="S1624" s="57"/>
      <c r="T1624" s="57"/>
      <c r="U1624" s="57"/>
      <c r="V1624" s="57"/>
      <c r="W1624" s="57"/>
      <c r="X1624" s="57"/>
      <c r="Y1624" s="57"/>
      <c r="Z1624" s="57"/>
      <c r="AA1624" s="57"/>
      <c r="AB1624" s="57"/>
      <c r="AC1624" s="57"/>
      <c r="AD1624" s="57"/>
      <c r="AE1624" s="57"/>
      <c r="AF1624" s="57"/>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c r="BH1624" s="57"/>
      <c r="BI1624" s="57"/>
      <c r="BJ1624" s="57"/>
      <c r="BK1624" s="57"/>
      <c r="BL1624" s="57"/>
      <c r="BM1624" s="57"/>
    </row>
    <row r="1625" spans="3:65">
      <c r="C1625" s="57"/>
      <c r="D1625" s="62"/>
      <c r="E1625" s="57"/>
      <c r="F1625" s="57"/>
      <c r="G1625" s="57"/>
      <c r="H1625" s="57"/>
      <c r="I1625" s="62"/>
      <c r="J1625" s="57"/>
      <c r="K1625" s="57"/>
      <c r="L1625" s="57"/>
      <c r="M1625" s="57"/>
      <c r="N1625" s="57"/>
      <c r="O1625" s="57"/>
      <c r="P1625" s="57"/>
      <c r="Q1625" s="57"/>
      <c r="R1625" s="57"/>
      <c r="S1625" s="57"/>
      <c r="T1625" s="57"/>
      <c r="U1625" s="57"/>
      <c r="V1625" s="57"/>
      <c r="W1625" s="57"/>
      <c r="X1625" s="57"/>
      <c r="Y1625" s="57"/>
      <c r="Z1625" s="57"/>
      <c r="AA1625" s="57"/>
      <c r="AB1625" s="57"/>
      <c r="AC1625" s="57"/>
      <c r="AD1625" s="57"/>
      <c r="AE1625" s="57"/>
      <c r="AF1625" s="57"/>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c r="BH1625" s="57"/>
      <c r="BI1625" s="57"/>
      <c r="BJ1625" s="57"/>
      <c r="BK1625" s="57"/>
      <c r="BL1625" s="57"/>
      <c r="BM1625" s="57"/>
    </row>
    <row r="1626" spans="3:65">
      <c r="C1626" s="57"/>
      <c r="D1626" s="62"/>
      <c r="E1626" s="57"/>
      <c r="F1626" s="57"/>
      <c r="G1626" s="57"/>
      <c r="H1626" s="57"/>
      <c r="I1626" s="62"/>
      <c r="J1626" s="57"/>
      <c r="K1626" s="57"/>
      <c r="L1626" s="57"/>
      <c r="M1626" s="57"/>
      <c r="N1626" s="57"/>
      <c r="O1626" s="57"/>
      <c r="P1626" s="57"/>
      <c r="Q1626" s="57"/>
      <c r="R1626" s="57"/>
      <c r="S1626" s="57"/>
      <c r="T1626" s="57"/>
      <c r="U1626" s="57"/>
      <c r="V1626" s="57"/>
      <c r="W1626" s="57"/>
      <c r="X1626" s="57"/>
      <c r="Y1626" s="57"/>
      <c r="Z1626" s="57"/>
      <c r="AA1626" s="57"/>
      <c r="AB1626" s="57"/>
      <c r="AC1626" s="57"/>
      <c r="AD1626" s="57"/>
      <c r="AE1626" s="57"/>
      <c r="AF1626" s="57"/>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c r="BH1626" s="57"/>
      <c r="BI1626" s="57"/>
      <c r="BJ1626" s="57"/>
      <c r="BK1626" s="57"/>
      <c r="BL1626" s="57"/>
      <c r="BM1626" s="57"/>
    </row>
    <row r="1627" spans="3:65">
      <c r="C1627" s="57"/>
      <c r="D1627" s="62"/>
      <c r="E1627" s="57"/>
      <c r="F1627" s="57"/>
      <c r="G1627" s="57"/>
      <c r="H1627" s="57"/>
      <c r="I1627" s="62"/>
      <c r="J1627" s="57"/>
      <c r="K1627" s="57"/>
      <c r="L1627" s="57"/>
      <c r="M1627" s="57"/>
      <c r="N1627" s="57"/>
      <c r="O1627" s="57"/>
      <c r="P1627" s="57"/>
      <c r="Q1627" s="57"/>
      <c r="R1627" s="57"/>
      <c r="S1627" s="57"/>
      <c r="T1627" s="57"/>
      <c r="U1627" s="57"/>
      <c r="V1627" s="57"/>
      <c r="W1627" s="57"/>
      <c r="X1627" s="57"/>
      <c r="Y1627" s="57"/>
      <c r="Z1627" s="57"/>
      <c r="AA1627" s="57"/>
      <c r="AB1627" s="57"/>
      <c r="AC1627" s="57"/>
      <c r="AD1627" s="57"/>
      <c r="AE1627" s="57"/>
      <c r="AF1627" s="57"/>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c r="BH1627" s="57"/>
      <c r="BI1627" s="57"/>
      <c r="BJ1627" s="57"/>
      <c r="BK1627" s="57"/>
      <c r="BL1627" s="57"/>
      <c r="BM1627" s="57"/>
    </row>
    <row r="1628" spans="3:65">
      <c r="C1628" s="57"/>
      <c r="D1628" s="62"/>
      <c r="E1628" s="57"/>
      <c r="F1628" s="57"/>
      <c r="G1628" s="57"/>
      <c r="H1628" s="57"/>
      <c r="I1628" s="62"/>
      <c r="J1628" s="57"/>
      <c r="K1628" s="57"/>
      <c r="L1628" s="57"/>
      <c r="M1628" s="57"/>
      <c r="N1628" s="57"/>
      <c r="O1628" s="57"/>
      <c r="P1628" s="57"/>
      <c r="Q1628" s="57"/>
      <c r="R1628" s="57"/>
      <c r="S1628" s="57"/>
      <c r="T1628" s="57"/>
      <c r="U1628" s="57"/>
      <c r="V1628" s="57"/>
      <c r="W1628" s="57"/>
      <c r="X1628" s="57"/>
      <c r="Y1628" s="57"/>
      <c r="Z1628" s="57"/>
      <c r="AA1628" s="57"/>
      <c r="AB1628" s="57"/>
      <c r="AC1628" s="57"/>
      <c r="AD1628" s="57"/>
      <c r="AE1628" s="57"/>
      <c r="AF1628" s="57"/>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c r="BH1628" s="57"/>
      <c r="BI1628" s="57"/>
      <c r="BJ1628" s="57"/>
      <c r="BK1628" s="57"/>
      <c r="BL1628" s="57"/>
      <c r="BM1628" s="57"/>
    </row>
    <row r="1629" spans="3:65">
      <c r="C1629" s="57"/>
      <c r="D1629" s="62"/>
      <c r="E1629" s="57"/>
      <c r="F1629" s="57"/>
      <c r="G1629" s="57"/>
      <c r="H1629" s="57"/>
      <c r="I1629" s="62"/>
      <c r="J1629" s="57"/>
      <c r="K1629" s="57"/>
      <c r="L1629" s="57"/>
      <c r="M1629" s="57"/>
      <c r="N1629" s="57"/>
      <c r="O1629" s="57"/>
      <c r="P1629" s="57"/>
      <c r="Q1629" s="57"/>
      <c r="R1629" s="57"/>
      <c r="S1629" s="57"/>
      <c r="T1629" s="57"/>
      <c r="U1629" s="57"/>
      <c r="V1629" s="57"/>
      <c r="W1629" s="57"/>
      <c r="X1629" s="57"/>
      <c r="Y1629" s="57"/>
      <c r="Z1629" s="57"/>
      <c r="AA1629" s="57"/>
      <c r="AB1629" s="57"/>
      <c r="AC1629" s="57"/>
      <c r="AD1629" s="57"/>
      <c r="AE1629" s="57"/>
      <c r="AF1629" s="57"/>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c r="BH1629" s="57"/>
      <c r="BI1629" s="57"/>
      <c r="BJ1629" s="57"/>
      <c r="BK1629" s="57"/>
      <c r="BL1629" s="57"/>
      <c r="BM1629" s="57"/>
    </row>
    <row r="1630" spans="3:65">
      <c r="C1630" s="57"/>
      <c r="D1630" s="62"/>
      <c r="E1630" s="57"/>
      <c r="F1630" s="57"/>
      <c r="G1630" s="57"/>
      <c r="H1630" s="57"/>
      <c r="I1630" s="62"/>
      <c r="J1630" s="57"/>
      <c r="K1630" s="57"/>
      <c r="L1630" s="57"/>
      <c r="M1630" s="57"/>
      <c r="N1630" s="57"/>
      <c r="O1630" s="57"/>
      <c r="P1630" s="57"/>
      <c r="Q1630" s="57"/>
      <c r="R1630" s="57"/>
      <c r="S1630" s="57"/>
      <c r="T1630" s="57"/>
      <c r="U1630" s="57"/>
      <c r="V1630" s="57"/>
      <c r="W1630" s="57"/>
      <c r="X1630" s="57"/>
      <c r="Y1630" s="57"/>
      <c r="Z1630" s="57"/>
      <c r="AA1630" s="57"/>
      <c r="AB1630" s="57"/>
      <c r="AC1630" s="57"/>
      <c r="AD1630" s="57"/>
      <c r="AE1630" s="57"/>
      <c r="AF1630" s="57"/>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c r="BH1630" s="57"/>
      <c r="BI1630" s="57"/>
      <c r="BJ1630" s="57"/>
      <c r="BK1630" s="57"/>
      <c r="BL1630" s="57"/>
      <c r="BM1630" s="57"/>
    </row>
    <row r="1631" spans="3:65">
      <c r="C1631" s="57"/>
      <c r="D1631" s="62"/>
      <c r="E1631" s="57"/>
      <c r="F1631" s="57"/>
      <c r="G1631" s="57"/>
      <c r="H1631" s="57"/>
      <c r="I1631" s="62"/>
      <c r="J1631" s="57"/>
      <c r="K1631" s="57"/>
      <c r="L1631" s="57"/>
      <c r="M1631" s="57"/>
      <c r="N1631" s="57"/>
      <c r="O1631" s="57"/>
      <c r="P1631" s="57"/>
      <c r="Q1631" s="57"/>
      <c r="R1631" s="57"/>
      <c r="S1631" s="57"/>
      <c r="T1631" s="57"/>
      <c r="U1631" s="57"/>
      <c r="V1631" s="57"/>
      <c r="W1631" s="57"/>
      <c r="X1631" s="57"/>
      <c r="Y1631" s="57"/>
      <c r="Z1631" s="57"/>
      <c r="AA1631" s="57"/>
      <c r="AB1631" s="57"/>
      <c r="AC1631" s="57"/>
      <c r="AD1631" s="57"/>
      <c r="AE1631" s="57"/>
      <c r="AF1631" s="57"/>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c r="BH1631" s="57"/>
      <c r="BI1631" s="57"/>
      <c r="BJ1631" s="57"/>
      <c r="BK1631" s="57"/>
      <c r="BL1631" s="57"/>
      <c r="BM1631" s="57"/>
    </row>
    <row r="1632" spans="3:65">
      <c r="C1632" s="57"/>
      <c r="D1632" s="62"/>
      <c r="E1632" s="57"/>
      <c r="F1632" s="57"/>
      <c r="G1632" s="57"/>
      <c r="H1632" s="57"/>
      <c r="I1632" s="62"/>
      <c r="J1632" s="57"/>
      <c r="K1632" s="57"/>
      <c r="L1632" s="57"/>
      <c r="M1632" s="57"/>
      <c r="N1632" s="57"/>
      <c r="O1632" s="57"/>
      <c r="P1632" s="57"/>
      <c r="Q1632" s="57"/>
      <c r="R1632" s="57"/>
      <c r="S1632" s="57"/>
      <c r="T1632" s="57"/>
      <c r="U1632" s="57"/>
      <c r="V1632" s="57"/>
      <c r="W1632" s="57"/>
      <c r="X1632" s="57"/>
      <c r="Y1632" s="57"/>
      <c r="Z1632" s="57"/>
      <c r="AA1632" s="57"/>
      <c r="AB1632" s="57"/>
      <c r="AC1632" s="57"/>
      <c r="AD1632" s="57"/>
      <c r="AE1632" s="57"/>
      <c r="AF1632" s="57"/>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c r="BH1632" s="57"/>
      <c r="BI1632" s="57"/>
      <c r="BJ1632" s="57"/>
      <c r="BK1632" s="57"/>
      <c r="BL1632" s="57"/>
      <c r="BM1632" s="57"/>
    </row>
    <row r="1633" spans="3:65">
      <c r="C1633" s="57"/>
      <c r="D1633" s="62"/>
      <c r="E1633" s="57"/>
      <c r="F1633" s="57"/>
      <c r="G1633" s="57"/>
      <c r="H1633" s="57"/>
      <c r="I1633" s="62"/>
      <c r="J1633" s="57"/>
      <c r="K1633" s="57"/>
      <c r="L1633" s="57"/>
      <c r="M1633" s="57"/>
      <c r="N1633" s="57"/>
      <c r="O1633" s="57"/>
      <c r="P1633" s="57"/>
      <c r="Q1633" s="57"/>
      <c r="R1633" s="57"/>
      <c r="S1633" s="57"/>
      <c r="T1633" s="57"/>
      <c r="U1633" s="57"/>
      <c r="V1633" s="57"/>
      <c r="W1633" s="57"/>
      <c r="X1633" s="57"/>
      <c r="Y1633" s="57"/>
      <c r="Z1633" s="57"/>
      <c r="AA1633" s="57"/>
      <c r="AB1633" s="57"/>
      <c r="AC1633" s="57"/>
      <c r="AD1633" s="57"/>
      <c r="AE1633" s="57"/>
      <c r="AF1633" s="57"/>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c r="BH1633" s="57"/>
      <c r="BI1633" s="57"/>
      <c r="BJ1633" s="57"/>
      <c r="BK1633" s="57"/>
      <c r="BL1633" s="57"/>
      <c r="BM1633" s="57"/>
    </row>
    <row r="1634" spans="3:65">
      <c r="C1634" s="57"/>
      <c r="D1634" s="62"/>
      <c r="E1634" s="57"/>
      <c r="F1634" s="57"/>
      <c r="G1634" s="57"/>
      <c r="H1634" s="57"/>
      <c r="I1634" s="62"/>
      <c r="J1634" s="57"/>
      <c r="K1634" s="57"/>
      <c r="L1634" s="57"/>
      <c r="M1634" s="57"/>
      <c r="N1634" s="57"/>
      <c r="O1634" s="57"/>
      <c r="P1634" s="57"/>
      <c r="Q1634" s="57"/>
      <c r="R1634" s="57"/>
      <c r="S1634" s="57"/>
      <c r="T1634" s="57"/>
      <c r="U1634" s="57"/>
      <c r="V1634" s="57"/>
      <c r="W1634" s="57"/>
      <c r="X1634" s="57"/>
      <c r="Y1634" s="57"/>
      <c r="Z1634" s="57"/>
      <c r="AA1634" s="57"/>
      <c r="AB1634" s="57"/>
      <c r="AC1634" s="57"/>
      <c r="AD1634" s="57"/>
      <c r="AE1634" s="57"/>
      <c r="AF1634" s="57"/>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c r="BH1634" s="57"/>
      <c r="BI1634" s="57"/>
      <c r="BJ1634" s="57"/>
      <c r="BK1634" s="57"/>
      <c r="BL1634" s="57"/>
      <c r="BM1634" s="57"/>
    </row>
    <row r="1635" spans="3:65">
      <c r="C1635" s="57"/>
      <c r="D1635" s="62"/>
      <c r="E1635" s="57"/>
      <c r="F1635" s="57"/>
      <c r="G1635" s="57"/>
      <c r="H1635" s="57"/>
      <c r="I1635" s="62"/>
      <c r="J1635" s="57"/>
      <c r="K1635" s="57"/>
      <c r="L1635" s="57"/>
      <c r="M1635" s="57"/>
      <c r="N1635" s="57"/>
      <c r="O1635" s="57"/>
      <c r="P1635" s="57"/>
      <c r="Q1635" s="57"/>
      <c r="R1635" s="57"/>
      <c r="S1635" s="57"/>
      <c r="T1635" s="57"/>
      <c r="U1635" s="57"/>
      <c r="V1635" s="57"/>
      <c r="W1635" s="57"/>
      <c r="X1635" s="57"/>
      <c r="Y1635" s="57"/>
      <c r="Z1635" s="57"/>
      <c r="AA1635" s="57"/>
      <c r="AB1635" s="57"/>
      <c r="AC1635" s="57"/>
      <c r="AD1635" s="57"/>
      <c r="AE1635" s="57"/>
      <c r="AF1635" s="57"/>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c r="BH1635" s="57"/>
      <c r="BI1635" s="57"/>
      <c r="BJ1635" s="57"/>
      <c r="BK1635" s="57"/>
      <c r="BL1635" s="57"/>
      <c r="BM1635" s="57"/>
    </row>
    <row r="1636" spans="3:65">
      <c r="C1636" s="57"/>
      <c r="D1636" s="62"/>
      <c r="E1636" s="57"/>
      <c r="F1636" s="57"/>
      <c r="G1636" s="57"/>
      <c r="H1636" s="57"/>
      <c r="I1636" s="62"/>
      <c r="J1636" s="57"/>
      <c r="K1636" s="57"/>
      <c r="L1636" s="57"/>
      <c r="M1636" s="57"/>
      <c r="N1636" s="57"/>
      <c r="O1636" s="57"/>
      <c r="P1636" s="57"/>
      <c r="Q1636" s="57"/>
      <c r="R1636" s="57"/>
      <c r="S1636" s="57"/>
      <c r="T1636" s="57"/>
      <c r="U1636" s="57"/>
      <c r="V1636" s="57"/>
      <c r="W1636" s="57"/>
      <c r="X1636" s="57"/>
      <c r="Y1636" s="57"/>
      <c r="Z1636" s="57"/>
      <c r="AA1636" s="57"/>
      <c r="AB1636" s="57"/>
      <c r="AC1636" s="57"/>
      <c r="AD1636" s="57"/>
      <c r="AE1636" s="57"/>
      <c r="AF1636" s="57"/>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c r="BH1636" s="57"/>
      <c r="BI1636" s="57"/>
      <c r="BJ1636" s="57"/>
      <c r="BK1636" s="57"/>
      <c r="BL1636" s="57"/>
      <c r="BM1636" s="57"/>
    </row>
    <row r="1637" spans="3:65">
      <c r="C1637" s="57"/>
      <c r="D1637" s="62"/>
      <c r="E1637" s="57"/>
      <c r="F1637" s="57"/>
      <c r="G1637" s="57"/>
      <c r="H1637" s="57"/>
      <c r="I1637" s="62"/>
      <c r="J1637" s="57"/>
      <c r="K1637" s="57"/>
      <c r="L1637" s="57"/>
      <c r="M1637" s="57"/>
      <c r="N1637" s="57"/>
      <c r="O1637" s="57"/>
      <c r="P1637" s="57"/>
      <c r="Q1637" s="57"/>
      <c r="R1637" s="57"/>
      <c r="S1637" s="57"/>
      <c r="T1637" s="57"/>
      <c r="U1637" s="57"/>
      <c r="V1637" s="57"/>
      <c r="W1637" s="57"/>
      <c r="X1637" s="57"/>
      <c r="Y1637" s="57"/>
      <c r="Z1637" s="57"/>
      <c r="AA1637" s="57"/>
      <c r="AB1637" s="57"/>
      <c r="AC1637" s="57"/>
      <c r="AD1637" s="57"/>
      <c r="AE1637" s="57"/>
      <c r="AF1637" s="57"/>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c r="BH1637" s="57"/>
      <c r="BI1637" s="57"/>
      <c r="BJ1637" s="57"/>
      <c r="BK1637" s="57"/>
      <c r="BL1637" s="57"/>
      <c r="BM1637" s="57"/>
    </row>
    <row r="1638" spans="3:65">
      <c r="C1638" s="57"/>
      <c r="D1638" s="62"/>
      <c r="E1638" s="57"/>
      <c r="F1638" s="57"/>
      <c r="G1638" s="57"/>
      <c r="H1638" s="57"/>
      <c r="I1638" s="62"/>
      <c r="J1638" s="57"/>
      <c r="K1638" s="57"/>
      <c r="L1638" s="57"/>
      <c r="M1638" s="57"/>
      <c r="N1638" s="57"/>
      <c r="O1638" s="57"/>
      <c r="P1638" s="57"/>
      <c r="Q1638" s="57"/>
      <c r="R1638" s="57"/>
      <c r="S1638" s="57"/>
      <c r="T1638" s="57"/>
      <c r="U1638" s="57"/>
      <c r="V1638" s="57"/>
      <c r="W1638" s="57"/>
      <c r="X1638" s="57"/>
      <c r="Y1638" s="57"/>
      <c r="Z1638" s="57"/>
      <c r="AA1638" s="57"/>
      <c r="AB1638" s="57"/>
      <c r="AC1638" s="57"/>
      <c r="AD1638" s="57"/>
      <c r="AE1638" s="57"/>
      <c r="AF1638" s="57"/>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c r="BH1638" s="57"/>
      <c r="BI1638" s="57"/>
      <c r="BJ1638" s="57"/>
      <c r="BK1638" s="57"/>
      <c r="BL1638" s="57"/>
      <c r="BM1638" s="57"/>
    </row>
    <row r="1639" spans="3:65">
      <c r="C1639" s="57"/>
      <c r="D1639" s="62"/>
      <c r="E1639" s="57"/>
      <c r="F1639" s="57"/>
      <c r="G1639" s="57"/>
      <c r="H1639" s="57"/>
      <c r="I1639" s="62"/>
      <c r="J1639" s="57"/>
      <c r="K1639" s="57"/>
      <c r="L1639" s="57"/>
      <c r="M1639" s="57"/>
      <c r="N1639" s="57"/>
      <c r="O1639" s="57"/>
      <c r="P1639" s="57"/>
      <c r="Q1639" s="57"/>
      <c r="R1639" s="57"/>
      <c r="S1639" s="57"/>
      <c r="T1639" s="57"/>
      <c r="U1639" s="57"/>
      <c r="V1639" s="57"/>
      <c r="W1639" s="57"/>
      <c r="X1639" s="57"/>
      <c r="Y1639" s="57"/>
      <c r="Z1639" s="57"/>
      <c r="AA1639" s="57"/>
      <c r="AB1639" s="57"/>
      <c r="AC1639" s="57"/>
      <c r="AD1639" s="57"/>
      <c r="AE1639" s="57"/>
      <c r="AF1639" s="57"/>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c r="BH1639" s="57"/>
      <c r="BI1639" s="57"/>
      <c r="BJ1639" s="57"/>
      <c r="BK1639" s="57"/>
      <c r="BL1639" s="57"/>
      <c r="BM1639" s="57"/>
    </row>
    <row r="1640" spans="3:65">
      <c r="C1640" s="57"/>
      <c r="D1640" s="62"/>
      <c r="E1640" s="57"/>
      <c r="F1640" s="57"/>
      <c r="G1640" s="57"/>
      <c r="H1640" s="57"/>
      <c r="I1640" s="62"/>
      <c r="J1640" s="57"/>
      <c r="K1640" s="57"/>
      <c r="L1640" s="57"/>
      <c r="M1640" s="57"/>
      <c r="N1640" s="57"/>
      <c r="O1640" s="57"/>
      <c r="P1640" s="57"/>
      <c r="Q1640" s="57"/>
      <c r="R1640" s="57"/>
      <c r="S1640" s="57"/>
      <c r="T1640" s="57"/>
      <c r="U1640" s="57"/>
      <c r="V1640" s="57"/>
      <c r="W1640" s="57"/>
      <c r="X1640" s="57"/>
      <c r="Y1640" s="57"/>
      <c r="Z1640" s="57"/>
      <c r="AA1640" s="57"/>
      <c r="AB1640" s="57"/>
      <c r="AC1640" s="57"/>
      <c r="AD1640" s="57"/>
      <c r="AE1640" s="57"/>
      <c r="AF1640" s="57"/>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c r="BH1640" s="57"/>
      <c r="BI1640" s="57"/>
      <c r="BJ1640" s="57"/>
      <c r="BK1640" s="57"/>
      <c r="BL1640" s="57"/>
      <c r="BM1640" s="57"/>
    </row>
    <row r="1641" spans="3:65">
      <c r="C1641" s="57"/>
      <c r="D1641" s="62"/>
      <c r="E1641" s="57"/>
      <c r="F1641" s="57"/>
      <c r="G1641" s="57"/>
      <c r="H1641" s="57"/>
      <c r="I1641" s="62"/>
      <c r="J1641" s="57"/>
      <c r="K1641" s="57"/>
      <c r="L1641" s="57"/>
      <c r="M1641" s="57"/>
      <c r="N1641" s="57"/>
      <c r="O1641" s="57"/>
      <c r="P1641" s="57"/>
      <c r="Q1641" s="57"/>
      <c r="R1641" s="57"/>
      <c r="S1641" s="57"/>
      <c r="T1641" s="57"/>
      <c r="U1641" s="57"/>
      <c r="V1641" s="57"/>
      <c r="W1641" s="57"/>
      <c r="X1641" s="57"/>
      <c r="Y1641" s="57"/>
      <c r="Z1641" s="57"/>
      <c r="AA1641" s="57"/>
      <c r="AB1641" s="57"/>
      <c r="AC1641" s="57"/>
      <c r="AD1641" s="57"/>
      <c r="AE1641" s="57"/>
      <c r="AF1641" s="57"/>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c r="BH1641" s="57"/>
      <c r="BI1641" s="57"/>
      <c r="BJ1641" s="57"/>
      <c r="BK1641" s="57"/>
      <c r="BL1641" s="57"/>
      <c r="BM1641" s="57"/>
    </row>
    <row r="1642" spans="3:65">
      <c r="C1642" s="57"/>
      <c r="D1642" s="62"/>
      <c r="E1642" s="57"/>
      <c r="F1642" s="57"/>
      <c r="G1642" s="57"/>
      <c r="H1642" s="57"/>
      <c r="I1642" s="62"/>
      <c r="J1642" s="57"/>
      <c r="K1642" s="57"/>
      <c r="L1642" s="57"/>
      <c r="M1642" s="57"/>
      <c r="N1642" s="57"/>
      <c r="O1642" s="57"/>
      <c r="P1642" s="57"/>
      <c r="Q1642" s="57"/>
      <c r="R1642" s="57"/>
      <c r="S1642" s="57"/>
      <c r="T1642" s="57"/>
      <c r="U1642" s="57"/>
      <c r="V1642" s="57"/>
      <c r="W1642" s="57"/>
      <c r="X1642" s="57"/>
      <c r="Y1642" s="57"/>
      <c r="Z1642" s="57"/>
      <c r="AA1642" s="57"/>
      <c r="AB1642" s="57"/>
      <c r="AC1642" s="57"/>
      <c r="AD1642" s="57"/>
      <c r="AE1642" s="57"/>
      <c r="AF1642" s="57"/>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c r="BH1642" s="57"/>
      <c r="BI1642" s="57"/>
      <c r="BJ1642" s="57"/>
      <c r="BK1642" s="57"/>
      <c r="BL1642" s="57"/>
      <c r="BM1642" s="57"/>
    </row>
    <row r="1643" spans="3:65">
      <c r="C1643" s="57"/>
      <c r="D1643" s="62"/>
      <c r="E1643" s="57"/>
      <c r="F1643" s="57"/>
      <c r="G1643" s="57"/>
      <c r="H1643" s="57"/>
      <c r="I1643" s="62"/>
      <c r="J1643" s="57"/>
      <c r="K1643" s="57"/>
      <c r="L1643" s="57"/>
      <c r="M1643" s="57"/>
      <c r="N1643" s="57"/>
      <c r="O1643" s="57"/>
      <c r="P1643" s="57"/>
      <c r="Q1643" s="57"/>
      <c r="R1643" s="57"/>
      <c r="S1643" s="57"/>
      <c r="T1643" s="57"/>
      <c r="U1643" s="57"/>
      <c r="V1643" s="57"/>
      <c r="W1643" s="57"/>
      <c r="X1643" s="57"/>
      <c r="Y1643" s="57"/>
      <c r="Z1643" s="57"/>
      <c r="AA1643" s="57"/>
      <c r="AB1643" s="57"/>
      <c r="AC1643" s="57"/>
      <c r="AD1643" s="57"/>
      <c r="AE1643" s="57"/>
      <c r="AF1643" s="57"/>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c r="BH1643" s="57"/>
      <c r="BI1643" s="57"/>
      <c r="BJ1643" s="57"/>
      <c r="BK1643" s="57"/>
      <c r="BL1643" s="57"/>
      <c r="BM1643" s="57"/>
    </row>
    <row r="1644" spans="3:65">
      <c r="C1644" s="57"/>
      <c r="D1644" s="62"/>
      <c r="E1644" s="57"/>
      <c r="F1644" s="57"/>
      <c r="G1644" s="57"/>
      <c r="H1644" s="57"/>
      <c r="I1644" s="62"/>
      <c r="J1644" s="57"/>
      <c r="K1644" s="57"/>
      <c r="L1644" s="57"/>
      <c r="M1644" s="57"/>
      <c r="N1644" s="57"/>
      <c r="O1644" s="57"/>
      <c r="P1644" s="57"/>
      <c r="Q1644" s="57"/>
      <c r="R1644" s="57"/>
      <c r="S1644" s="57"/>
      <c r="T1644" s="57"/>
      <c r="U1644" s="57"/>
      <c r="V1644" s="57"/>
      <c r="W1644" s="57"/>
      <c r="X1644" s="57"/>
      <c r="Y1644" s="57"/>
      <c r="Z1644" s="57"/>
      <c r="AA1644" s="57"/>
      <c r="AB1644" s="57"/>
      <c r="AC1644" s="57"/>
      <c r="AD1644" s="57"/>
      <c r="AE1644" s="57"/>
      <c r="AF1644" s="57"/>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c r="BH1644" s="57"/>
      <c r="BI1644" s="57"/>
      <c r="BJ1644" s="57"/>
      <c r="BK1644" s="57"/>
      <c r="BL1644" s="57"/>
      <c r="BM1644" s="57"/>
    </row>
    <row r="1645" spans="3:65">
      <c r="C1645" s="57"/>
      <c r="D1645" s="62"/>
      <c r="E1645" s="57"/>
      <c r="F1645" s="57"/>
      <c r="G1645" s="57"/>
      <c r="H1645" s="57"/>
      <c r="I1645" s="62"/>
      <c r="J1645" s="57"/>
      <c r="K1645" s="57"/>
      <c r="L1645" s="57"/>
      <c r="M1645" s="57"/>
      <c r="N1645" s="57"/>
      <c r="O1645" s="57"/>
      <c r="P1645" s="57"/>
      <c r="Q1645" s="57"/>
      <c r="R1645" s="57"/>
      <c r="S1645" s="57"/>
      <c r="T1645" s="57"/>
      <c r="U1645" s="57"/>
      <c r="V1645" s="57"/>
      <c r="W1645" s="57"/>
      <c r="X1645" s="57"/>
      <c r="Y1645" s="57"/>
      <c r="Z1645" s="57"/>
      <c r="AA1645" s="57"/>
      <c r="AB1645" s="57"/>
      <c r="AC1645" s="57"/>
      <c r="AD1645" s="57"/>
      <c r="AE1645" s="57"/>
      <c r="AF1645" s="57"/>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c r="BH1645" s="57"/>
      <c r="BI1645" s="57"/>
      <c r="BJ1645" s="57"/>
      <c r="BK1645" s="57"/>
      <c r="BL1645" s="57"/>
      <c r="BM1645" s="57"/>
    </row>
    <row r="1646" spans="3:65">
      <c r="C1646" s="57"/>
      <c r="D1646" s="62"/>
      <c r="E1646" s="57"/>
      <c r="F1646" s="57"/>
      <c r="G1646" s="57"/>
      <c r="H1646" s="57"/>
      <c r="I1646" s="62"/>
      <c r="J1646" s="57"/>
      <c r="K1646" s="57"/>
      <c r="L1646" s="57"/>
      <c r="M1646" s="57"/>
      <c r="N1646" s="57"/>
      <c r="O1646" s="57"/>
      <c r="P1646" s="57"/>
      <c r="Q1646" s="57"/>
      <c r="R1646" s="57"/>
      <c r="S1646" s="57"/>
      <c r="T1646" s="57"/>
      <c r="U1646" s="57"/>
      <c r="V1646" s="57"/>
      <c r="W1646" s="57"/>
      <c r="X1646" s="57"/>
      <c r="Y1646" s="57"/>
      <c r="Z1646" s="57"/>
      <c r="AA1646" s="57"/>
      <c r="AB1646" s="57"/>
      <c r="AC1646" s="57"/>
      <c r="AD1646" s="57"/>
      <c r="AE1646" s="57"/>
      <c r="AF1646" s="57"/>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c r="BH1646" s="57"/>
      <c r="BI1646" s="57"/>
      <c r="BJ1646" s="57"/>
      <c r="BK1646" s="57"/>
      <c r="BL1646" s="57"/>
      <c r="BM1646" s="57"/>
    </row>
    <row r="1647" spans="3:65">
      <c r="C1647" s="57"/>
      <c r="D1647" s="62"/>
      <c r="E1647" s="57"/>
      <c r="F1647" s="57"/>
      <c r="G1647" s="57"/>
      <c r="H1647" s="57"/>
      <c r="I1647" s="62"/>
      <c r="J1647" s="57"/>
      <c r="K1647" s="57"/>
      <c r="L1647" s="57"/>
      <c r="M1647" s="57"/>
      <c r="N1647" s="57"/>
      <c r="O1647" s="57"/>
      <c r="P1647" s="57"/>
      <c r="Q1647" s="57"/>
      <c r="R1647" s="57"/>
      <c r="S1647" s="57"/>
      <c r="T1647" s="57"/>
      <c r="U1647" s="57"/>
      <c r="V1647" s="57"/>
      <c r="W1647" s="57"/>
      <c r="X1647" s="57"/>
      <c r="Y1647" s="57"/>
      <c r="Z1647" s="57"/>
      <c r="AA1647" s="57"/>
      <c r="AB1647" s="57"/>
      <c r="AC1647" s="57"/>
      <c r="AD1647" s="57"/>
      <c r="AE1647" s="57"/>
      <c r="AF1647" s="57"/>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c r="BH1647" s="57"/>
      <c r="BI1647" s="57"/>
      <c r="BJ1647" s="57"/>
      <c r="BK1647" s="57"/>
      <c r="BL1647" s="57"/>
      <c r="BM1647" s="57"/>
    </row>
    <row r="1648" spans="3:65">
      <c r="C1648" s="57"/>
      <c r="D1648" s="62"/>
      <c r="E1648" s="57"/>
      <c r="F1648" s="57"/>
      <c r="G1648" s="57"/>
      <c r="H1648" s="57"/>
      <c r="I1648" s="62"/>
      <c r="J1648" s="57"/>
      <c r="K1648" s="57"/>
      <c r="L1648" s="57"/>
      <c r="M1648" s="57"/>
      <c r="N1648" s="57"/>
      <c r="O1648" s="57"/>
      <c r="P1648" s="57"/>
      <c r="Q1648" s="57"/>
      <c r="R1648" s="57"/>
      <c r="S1648" s="57"/>
      <c r="T1648" s="57"/>
      <c r="U1648" s="57"/>
      <c r="V1648" s="57"/>
      <c r="W1648" s="57"/>
      <c r="X1648" s="57"/>
      <c r="Y1648" s="57"/>
      <c r="Z1648" s="57"/>
      <c r="AA1648" s="57"/>
      <c r="AB1648" s="57"/>
      <c r="AC1648" s="57"/>
      <c r="AD1648" s="57"/>
      <c r="AE1648" s="57"/>
      <c r="AF1648" s="57"/>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c r="BH1648" s="57"/>
      <c r="BI1648" s="57"/>
      <c r="BJ1648" s="57"/>
      <c r="BK1648" s="57"/>
      <c r="BL1648" s="57"/>
      <c r="BM1648" s="57"/>
    </row>
    <row r="1649" spans="3:65">
      <c r="C1649" s="57"/>
      <c r="D1649" s="62"/>
      <c r="E1649" s="57"/>
      <c r="F1649" s="57"/>
      <c r="G1649" s="57"/>
      <c r="H1649" s="57"/>
      <c r="I1649" s="62"/>
      <c r="J1649" s="57"/>
      <c r="K1649" s="57"/>
      <c r="L1649" s="57"/>
      <c r="M1649" s="57"/>
      <c r="N1649" s="57"/>
      <c r="O1649" s="57"/>
      <c r="P1649" s="57"/>
      <c r="Q1649" s="57"/>
      <c r="R1649" s="57"/>
      <c r="S1649" s="57"/>
      <c r="T1649" s="57"/>
      <c r="U1649" s="57"/>
      <c r="V1649" s="57"/>
      <c r="W1649" s="57"/>
      <c r="X1649" s="57"/>
      <c r="Y1649" s="57"/>
      <c r="Z1649" s="57"/>
      <c r="AA1649" s="57"/>
      <c r="AB1649" s="57"/>
      <c r="AC1649" s="57"/>
      <c r="AD1649" s="57"/>
      <c r="AE1649" s="57"/>
      <c r="AF1649" s="57"/>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c r="BH1649" s="57"/>
      <c r="BI1649" s="57"/>
      <c r="BJ1649" s="57"/>
      <c r="BK1649" s="57"/>
      <c r="BL1649" s="57"/>
      <c r="BM1649" s="57"/>
    </row>
    <row r="1650" spans="3:65">
      <c r="C1650" s="57"/>
      <c r="D1650" s="62"/>
      <c r="E1650" s="57"/>
      <c r="F1650" s="57"/>
      <c r="G1650" s="57"/>
      <c r="H1650" s="57"/>
      <c r="I1650" s="62"/>
      <c r="J1650" s="57"/>
      <c r="K1650" s="57"/>
      <c r="L1650" s="57"/>
      <c r="M1650" s="57"/>
      <c r="N1650" s="57"/>
      <c r="O1650" s="57"/>
      <c r="P1650" s="57"/>
      <c r="Q1650" s="57"/>
      <c r="R1650" s="57"/>
      <c r="S1650" s="57"/>
      <c r="T1650" s="57"/>
      <c r="U1650" s="57"/>
      <c r="V1650" s="57"/>
      <c r="W1650" s="57"/>
      <c r="X1650" s="57"/>
      <c r="Y1650" s="57"/>
      <c r="Z1650" s="57"/>
      <c r="AA1650" s="57"/>
      <c r="AB1650" s="57"/>
      <c r="AC1650" s="57"/>
      <c r="AD1650" s="57"/>
      <c r="AE1650" s="57"/>
      <c r="AF1650" s="57"/>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c r="BH1650" s="57"/>
      <c r="BI1650" s="57"/>
      <c r="BJ1650" s="57"/>
      <c r="BK1650" s="57"/>
      <c r="BL1650" s="57"/>
      <c r="BM1650" s="57"/>
    </row>
    <row r="1651" spans="3:65">
      <c r="C1651" s="57"/>
      <c r="D1651" s="62"/>
      <c r="E1651" s="57"/>
      <c r="F1651" s="57"/>
      <c r="G1651" s="57"/>
      <c r="H1651" s="57"/>
      <c r="I1651" s="62"/>
      <c r="J1651" s="57"/>
      <c r="K1651" s="57"/>
      <c r="L1651" s="57"/>
      <c r="M1651" s="57"/>
      <c r="N1651" s="57"/>
      <c r="O1651" s="57"/>
      <c r="P1651" s="57"/>
      <c r="Q1651" s="57"/>
      <c r="R1651" s="57"/>
      <c r="S1651" s="57"/>
      <c r="T1651" s="57"/>
      <c r="U1651" s="57"/>
      <c r="V1651" s="57"/>
      <c r="W1651" s="57"/>
      <c r="X1651" s="57"/>
      <c r="Y1651" s="57"/>
      <c r="Z1651" s="57"/>
      <c r="AA1651" s="57"/>
      <c r="AB1651" s="57"/>
      <c r="AC1651" s="57"/>
      <c r="AD1651" s="57"/>
      <c r="AE1651" s="57"/>
      <c r="AF1651" s="57"/>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c r="BH1651" s="57"/>
      <c r="BI1651" s="57"/>
      <c r="BJ1651" s="57"/>
      <c r="BK1651" s="57"/>
      <c r="BL1651" s="57"/>
      <c r="BM1651" s="57"/>
    </row>
    <row r="1652" spans="3:65">
      <c r="C1652" s="57"/>
      <c r="D1652" s="62"/>
      <c r="E1652" s="57"/>
      <c r="F1652" s="57"/>
      <c r="G1652" s="57"/>
      <c r="H1652" s="57"/>
      <c r="I1652" s="62"/>
      <c r="J1652" s="57"/>
      <c r="K1652" s="57"/>
      <c r="L1652" s="57"/>
      <c r="M1652" s="57"/>
      <c r="N1652" s="57"/>
      <c r="O1652" s="57"/>
      <c r="P1652" s="57"/>
      <c r="Q1652" s="57"/>
      <c r="R1652" s="57"/>
      <c r="S1652" s="57"/>
      <c r="T1652" s="57"/>
      <c r="U1652" s="57"/>
      <c r="V1652" s="57"/>
      <c r="W1652" s="57"/>
      <c r="X1652" s="57"/>
      <c r="Y1652" s="57"/>
      <c r="Z1652" s="57"/>
      <c r="AA1652" s="57"/>
      <c r="AB1652" s="57"/>
      <c r="AC1652" s="57"/>
      <c r="AD1652" s="57"/>
      <c r="AE1652" s="57"/>
      <c r="AF1652" s="57"/>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c r="BH1652" s="57"/>
      <c r="BI1652" s="57"/>
      <c r="BJ1652" s="57"/>
      <c r="BK1652" s="57"/>
      <c r="BL1652" s="57"/>
      <c r="BM1652" s="57"/>
    </row>
    <row r="1653" spans="3:65">
      <c r="C1653" s="57"/>
      <c r="D1653" s="62"/>
      <c r="E1653" s="57"/>
      <c r="F1653" s="57"/>
      <c r="G1653" s="57"/>
      <c r="H1653" s="57"/>
      <c r="I1653" s="62"/>
      <c r="J1653" s="57"/>
      <c r="K1653" s="57"/>
      <c r="L1653" s="57"/>
      <c r="M1653" s="57"/>
      <c r="N1653" s="57"/>
      <c r="O1653" s="57"/>
      <c r="P1653" s="57"/>
      <c r="Q1653" s="57"/>
      <c r="R1653" s="57"/>
      <c r="S1653" s="57"/>
      <c r="T1653" s="57"/>
      <c r="U1653" s="57"/>
      <c r="V1653" s="57"/>
      <c r="W1653" s="57"/>
      <c r="X1653" s="57"/>
      <c r="Y1653" s="57"/>
      <c r="Z1653" s="57"/>
      <c r="AA1653" s="57"/>
      <c r="AB1653" s="57"/>
      <c r="AC1653" s="57"/>
      <c r="AD1653" s="57"/>
      <c r="AE1653" s="57"/>
      <c r="AF1653" s="57"/>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c r="BH1653" s="57"/>
      <c r="BI1653" s="57"/>
      <c r="BJ1653" s="57"/>
      <c r="BK1653" s="57"/>
      <c r="BL1653" s="57"/>
      <c r="BM1653" s="57"/>
    </row>
    <row r="1654" spans="3:65">
      <c r="C1654" s="57"/>
      <c r="D1654" s="62"/>
      <c r="E1654" s="57"/>
      <c r="F1654" s="57"/>
      <c r="G1654" s="57"/>
      <c r="H1654" s="57"/>
      <c r="I1654" s="62"/>
      <c r="J1654" s="57"/>
      <c r="K1654" s="57"/>
      <c r="L1654" s="57"/>
      <c r="M1654" s="57"/>
      <c r="N1654" s="57"/>
      <c r="O1654" s="57"/>
      <c r="P1654" s="57"/>
      <c r="Q1654" s="57"/>
      <c r="R1654" s="57"/>
      <c r="S1654" s="57"/>
      <c r="T1654" s="57"/>
      <c r="U1654" s="57"/>
      <c r="V1654" s="57"/>
      <c r="W1654" s="57"/>
      <c r="X1654" s="57"/>
      <c r="Y1654" s="57"/>
      <c r="Z1654" s="57"/>
      <c r="AA1654" s="57"/>
      <c r="AB1654" s="57"/>
      <c r="AC1654" s="57"/>
      <c r="AD1654" s="57"/>
      <c r="AE1654" s="57"/>
      <c r="AF1654" s="57"/>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c r="BH1654" s="57"/>
      <c r="BI1654" s="57"/>
      <c r="BJ1654" s="57"/>
      <c r="BK1654" s="57"/>
      <c r="BL1654" s="57"/>
      <c r="BM1654" s="57"/>
    </row>
    <row r="1655" spans="3:65">
      <c r="C1655" s="57"/>
      <c r="D1655" s="62"/>
      <c r="E1655" s="57"/>
      <c r="F1655" s="57"/>
      <c r="G1655" s="57"/>
      <c r="H1655" s="57"/>
      <c r="I1655" s="62"/>
      <c r="J1655" s="57"/>
      <c r="K1655" s="57"/>
      <c r="L1655" s="57"/>
      <c r="M1655" s="57"/>
      <c r="N1655" s="57"/>
      <c r="O1655" s="57"/>
      <c r="P1655" s="57"/>
      <c r="Q1655" s="57"/>
      <c r="R1655" s="57"/>
      <c r="S1655" s="57"/>
      <c r="T1655" s="57"/>
      <c r="U1655" s="57"/>
      <c r="V1655" s="57"/>
      <c r="W1655" s="57"/>
      <c r="X1655" s="57"/>
      <c r="Y1655" s="57"/>
      <c r="Z1655" s="57"/>
      <c r="AA1655" s="57"/>
      <c r="AB1655" s="57"/>
      <c r="AC1655" s="57"/>
      <c r="AD1655" s="57"/>
      <c r="AE1655" s="57"/>
      <c r="AF1655" s="57"/>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c r="BH1655" s="57"/>
      <c r="BI1655" s="57"/>
      <c r="BJ1655" s="57"/>
      <c r="BK1655" s="57"/>
      <c r="BL1655" s="57"/>
      <c r="BM1655" s="57"/>
    </row>
    <row r="1656" spans="3:65">
      <c r="C1656" s="57"/>
      <c r="D1656" s="62"/>
      <c r="E1656" s="57"/>
      <c r="F1656" s="57"/>
      <c r="G1656" s="57"/>
      <c r="H1656" s="57"/>
      <c r="I1656" s="62"/>
      <c r="J1656" s="57"/>
      <c r="K1656" s="57"/>
      <c r="L1656" s="57"/>
      <c r="M1656" s="57"/>
      <c r="N1656" s="57"/>
      <c r="O1656" s="57"/>
      <c r="P1656" s="57"/>
      <c r="Q1656" s="57"/>
      <c r="R1656" s="57"/>
      <c r="S1656" s="57"/>
      <c r="T1656" s="57"/>
      <c r="U1656" s="57"/>
      <c r="V1656" s="57"/>
      <c r="W1656" s="57"/>
      <c r="X1656" s="57"/>
      <c r="Y1656" s="57"/>
      <c r="Z1656" s="57"/>
      <c r="AA1656" s="57"/>
      <c r="AB1656" s="57"/>
      <c r="AC1656" s="57"/>
      <c r="AD1656" s="57"/>
      <c r="AE1656" s="57"/>
      <c r="AF1656" s="57"/>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c r="BH1656" s="57"/>
      <c r="BI1656" s="57"/>
      <c r="BJ1656" s="57"/>
      <c r="BK1656" s="57"/>
      <c r="BL1656" s="57"/>
      <c r="BM1656" s="57"/>
    </row>
    <row r="1657" spans="3:65">
      <c r="C1657" s="57"/>
      <c r="D1657" s="62"/>
      <c r="E1657" s="57"/>
      <c r="F1657" s="57"/>
      <c r="G1657" s="57"/>
      <c r="H1657" s="57"/>
      <c r="I1657" s="62"/>
      <c r="J1657" s="57"/>
      <c r="K1657" s="57"/>
      <c r="L1657" s="57"/>
      <c r="M1657" s="57"/>
      <c r="N1657" s="57"/>
      <c r="O1657" s="57"/>
      <c r="P1657" s="57"/>
      <c r="Q1657" s="57"/>
      <c r="R1657" s="57"/>
      <c r="S1657" s="57"/>
      <c r="T1657" s="57"/>
      <c r="U1657" s="57"/>
      <c r="V1657" s="57"/>
      <c r="W1657" s="57"/>
      <c r="X1657" s="57"/>
      <c r="Y1657" s="57"/>
      <c r="Z1657" s="57"/>
      <c r="AA1657" s="57"/>
      <c r="AB1657" s="57"/>
      <c r="AC1657" s="57"/>
      <c r="AD1657" s="57"/>
      <c r="AE1657" s="57"/>
      <c r="AF1657" s="57"/>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c r="BH1657" s="57"/>
      <c r="BI1657" s="57"/>
      <c r="BJ1657" s="57"/>
      <c r="BK1657" s="57"/>
      <c r="BL1657" s="57"/>
      <c r="BM1657" s="57"/>
    </row>
    <row r="1658" spans="3:65">
      <c r="C1658" s="57"/>
      <c r="D1658" s="62"/>
      <c r="E1658" s="57"/>
      <c r="F1658" s="57"/>
      <c r="G1658" s="57"/>
      <c r="H1658" s="57"/>
      <c r="I1658" s="62"/>
      <c r="J1658" s="57"/>
      <c r="K1658" s="57"/>
      <c r="L1658" s="57"/>
      <c r="M1658" s="57"/>
      <c r="N1658" s="57"/>
      <c r="O1658" s="57"/>
      <c r="P1658" s="57"/>
      <c r="Q1658" s="57"/>
      <c r="R1658" s="57"/>
      <c r="S1658" s="57"/>
      <c r="T1658" s="57"/>
      <c r="U1658" s="57"/>
      <c r="V1658" s="57"/>
      <c r="W1658" s="57"/>
      <c r="X1658" s="57"/>
      <c r="Y1658" s="57"/>
      <c r="Z1658" s="57"/>
      <c r="AA1658" s="57"/>
      <c r="AB1658" s="57"/>
      <c r="AC1658" s="57"/>
      <c r="AD1658" s="57"/>
      <c r="AE1658" s="57"/>
      <c r="AF1658" s="57"/>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c r="BH1658" s="57"/>
      <c r="BI1658" s="57"/>
      <c r="BJ1658" s="57"/>
      <c r="BK1658" s="57"/>
      <c r="BL1658" s="57"/>
      <c r="BM1658" s="57"/>
    </row>
    <row r="1659" spans="3:65">
      <c r="C1659" s="57"/>
      <c r="D1659" s="62"/>
      <c r="E1659" s="57"/>
      <c r="F1659" s="57"/>
      <c r="G1659" s="57"/>
      <c r="H1659" s="57"/>
      <c r="I1659" s="62"/>
      <c r="J1659" s="57"/>
      <c r="K1659" s="57"/>
      <c r="L1659" s="57"/>
      <c r="M1659" s="57"/>
      <c r="N1659" s="57"/>
      <c r="O1659" s="57"/>
      <c r="P1659" s="57"/>
      <c r="Q1659" s="57"/>
      <c r="R1659" s="57"/>
      <c r="S1659" s="57"/>
      <c r="T1659" s="57"/>
      <c r="U1659" s="57"/>
      <c r="V1659" s="57"/>
      <c r="W1659" s="57"/>
      <c r="X1659" s="57"/>
      <c r="Y1659" s="57"/>
      <c r="Z1659" s="57"/>
      <c r="AA1659" s="57"/>
      <c r="AB1659" s="57"/>
      <c r="AC1659" s="57"/>
      <c r="AD1659" s="57"/>
      <c r="AE1659" s="57"/>
      <c r="AF1659" s="57"/>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c r="BH1659" s="57"/>
      <c r="BI1659" s="57"/>
      <c r="BJ1659" s="57"/>
      <c r="BK1659" s="57"/>
      <c r="BL1659" s="57"/>
      <c r="BM1659" s="57"/>
    </row>
    <row r="1660" spans="3:65">
      <c r="C1660" s="57"/>
      <c r="D1660" s="62"/>
      <c r="E1660" s="57"/>
      <c r="F1660" s="57"/>
      <c r="G1660" s="57"/>
      <c r="H1660" s="57"/>
      <c r="I1660" s="62"/>
      <c r="J1660" s="57"/>
      <c r="K1660" s="57"/>
      <c r="L1660" s="57"/>
      <c r="M1660" s="57"/>
      <c r="N1660" s="57"/>
      <c r="O1660" s="57"/>
      <c r="P1660" s="57"/>
      <c r="Q1660" s="57"/>
      <c r="R1660" s="57"/>
      <c r="S1660" s="57"/>
      <c r="T1660" s="57"/>
      <c r="U1660" s="57"/>
      <c r="V1660" s="57"/>
      <c r="W1660" s="57"/>
      <c r="X1660" s="57"/>
      <c r="Y1660" s="57"/>
      <c r="Z1660" s="57"/>
      <c r="AA1660" s="57"/>
      <c r="AB1660" s="57"/>
      <c r="AC1660" s="57"/>
      <c r="AD1660" s="57"/>
      <c r="AE1660" s="57"/>
      <c r="AF1660" s="57"/>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c r="BH1660" s="57"/>
      <c r="BI1660" s="57"/>
      <c r="BJ1660" s="57"/>
      <c r="BK1660" s="57"/>
      <c r="BL1660" s="57"/>
      <c r="BM1660" s="57"/>
    </row>
    <row r="1661" spans="3:65">
      <c r="C1661" s="57"/>
      <c r="D1661" s="62"/>
      <c r="E1661" s="57"/>
      <c r="F1661" s="57"/>
      <c r="G1661" s="57"/>
      <c r="H1661" s="57"/>
      <c r="I1661" s="62"/>
      <c r="J1661" s="57"/>
      <c r="K1661" s="57"/>
      <c r="L1661" s="57"/>
      <c r="M1661" s="57"/>
      <c r="N1661" s="57"/>
      <c r="O1661" s="57"/>
      <c r="P1661" s="57"/>
      <c r="Q1661" s="57"/>
      <c r="R1661" s="57"/>
      <c r="S1661" s="57"/>
      <c r="T1661" s="57"/>
      <c r="U1661" s="57"/>
      <c r="V1661" s="57"/>
      <c r="W1661" s="57"/>
      <c r="X1661" s="57"/>
      <c r="Y1661" s="57"/>
      <c r="Z1661" s="57"/>
      <c r="AA1661" s="57"/>
      <c r="AB1661" s="57"/>
      <c r="AC1661" s="57"/>
      <c r="AD1661" s="57"/>
      <c r="AE1661" s="57"/>
      <c r="AF1661" s="57"/>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c r="BH1661" s="57"/>
      <c r="BI1661" s="57"/>
      <c r="BJ1661" s="57"/>
      <c r="BK1661" s="57"/>
      <c r="BL1661" s="57"/>
      <c r="BM1661" s="57"/>
    </row>
    <row r="1662" spans="3:65">
      <c r="C1662" s="57"/>
      <c r="D1662" s="62"/>
      <c r="E1662" s="57"/>
      <c r="F1662" s="57"/>
      <c r="G1662" s="57"/>
      <c r="H1662" s="57"/>
      <c r="I1662" s="62"/>
      <c r="J1662" s="57"/>
      <c r="K1662" s="57"/>
      <c r="L1662" s="57"/>
      <c r="M1662" s="57"/>
      <c r="N1662" s="57"/>
      <c r="O1662" s="57"/>
      <c r="P1662" s="57"/>
      <c r="Q1662" s="57"/>
      <c r="R1662" s="57"/>
      <c r="S1662" s="57"/>
      <c r="T1662" s="57"/>
      <c r="U1662" s="57"/>
      <c r="V1662" s="57"/>
      <c r="W1662" s="57"/>
      <c r="X1662" s="57"/>
      <c r="Y1662" s="57"/>
      <c r="Z1662" s="57"/>
      <c r="AA1662" s="57"/>
      <c r="AB1662" s="57"/>
      <c r="AC1662" s="57"/>
      <c r="AD1662" s="57"/>
      <c r="AE1662" s="57"/>
      <c r="AF1662" s="57"/>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c r="BH1662" s="57"/>
      <c r="BI1662" s="57"/>
      <c r="BJ1662" s="57"/>
      <c r="BK1662" s="57"/>
      <c r="BL1662" s="57"/>
      <c r="BM1662" s="57"/>
    </row>
    <row r="1663" spans="3:65">
      <c r="C1663" s="57"/>
      <c r="D1663" s="62"/>
      <c r="E1663" s="57"/>
      <c r="F1663" s="57"/>
      <c r="G1663" s="57"/>
      <c r="H1663" s="57"/>
      <c r="I1663" s="62"/>
      <c r="J1663" s="57"/>
      <c r="K1663" s="57"/>
      <c r="L1663" s="57"/>
      <c r="M1663" s="57"/>
      <c r="N1663" s="57"/>
      <c r="O1663" s="57"/>
      <c r="P1663" s="57"/>
      <c r="Q1663" s="57"/>
      <c r="R1663" s="57"/>
      <c r="S1663" s="57"/>
      <c r="T1663" s="57"/>
      <c r="U1663" s="57"/>
      <c r="V1663" s="57"/>
      <c r="W1663" s="57"/>
      <c r="X1663" s="57"/>
      <c r="Y1663" s="57"/>
      <c r="Z1663" s="57"/>
      <c r="AA1663" s="57"/>
      <c r="AB1663" s="57"/>
      <c r="AC1663" s="57"/>
      <c r="AD1663" s="57"/>
      <c r="AE1663" s="57"/>
      <c r="AF1663" s="57"/>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c r="BH1663" s="57"/>
      <c r="BI1663" s="57"/>
      <c r="BJ1663" s="57"/>
      <c r="BK1663" s="57"/>
      <c r="BL1663" s="57"/>
      <c r="BM1663" s="57"/>
    </row>
    <row r="1664" spans="3:65">
      <c r="C1664" s="57"/>
      <c r="D1664" s="62"/>
      <c r="E1664" s="57"/>
      <c r="F1664" s="57"/>
      <c r="G1664" s="57"/>
      <c r="H1664" s="57"/>
      <c r="I1664" s="62"/>
      <c r="J1664" s="57"/>
      <c r="K1664" s="57"/>
      <c r="L1664" s="57"/>
      <c r="M1664" s="57"/>
      <c r="N1664" s="57"/>
      <c r="O1664" s="57"/>
      <c r="P1664" s="57"/>
      <c r="Q1664" s="57"/>
      <c r="R1664" s="57"/>
      <c r="S1664" s="57"/>
      <c r="T1664" s="57"/>
      <c r="U1664" s="57"/>
      <c r="V1664" s="57"/>
      <c r="W1664" s="57"/>
      <c r="X1664" s="57"/>
      <c r="Y1664" s="57"/>
      <c r="Z1664" s="57"/>
      <c r="AA1664" s="57"/>
      <c r="AB1664" s="57"/>
      <c r="AC1664" s="57"/>
      <c r="AD1664" s="57"/>
      <c r="AE1664" s="57"/>
      <c r="AF1664" s="57"/>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c r="BH1664" s="57"/>
      <c r="BI1664" s="57"/>
      <c r="BJ1664" s="57"/>
      <c r="BK1664" s="57"/>
      <c r="BL1664" s="57"/>
      <c r="BM1664" s="57"/>
    </row>
    <row r="1665" spans="3:65">
      <c r="C1665" s="57"/>
      <c r="D1665" s="62"/>
      <c r="E1665" s="57"/>
      <c r="F1665" s="57"/>
      <c r="G1665" s="57"/>
      <c r="H1665" s="57"/>
      <c r="I1665" s="62"/>
      <c r="J1665" s="57"/>
      <c r="K1665" s="57"/>
      <c r="L1665" s="57"/>
      <c r="M1665" s="57"/>
      <c r="N1665" s="57"/>
      <c r="O1665" s="57"/>
      <c r="P1665" s="57"/>
      <c r="Q1665" s="57"/>
      <c r="R1665" s="57"/>
      <c r="S1665" s="57"/>
      <c r="T1665" s="57"/>
      <c r="U1665" s="57"/>
      <c r="V1665" s="57"/>
      <c r="W1665" s="57"/>
      <c r="X1665" s="57"/>
      <c r="Y1665" s="57"/>
      <c r="Z1665" s="57"/>
      <c r="AA1665" s="57"/>
      <c r="AB1665" s="57"/>
      <c r="AC1665" s="57"/>
      <c r="AD1665" s="57"/>
      <c r="AE1665" s="57"/>
      <c r="AF1665" s="57"/>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c r="BH1665" s="57"/>
      <c r="BI1665" s="57"/>
      <c r="BJ1665" s="57"/>
      <c r="BK1665" s="57"/>
      <c r="BL1665" s="57"/>
      <c r="BM1665" s="57"/>
    </row>
    <row r="1666" spans="3:65">
      <c r="C1666" s="57"/>
      <c r="D1666" s="62"/>
      <c r="E1666" s="57"/>
      <c r="F1666" s="57"/>
      <c r="G1666" s="57"/>
      <c r="H1666" s="57"/>
      <c r="I1666" s="62"/>
      <c r="J1666" s="57"/>
      <c r="K1666" s="57"/>
      <c r="L1666" s="57"/>
      <c r="M1666" s="57"/>
      <c r="N1666" s="57"/>
      <c r="O1666" s="57"/>
      <c r="P1666" s="57"/>
      <c r="Q1666" s="57"/>
      <c r="R1666" s="57"/>
      <c r="S1666" s="57"/>
      <c r="T1666" s="57"/>
      <c r="U1666" s="57"/>
      <c r="V1666" s="57"/>
      <c r="W1666" s="57"/>
      <c r="X1666" s="57"/>
      <c r="Y1666" s="57"/>
      <c r="Z1666" s="57"/>
      <c r="AA1666" s="57"/>
      <c r="AB1666" s="57"/>
      <c r="AC1666" s="57"/>
      <c r="AD1666" s="57"/>
      <c r="AE1666" s="57"/>
      <c r="AF1666" s="57"/>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c r="BH1666" s="57"/>
      <c r="BI1666" s="57"/>
      <c r="BJ1666" s="57"/>
      <c r="BK1666" s="57"/>
      <c r="BL1666" s="57"/>
      <c r="BM1666" s="57"/>
    </row>
    <row r="1667" spans="3:65">
      <c r="C1667" s="57"/>
      <c r="D1667" s="62"/>
      <c r="E1667" s="57"/>
      <c r="F1667" s="57"/>
      <c r="G1667" s="57"/>
      <c r="H1667" s="57"/>
      <c r="I1667" s="62"/>
      <c r="J1667" s="57"/>
      <c r="K1667" s="57"/>
      <c r="L1667" s="57"/>
      <c r="M1667" s="57"/>
      <c r="N1667" s="57"/>
      <c r="O1667" s="57"/>
      <c r="P1667" s="57"/>
      <c r="Q1667" s="57"/>
      <c r="R1667" s="57"/>
      <c r="S1667" s="57"/>
      <c r="T1667" s="57"/>
      <c r="U1667" s="57"/>
      <c r="V1667" s="57"/>
      <c r="W1667" s="57"/>
      <c r="X1667" s="57"/>
      <c r="Y1667" s="57"/>
      <c r="Z1667" s="57"/>
      <c r="AA1667" s="57"/>
      <c r="AB1667" s="57"/>
      <c r="AC1667" s="57"/>
      <c r="AD1667" s="57"/>
      <c r="AE1667" s="57"/>
      <c r="AF1667" s="57"/>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c r="BH1667" s="57"/>
      <c r="BI1667" s="57"/>
      <c r="BJ1667" s="57"/>
      <c r="BK1667" s="57"/>
      <c r="BL1667" s="57"/>
      <c r="BM1667" s="57"/>
    </row>
    <row r="1668" spans="3:65">
      <c r="C1668" s="57"/>
      <c r="D1668" s="62"/>
      <c r="E1668" s="57"/>
      <c r="F1668" s="57"/>
      <c r="G1668" s="57"/>
      <c r="H1668" s="57"/>
      <c r="I1668" s="62"/>
      <c r="J1668" s="57"/>
      <c r="K1668" s="57"/>
      <c r="L1668" s="57"/>
      <c r="M1668" s="57"/>
      <c r="N1668" s="57"/>
      <c r="O1668" s="57"/>
      <c r="P1668" s="57"/>
      <c r="Q1668" s="57"/>
      <c r="R1668" s="57"/>
      <c r="S1668" s="57"/>
      <c r="T1668" s="57"/>
      <c r="U1668" s="57"/>
      <c r="V1668" s="57"/>
      <c r="W1668" s="57"/>
      <c r="X1668" s="57"/>
      <c r="Y1668" s="57"/>
      <c r="Z1668" s="57"/>
      <c r="AA1668" s="57"/>
      <c r="AB1668" s="57"/>
      <c r="AC1668" s="57"/>
      <c r="AD1668" s="57"/>
      <c r="AE1668" s="57"/>
      <c r="AF1668" s="57"/>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c r="BH1668" s="57"/>
      <c r="BI1668" s="57"/>
      <c r="BJ1668" s="57"/>
      <c r="BK1668" s="57"/>
      <c r="BL1668" s="57"/>
      <c r="BM1668" s="57"/>
    </row>
    <row r="1669" spans="3:65">
      <c r="C1669" s="57"/>
      <c r="D1669" s="62"/>
      <c r="E1669" s="57"/>
      <c r="F1669" s="57"/>
      <c r="G1669" s="57"/>
      <c r="H1669" s="57"/>
      <c r="I1669" s="62"/>
      <c r="J1669" s="57"/>
      <c r="K1669" s="57"/>
      <c r="L1669" s="57"/>
      <c r="M1669" s="57"/>
      <c r="N1669" s="57"/>
      <c r="O1669" s="57"/>
      <c r="P1669" s="57"/>
      <c r="Q1669" s="57"/>
      <c r="R1669" s="57"/>
      <c r="S1669" s="57"/>
      <c r="T1669" s="57"/>
      <c r="U1669" s="57"/>
      <c r="V1669" s="57"/>
      <c r="W1669" s="57"/>
      <c r="X1669" s="57"/>
      <c r="Y1669" s="57"/>
      <c r="Z1669" s="57"/>
      <c r="AA1669" s="57"/>
      <c r="AB1669" s="57"/>
      <c r="AC1669" s="57"/>
      <c r="AD1669" s="57"/>
      <c r="AE1669" s="57"/>
      <c r="AF1669" s="57"/>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c r="BH1669" s="57"/>
      <c r="BI1669" s="57"/>
      <c r="BJ1669" s="57"/>
      <c r="BK1669" s="57"/>
      <c r="BL1669" s="57"/>
      <c r="BM1669" s="57"/>
    </row>
    <row r="1670" spans="3:65">
      <c r="C1670" s="57"/>
      <c r="D1670" s="62"/>
      <c r="E1670" s="57"/>
      <c r="F1670" s="57"/>
      <c r="G1670" s="57"/>
      <c r="H1670" s="57"/>
      <c r="I1670" s="62"/>
      <c r="J1670" s="57"/>
      <c r="K1670" s="57"/>
      <c r="L1670" s="57"/>
      <c r="M1670" s="57"/>
      <c r="N1670" s="57"/>
      <c r="O1670" s="57"/>
      <c r="P1670" s="57"/>
      <c r="Q1670" s="57"/>
      <c r="R1670" s="57"/>
      <c r="S1670" s="57"/>
      <c r="T1670" s="57"/>
      <c r="U1670" s="57"/>
      <c r="V1670" s="57"/>
      <c r="W1670" s="57"/>
      <c r="X1670" s="57"/>
      <c r="Y1670" s="57"/>
      <c r="Z1670" s="57"/>
      <c r="AA1670" s="57"/>
      <c r="AB1670" s="57"/>
      <c r="AC1670" s="57"/>
      <c r="AD1670" s="57"/>
      <c r="AE1670" s="57"/>
      <c r="AF1670" s="57"/>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c r="BH1670" s="57"/>
      <c r="BI1670" s="57"/>
      <c r="BJ1670" s="57"/>
      <c r="BK1670" s="57"/>
      <c r="BL1670" s="57"/>
      <c r="BM1670" s="57"/>
    </row>
    <row r="1671" spans="3:65">
      <c r="C1671" s="57"/>
      <c r="D1671" s="62"/>
      <c r="E1671" s="57"/>
      <c r="F1671" s="57"/>
      <c r="G1671" s="57"/>
      <c r="H1671" s="57"/>
      <c r="I1671" s="62"/>
      <c r="J1671" s="57"/>
      <c r="K1671" s="57"/>
      <c r="L1671" s="57"/>
      <c r="M1671" s="57"/>
      <c r="N1671" s="57"/>
      <c r="O1671" s="57"/>
      <c r="P1671" s="57"/>
      <c r="Q1671" s="57"/>
      <c r="R1671" s="57"/>
      <c r="S1671" s="57"/>
      <c r="T1671" s="57"/>
      <c r="U1671" s="57"/>
      <c r="V1671" s="57"/>
      <c r="W1671" s="57"/>
      <c r="X1671" s="57"/>
      <c r="Y1671" s="57"/>
      <c r="Z1671" s="57"/>
      <c r="AA1671" s="57"/>
      <c r="AB1671" s="57"/>
      <c r="AC1671" s="57"/>
      <c r="AD1671" s="57"/>
      <c r="AE1671" s="57"/>
      <c r="AF1671" s="57"/>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c r="BH1671" s="57"/>
      <c r="BI1671" s="57"/>
      <c r="BJ1671" s="57"/>
      <c r="BK1671" s="57"/>
      <c r="BL1671" s="57"/>
      <c r="BM1671" s="57"/>
    </row>
    <row r="1672" spans="3:65">
      <c r="C1672" s="57"/>
      <c r="D1672" s="62"/>
      <c r="E1672" s="57"/>
      <c r="F1672" s="57"/>
      <c r="G1672" s="57"/>
      <c r="H1672" s="57"/>
      <c r="I1672" s="62"/>
      <c r="J1672" s="57"/>
      <c r="K1672" s="57"/>
      <c r="L1672" s="57"/>
      <c r="M1672" s="57"/>
      <c r="N1672" s="57"/>
      <c r="O1672" s="57"/>
      <c r="P1672" s="57"/>
      <c r="Q1672" s="57"/>
      <c r="R1672" s="57"/>
      <c r="S1672" s="57"/>
      <c r="T1672" s="57"/>
      <c r="U1672" s="57"/>
      <c r="V1672" s="57"/>
      <c r="W1672" s="57"/>
      <c r="X1672" s="57"/>
      <c r="Y1672" s="57"/>
      <c r="Z1672" s="57"/>
      <c r="AA1672" s="57"/>
      <c r="AB1672" s="57"/>
      <c r="AC1672" s="57"/>
      <c r="AD1672" s="57"/>
      <c r="AE1672" s="57"/>
      <c r="AF1672" s="57"/>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c r="BH1672" s="57"/>
      <c r="BI1672" s="57"/>
      <c r="BJ1672" s="57"/>
      <c r="BK1672" s="57"/>
      <c r="BL1672" s="57"/>
      <c r="BM1672" s="57"/>
    </row>
    <row r="1673" spans="3:65">
      <c r="C1673" s="57"/>
      <c r="D1673" s="62"/>
      <c r="E1673" s="57"/>
      <c r="F1673" s="57"/>
      <c r="G1673" s="57"/>
      <c r="H1673" s="57"/>
      <c r="I1673" s="62"/>
      <c r="J1673" s="57"/>
      <c r="K1673" s="57"/>
      <c r="L1673" s="57"/>
      <c r="M1673" s="57"/>
      <c r="N1673" s="57"/>
      <c r="O1673" s="57"/>
      <c r="P1673" s="57"/>
      <c r="Q1673" s="57"/>
      <c r="R1673" s="57"/>
      <c r="S1673" s="57"/>
      <c r="T1673" s="57"/>
      <c r="U1673" s="57"/>
      <c r="V1673" s="57"/>
      <c r="W1673" s="57"/>
      <c r="X1673" s="57"/>
      <c r="Y1673" s="57"/>
      <c r="Z1673" s="57"/>
      <c r="AA1673" s="57"/>
      <c r="AB1673" s="57"/>
      <c r="AC1673" s="57"/>
      <c r="AD1673" s="57"/>
      <c r="AE1673" s="57"/>
      <c r="AF1673" s="57"/>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c r="BH1673" s="57"/>
      <c r="BI1673" s="57"/>
      <c r="BJ1673" s="57"/>
      <c r="BK1673" s="57"/>
      <c r="BL1673" s="57"/>
      <c r="BM1673" s="57"/>
    </row>
    <row r="1674" spans="3:65">
      <c r="C1674" s="57"/>
      <c r="D1674" s="62"/>
      <c r="E1674" s="57"/>
      <c r="F1674" s="57"/>
      <c r="G1674" s="57"/>
      <c r="H1674" s="57"/>
      <c r="I1674" s="62"/>
      <c r="J1674" s="57"/>
      <c r="K1674" s="57"/>
      <c r="L1674" s="57"/>
      <c r="M1674" s="57"/>
      <c r="N1674" s="57"/>
      <c r="O1674" s="57"/>
      <c r="P1674" s="57"/>
      <c r="Q1674" s="57"/>
      <c r="R1674" s="57"/>
      <c r="S1674" s="57"/>
      <c r="T1674" s="57"/>
      <c r="U1674" s="57"/>
      <c r="V1674" s="57"/>
      <c r="W1674" s="57"/>
      <c r="X1674" s="57"/>
      <c r="Y1674" s="57"/>
      <c r="Z1674" s="57"/>
      <c r="AA1674" s="57"/>
      <c r="AB1674" s="57"/>
      <c r="AC1674" s="57"/>
      <c r="AD1674" s="57"/>
      <c r="AE1674" s="57"/>
      <c r="AF1674" s="57"/>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c r="BH1674" s="57"/>
      <c r="BI1674" s="57"/>
      <c r="BJ1674" s="57"/>
      <c r="BK1674" s="57"/>
      <c r="BL1674" s="57"/>
      <c r="BM1674" s="57"/>
    </row>
    <row r="1675" spans="3:65">
      <c r="C1675" s="57"/>
      <c r="D1675" s="62"/>
      <c r="E1675" s="57"/>
      <c r="F1675" s="57"/>
      <c r="G1675" s="57"/>
      <c r="H1675" s="57"/>
      <c r="I1675" s="62"/>
      <c r="J1675" s="57"/>
      <c r="K1675" s="57"/>
      <c r="L1675" s="57"/>
      <c r="M1675" s="57"/>
      <c r="N1675" s="57"/>
      <c r="O1675" s="57"/>
      <c r="P1675" s="57"/>
      <c r="Q1675" s="57"/>
      <c r="R1675" s="57"/>
      <c r="S1675" s="57"/>
      <c r="T1675" s="57"/>
      <c r="U1675" s="57"/>
      <c r="V1675" s="57"/>
      <c r="W1675" s="57"/>
      <c r="X1675" s="57"/>
      <c r="Y1675" s="57"/>
      <c r="Z1675" s="57"/>
      <c r="AA1675" s="57"/>
      <c r="AB1675" s="57"/>
      <c r="AC1675" s="57"/>
      <c r="AD1675" s="57"/>
      <c r="AE1675" s="57"/>
      <c r="AF1675" s="57"/>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c r="BH1675" s="57"/>
      <c r="BI1675" s="57"/>
      <c r="BJ1675" s="57"/>
      <c r="BK1675" s="57"/>
      <c r="BL1675" s="57"/>
      <c r="BM1675" s="57"/>
    </row>
    <row r="1676" spans="3:65">
      <c r="C1676" s="57"/>
      <c r="D1676" s="62"/>
      <c r="E1676" s="57"/>
      <c r="F1676" s="57"/>
      <c r="G1676" s="57"/>
      <c r="H1676" s="57"/>
      <c r="I1676" s="62"/>
      <c r="J1676" s="57"/>
      <c r="K1676" s="57"/>
      <c r="L1676" s="57"/>
      <c r="M1676" s="57"/>
      <c r="N1676" s="57"/>
      <c r="O1676" s="57"/>
      <c r="P1676" s="57"/>
      <c r="Q1676" s="57"/>
      <c r="R1676" s="57"/>
      <c r="S1676" s="57"/>
      <c r="T1676" s="57"/>
      <c r="U1676" s="57"/>
      <c r="V1676" s="57"/>
      <c r="W1676" s="57"/>
      <c r="X1676" s="57"/>
      <c r="Y1676" s="57"/>
      <c r="Z1676" s="57"/>
      <c r="AA1676" s="57"/>
      <c r="AB1676" s="57"/>
      <c r="AC1676" s="57"/>
      <c r="AD1676" s="57"/>
      <c r="AE1676" s="57"/>
      <c r="AF1676" s="57"/>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c r="BH1676" s="57"/>
      <c r="BI1676" s="57"/>
      <c r="BJ1676" s="57"/>
      <c r="BK1676" s="57"/>
      <c r="BL1676" s="57"/>
      <c r="BM1676" s="57"/>
    </row>
    <row r="1677" spans="3:65">
      <c r="C1677" s="57"/>
      <c r="D1677" s="62"/>
      <c r="E1677" s="57"/>
      <c r="F1677" s="57"/>
      <c r="G1677" s="57"/>
      <c r="H1677" s="57"/>
      <c r="I1677" s="62"/>
      <c r="J1677" s="57"/>
      <c r="K1677" s="57"/>
      <c r="L1677" s="57"/>
      <c r="M1677" s="57"/>
      <c r="N1677" s="57"/>
      <c r="O1677" s="57"/>
      <c r="P1677" s="57"/>
      <c r="Q1677" s="57"/>
      <c r="R1677" s="57"/>
      <c r="S1677" s="57"/>
      <c r="T1677" s="57"/>
      <c r="U1677" s="57"/>
      <c r="V1677" s="57"/>
      <c r="W1677" s="57"/>
      <c r="X1677" s="57"/>
      <c r="Y1677" s="57"/>
      <c r="Z1677" s="57"/>
      <c r="AA1677" s="57"/>
      <c r="AB1677" s="57"/>
      <c r="AC1677" s="57"/>
      <c r="AD1677" s="57"/>
      <c r="AE1677" s="57"/>
      <c r="AF1677" s="57"/>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c r="BH1677" s="57"/>
      <c r="BI1677" s="57"/>
      <c r="BJ1677" s="57"/>
      <c r="BK1677" s="57"/>
      <c r="BL1677" s="57"/>
      <c r="BM1677" s="57"/>
    </row>
    <row r="1678" spans="3:65">
      <c r="C1678" s="57"/>
      <c r="D1678" s="62"/>
      <c r="E1678" s="57"/>
      <c r="F1678" s="57"/>
      <c r="G1678" s="57"/>
      <c r="H1678" s="57"/>
      <c r="I1678" s="62"/>
      <c r="J1678" s="57"/>
      <c r="K1678" s="57"/>
      <c r="L1678" s="57"/>
      <c r="M1678" s="57"/>
      <c r="N1678" s="57"/>
      <c r="O1678" s="57"/>
      <c r="P1678" s="57"/>
      <c r="Q1678" s="57"/>
      <c r="R1678" s="57"/>
      <c r="S1678" s="57"/>
      <c r="T1678" s="57"/>
      <c r="U1678" s="57"/>
      <c r="V1678" s="57"/>
      <c r="W1678" s="57"/>
      <c r="X1678" s="57"/>
      <c r="Y1678" s="57"/>
      <c r="Z1678" s="57"/>
      <c r="AA1678" s="57"/>
      <c r="AB1678" s="57"/>
      <c r="AC1678" s="57"/>
      <c r="AD1678" s="57"/>
      <c r="AE1678" s="57"/>
      <c r="AF1678" s="57"/>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c r="BH1678" s="57"/>
      <c r="BI1678" s="57"/>
      <c r="BJ1678" s="57"/>
      <c r="BK1678" s="57"/>
      <c r="BL1678" s="57"/>
      <c r="BM1678" s="57"/>
    </row>
    <row r="1679" spans="3:65">
      <c r="C1679" s="57"/>
      <c r="D1679" s="62"/>
      <c r="E1679" s="57"/>
      <c r="F1679" s="57"/>
      <c r="G1679" s="57"/>
      <c r="H1679" s="57"/>
      <c r="I1679" s="62"/>
      <c r="J1679" s="57"/>
      <c r="K1679" s="57"/>
      <c r="L1679" s="57"/>
      <c r="M1679" s="57"/>
      <c r="N1679" s="57"/>
      <c r="O1679" s="57"/>
      <c r="P1679" s="57"/>
      <c r="Q1679" s="57"/>
      <c r="R1679" s="57"/>
      <c r="S1679" s="57"/>
      <c r="T1679" s="57"/>
      <c r="U1679" s="57"/>
      <c r="V1679" s="57"/>
      <c r="W1679" s="57"/>
      <c r="X1679" s="57"/>
      <c r="Y1679" s="57"/>
      <c r="Z1679" s="57"/>
      <c r="AA1679" s="57"/>
      <c r="AB1679" s="57"/>
      <c r="AC1679" s="57"/>
      <c r="AD1679" s="57"/>
      <c r="AE1679" s="57"/>
      <c r="AF1679" s="57"/>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c r="BH1679" s="57"/>
      <c r="BI1679" s="57"/>
      <c r="BJ1679" s="57"/>
      <c r="BK1679" s="57"/>
      <c r="BL1679" s="57"/>
      <c r="BM1679" s="57"/>
    </row>
    <row r="1680" spans="3:65">
      <c r="C1680" s="57"/>
      <c r="D1680" s="62"/>
      <c r="E1680" s="57"/>
      <c r="F1680" s="57"/>
      <c r="G1680" s="57"/>
      <c r="H1680" s="57"/>
      <c r="I1680" s="62"/>
      <c r="J1680" s="57"/>
      <c r="K1680" s="57"/>
      <c r="L1680" s="57"/>
      <c r="M1680" s="57"/>
      <c r="N1680" s="57"/>
      <c r="O1680" s="57"/>
      <c r="P1680" s="57"/>
      <c r="Q1680" s="57"/>
      <c r="R1680" s="57"/>
      <c r="S1680" s="57"/>
      <c r="T1680" s="57"/>
      <c r="U1680" s="57"/>
      <c r="V1680" s="57"/>
      <c r="W1680" s="57"/>
      <c r="X1680" s="57"/>
      <c r="Y1680" s="57"/>
      <c r="Z1680" s="57"/>
      <c r="AA1680" s="57"/>
      <c r="AB1680" s="57"/>
      <c r="AC1680" s="57"/>
      <c r="AD1680" s="57"/>
      <c r="AE1680" s="57"/>
      <c r="AF1680" s="57"/>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c r="BH1680" s="57"/>
      <c r="BI1680" s="57"/>
      <c r="BJ1680" s="57"/>
      <c r="BK1680" s="57"/>
      <c r="BL1680" s="57"/>
      <c r="BM1680" s="57"/>
    </row>
    <row r="1681" spans="3:65">
      <c r="C1681" s="57"/>
      <c r="D1681" s="62"/>
      <c r="E1681" s="57"/>
      <c r="F1681" s="57"/>
      <c r="G1681" s="57"/>
      <c r="H1681" s="57"/>
      <c r="I1681" s="62"/>
      <c r="J1681" s="57"/>
      <c r="K1681" s="57"/>
      <c r="L1681" s="57"/>
      <c r="M1681" s="57"/>
      <c r="N1681" s="57"/>
      <c r="O1681" s="57"/>
      <c r="P1681" s="57"/>
      <c r="Q1681" s="57"/>
      <c r="R1681" s="57"/>
      <c r="S1681" s="57"/>
      <c r="T1681" s="57"/>
      <c r="U1681" s="57"/>
      <c r="V1681" s="57"/>
      <c r="W1681" s="57"/>
      <c r="X1681" s="57"/>
      <c r="Y1681" s="57"/>
      <c r="Z1681" s="57"/>
      <c r="AA1681" s="57"/>
      <c r="AB1681" s="57"/>
      <c r="AC1681" s="57"/>
      <c r="AD1681" s="57"/>
      <c r="AE1681" s="57"/>
      <c r="AF1681" s="57"/>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c r="BH1681" s="57"/>
      <c r="BI1681" s="57"/>
      <c r="BJ1681" s="57"/>
      <c r="BK1681" s="57"/>
      <c r="BL1681" s="57"/>
      <c r="BM1681" s="57"/>
    </row>
    <row r="1682" spans="3:65">
      <c r="C1682" s="57"/>
      <c r="D1682" s="62"/>
      <c r="E1682" s="57"/>
      <c r="F1682" s="57"/>
      <c r="G1682" s="57"/>
      <c r="H1682" s="57"/>
      <c r="I1682" s="62"/>
      <c r="J1682" s="57"/>
      <c r="K1682" s="57"/>
      <c r="L1682" s="57"/>
      <c r="M1682" s="57"/>
      <c r="N1682" s="57"/>
      <c r="O1682" s="57"/>
      <c r="P1682" s="57"/>
      <c r="Q1682" s="57"/>
      <c r="R1682" s="57"/>
      <c r="S1682" s="57"/>
      <c r="T1682" s="57"/>
      <c r="U1682" s="57"/>
      <c r="V1682" s="57"/>
      <c r="W1682" s="57"/>
      <c r="X1682" s="57"/>
      <c r="Y1682" s="57"/>
      <c r="Z1682" s="57"/>
      <c r="AA1682" s="57"/>
      <c r="AB1682" s="57"/>
      <c r="AC1682" s="57"/>
      <c r="AD1682" s="57"/>
      <c r="AE1682" s="57"/>
      <c r="AF1682" s="57"/>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c r="BH1682" s="57"/>
      <c r="BI1682" s="57"/>
      <c r="BJ1682" s="57"/>
      <c r="BK1682" s="57"/>
      <c r="BL1682" s="57"/>
      <c r="BM1682" s="57"/>
    </row>
    <row r="1683" spans="3:65">
      <c r="C1683" s="57"/>
      <c r="D1683" s="62"/>
      <c r="E1683" s="57"/>
      <c r="F1683" s="57"/>
      <c r="G1683" s="57"/>
      <c r="H1683" s="57"/>
      <c r="I1683" s="62"/>
      <c r="J1683" s="57"/>
      <c r="K1683" s="57"/>
      <c r="L1683" s="57"/>
      <c r="M1683" s="57"/>
      <c r="N1683" s="57"/>
      <c r="O1683" s="57"/>
      <c r="P1683" s="57"/>
      <c r="Q1683" s="57"/>
      <c r="R1683" s="57"/>
      <c r="S1683" s="57"/>
      <c r="T1683" s="57"/>
      <c r="U1683" s="57"/>
      <c r="V1683" s="57"/>
      <c r="W1683" s="57"/>
      <c r="X1683" s="57"/>
      <c r="Y1683" s="57"/>
      <c r="Z1683" s="57"/>
      <c r="AA1683" s="57"/>
      <c r="AB1683" s="57"/>
      <c r="AC1683" s="57"/>
      <c r="AD1683" s="57"/>
      <c r="AE1683" s="57"/>
      <c r="AF1683" s="57"/>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c r="BH1683" s="57"/>
      <c r="BI1683" s="57"/>
      <c r="BJ1683" s="57"/>
      <c r="BK1683" s="57"/>
      <c r="BL1683" s="57"/>
      <c r="BM1683" s="57"/>
    </row>
    <row r="1684" spans="3:65">
      <c r="C1684" s="57"/>
      <c r="D1684" s="62"/>
      <c r="E1684" s="57"/>
      <c r="F1684" s="57"/>
      <c r="G1684" s="57"/>
      <c r="H1684" s="57"/>
      <c r="I1684" s="62"/>
      <c r="J1684" s="57"/>
      <c r="K1684" s="57"/>
      <c r="L1684" s="57"/>
      <c r="M1684" s="57"/>
      <c r="N1684" s="57"/>
      <c r="O1684" s="57"/>
      <c r="P1684" s="57"/>
      <c r="Q1684" s="57"/>
      <c r="R1684" s="57"/>
      <c r="S1684" s="57"/>
      <c r="T1684" s="57"/>
      <c r="U1684" s="57"/>
      <c r="V1684" s="57"/>
      <c r="W1684" s="57"/>
      <c r="X1684" s="57"/>
      <c r="Y1684" s="57"/>
      <c r="Z1684" s="57"/>
      <c r="AA1684" s="57"/>
      <c r="AB1684" s="57"/>
      <c r="AC1684" s="57"/>
      <c r="AD1684" s="57"/>
      <c r="AE1684" s="57"/>
      <c r="AF1684" s="57"/>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c r="BH1684" s="57"/>
      <c r="BI1684" s="57"/>
      <c r="BJ1684" s="57"/>
      <c r="BK1684" s="57"/>
      <c r="BL1684" s="57"/>
      <c r="BM1684" s="57"/>
    </row>
    <row r="1685" spans="3:65">
      <c r="C1685" s="57"/>
      <c r="D1685" s="62"/>
      <c r="E1685" s="57"/>
      <c r="F1685" s="57"/>
      <c r="G1685" s="57"/>
      <c r="H1685" s="57"/>
      <c r="I1685" s="62"/>
      <c r="J1685" s="57"/>
      <c r="K1685" s="57"/>
      <c r="L1685" s="57"/>
      <c r="M1685" s="57"/>
      <c r="N1685" s="57"/>
      <c r="O1685" s="57"/>
      <c r="P1685" s="57"/>
      <c r="Q1685" s="57"/>
      <c r="R1685" s="57"/>
      <c r="S1685" s="57"/>
      <c r="T1685" s="57"/>
      <c r="U1685" s="57"/>
      <c r="V1685" s="57"/>
      <c r="W1685" s="57"/>
      <c r="X1685" s="57"/>
      <c r="Y1685" s="57"/>
      <c r="Z1685" s="57"/>
      <c r="AA1685" s="57"/>
      <c r="AB1685" s="57"/>
      <c r="AC1685" s="57"/>
      <c r="AD1685" s="57"/>
      <c r="AE1685" s="57"/>
      <c r="AF1685" s="57"/>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c r="BH1685" s="57"/>
      <c r="BI1685" s="57"/>
      <c r="BJ1685" s="57"/>
      <c r="BK1685" s="57"/>
      <c r="BL1685" s="57"/>
      <c r="BM1685" s="57"/>
    </row>
    <row r="1686" spans="3:65">
      <c r="C1686" s="57"/>
      <c r="D1686" s="62"/>
      <c r="E1686" s="57"/>
      <c r="F1686" s="57"/>
      <c r="G1686" s="57"/>
      <c r="H1686" s="57"/>
      <c r="I1686" s="62"/>
      <c r="J1686" s="57"/>
      <c r="K1686" s="57"/>
      <c r="L1686" s="57"/>
      <c r="M1686" s="57"/>
      <c r="N1686" s="57"/>
      <c r="O1686" s="57"/>
      <c r="P1686" s="57"/>
      <c r="Q1686" s="57"/>
      <c r="R1686" s="57"/>
      <c r="S1686" s="57"/>
      <c r="T1686" s="57"/>
      <c r="U1686" s="57"/>
      <c r="V1686" s="57"/>
      <c r="W1686" s="57"/>
      <c r="X1686" s="57"/>
      <c r="Y1686" s="57"/>
      <c r="Z1686" s="57"/>
      <c r="AA1686" s="57"/>
      <c r="AB1686" s="57"/>
      <c r="AC1686" s="57"/>
      <c r="AD1686" s="57"/>
      <c r="AE1686" s="57"/>
      <c r="AF1686" s="57"/>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c r="BH1686" s="57"/>
      <c r="BI1686" s="57"/>
      <c r="BJ1686" s="57"/>
      <c r="BK1686" s="57"/>
      <c r="BL1686" s="57"/>
      <c r="BM1686" s="57"/>
    </row>
    <row r="1687" spans="3:65">
      <c r="C1687" s="57"/>
      <c r="D1687" s="62"/>
      <c r="E1687" s="57"/>
      <c r="F1687" s="57"/>
      <c r="G1687" s="57"/>
      <c r="H1687" s="57"/>
      <c r="I1687" s="62"/>
      <c r="J1687" s="57"/>
      <c r="K1687" s="57"/>
      <c r="L1687" s="57"/>
      <c r="M1687" s="57"/>
      <c r="N1687" s="57"/>
      <c r="O1687" s="57"/>
      <c r="P1687" s="57"/>
      <c r="Q1687" s="57"/>
      <c r="R1687" s="57"/>
      <c r="S1687" s="57"/>
      <c r="T1687" s="57"/>
      <c r="U1687" s="57"/>
      <c r="V1687" s="57"/>
      <c r="W1687" s="57"/>
      <c r="X1687" s="57"/>
      <c r="Y1687" s="57"/>
      <c r="Z1687" s="57"/>
      <c r="AA1687" s="57"/>
      <c r="AB1687" s="57"/>
      <c r="AC1687" s="57"/>
      <c r="AD1687" s="57"/>
      <c r="AE1687" s="57"/>
      <c r="AF1687" s="57"/>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c r="BH1687" s="57"/>
      <c r="BI1687" s="57"/>
      <c r="BJ1687" s="57"/>
      <c r="BK1687" s="57"/>
      <c r="BL1687" s="57"/>
      <c r="BM1687" s="57"/>
    </row>
    <row r="1688" spans="3:65">
      <c r="C1688" s="57"/>
      <c r="D1688" s="62"/>
      <c r="E1688" s="57"/>
      <c r="F1688" s="57"/>
      <c r="G1688" s="57"/>
      <c r="H1688" s="57"/>
      <c r="I1688" s="62"/>
      <c r="J1688" s="57"/>
      <c r="K1688" s="57"/>
      <c r="L1688" s="57"/>
      <c r="M1688" s="57"/>
      <c r="N1688" s="57"/>
      <c r="O1688" s="57"/>
      <c r="P1688" s="57"/>
      <c r="Q1688" s="57"/>
      <c r="R1688" s="57"/>
      <c r="S1688" s="57"/>
      <c r="T1688" s="57"/>
      <c r="U1688" s="57"/>
      <c r="V1688" s="57"/>
      <c r="W1688" s="57"/>
      <c r="X1688" s="57"/>
      <c r="Y1688" s="57"/>
      <c r="Z1688" s="57"/>
      <c r="AA1688" s="57"/>
      <c r="AB1688" s="57"/>
      <c r="AC1688" s="57"/>
      <c r="AD1688" s="57"/>
      <c r="AE1688" s="57"/>
      <c r="AF1688" s="57"/>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c r="BH1688" s="57"/>
      <c r="BI1688" s="57"/>
      <c r="BJ1688" s="57"/>
      <c r="BK1688" s="57"/>
      <c r="BL1688" s="57"/>
      <c r="BM1688" s="57"/>
    </row>
    <row r="1689" spans="3:65">
      <c r="C1689" s="57"/>
      <c r="D1689" s="62"/>
      <c r="E1689" s="57"/>
      <c r="F1689" s="57"/>
      <c r="G1689" s="57"/>
      <c r="H1689" s="57"/>
      <c r="I1689" s="62"/>
      <c r="J1689" s="57"/>
      <c r="K1689" s="57"/>
      <c r="L1689" s="57"/>
      <c r="M1689" s="57"/>
      <c r="N1689" s="57"/>
      <c r="O1689" s="57"/>
      <c r="P1689" s="57"/>
      <c r="Q1689" s="57"/>
      <c r="R1689" s="57"/>
      <c r="S1689" s="57"/>
      <c r="T1689" s="57"/>
      <c r="U1689" s="57"/>
      <c r="V1689" s="57"/>
      <c r="W1689" s="57"/>
      <c r="X1689" s="57"/>
      <c r="Y1689" s="57"/>
      <c r="Z1689" s="57"/>
      <c r="AA1689" s="57"/>
      <c r="AB1689" s="57"/>
      <c r="AC1689" s="57"/>
      <c r="AD1689" s="57"/>
      <c r="AE1689" s="57"/>
      <c r="AF1689" s="57"/>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c r="BH1689" s="57"/>
      <c r="BI1689" s="57"/>
      <c r="BJ1689" s="57"/>
      <c r="BK1689" s="57"/>
      <c r="BL1689" s="57"/>
      <c r="BM1689" s="57"/>
    </row>
    <row r="1690" spans="3:65">
      <c r="C1690" s="57"/>
      <c r="D1690" s="62"/>
      <c r="E1690" s="57"/>
      <c r="F1690" s="57"/>
      <c r="G1690" s="57"/>
      <c r="H1690" s="57"/>
      <c r="I1690" s="62"/>
      <c r="J1690" s="57"/>
      <c r="K1690" s="57"/>
      <c r="L1690" s="57"/>
      <c r="M1690" s="57"/>
      <c r="N1690" s="57"/>
      <c r="O1690" s="57"/>
      <c r="P1690" s="57"/>
      <c r="Q1690" s="57"/>
      <c r="R1690" s="57"/>
      <c r="S1690" s="57"/>
      <c r="T1690" s="57"/>
      <c r="U1690" s="57"/>
      <c r="V1690" s="57"/>
      <c r="W1690" s="57"/>
      <c r="X1690" s="57"/>
      <c r="Y1690" s="57"/>
      <c r="Z1690" s="57"/>
      <c r="AA1690" s="57"/>
      <c r="AB1690" s="57"/>
      <c r="AC1690" s="57"/>
      <c r="AD1690" s="57"/>
      <c r="AE1690" s="57"/>
      <c r="AF1690" s="57"/>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c r="BH1690" s="57"/>
      <c r="BI1690" s="57"/>
      <c r="BJ1690" s="57"/>
      <c r="BK1690" s="57"/>
      <c r="BL1690" s="57"/>
      <c r="BM1690" s="57"/>
    </row>
    <row r="1691" spans="3:65">
      <c r="C1691" s="57"/>
      <c r="D1691" s="62"/>
      <c r="E1691" s="57"/>
      <c r="F1691" s="57"/>
      <c r="G1691" s="57"/>
      <c r="H1691" s="57"/>
      <c r="I1691" s="62"/>
      <c r="J1691" s="57"/>
      <c r="K1691" s="57"/>
      <c r="L1691" s="57"/>
      <c r="M1691" s="57"/>
      <c r="N1691" s="57"/>
      <c r="O1691" s="57"/>
      <c r="P1691" s="57"/>
      <c r="Q1691" s="57"/>
      <c r="R1691" s="57"/>
      <c r="S1691" s="57"/>
      <c r="T1691" s="57"/>
      <c r="U1691" s="57"/>
      <c r="V1691" s="57"/>
      <c r="W1691" s="57"/>
      <c r="X1691" s="57"/>
      <c r="Y1691" s="57"/>
      <c r="Z1691" s="57"/>
      <c r="AA1691" s="57"/>
      <c r="AB1691" s="57"/>
      <c r="AC1691" s="57"/>
      <c r="AD1691" s="57"/>
      <c r="AE1691" s="57"/>
      <c r="AF1691" s="57"/>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c r="BH1691" s="57"/>
      <c r="BI1691" s="57"/>
      <c r="BJ1691" s="57"/>
      <c r="BK1691" s="57"/>
      <c r="BL1691" s="57"/>
      <c r="BM1691" s="57"/>
    </row>
    <row r="1692" spans="3:65">
      <c r="C1692" s="57"/>
      <c r="D1692" s="62"/>
      <c r="E1692" s="57"/>
      <c r="F1692" s="57"/>
      <c r="G1692" s="57"/>
      <c r="H1692" s="57"/>
      <c r="I1692" s="62"/>
      <c r="J1692" s="57"/>
      <c r="K1692" s="57"/>
      <c r="L1692" s="57"/>
      <c r="M1692" s="57"/>
      <c r="N1692" s="57"/>
      <c r="O1692" s="57"/>
      <c r="P1692" s="57"/>
      <c r="Q1692" s="57"/>
      <c r="R1692" s="57"/>
      <c r="S1692" s="57"/>
      <c r="T1692" s="57"/>
      <c r="U1692" s="57"/>
      <c r="V1692" s="57"/>
      <c r="W1692" s="57"/>
      <c r="X1692" s="57"/>
      <c r="Y1692" s="57"/>
      <c r="Z1692" s="57"/>
      <c r="AA1692" s="57"/>
      <c r="AB1692" s="57"/>
      <c r="AC1692" s="57"/>
      <c r="AD1692" s="57"/>
      <c r="AE1692" s="57"/>
      <c r="AF1692" s="57"/>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c r="BH1692" s="57"/>
      <c r="BI1692" s="57"/>
      <c r="BJ1692" s="57"/>
      <c r="BK1692" s="57"/>
      <c r="BL1692" s="57"/>
      <c r="BM1692" s="57"/>
    </row>
    <row r="1693" spans="3:65">
      <c r="C1693" s="57"/>
      <c r="D1693" s="62"/>
      <c r="E1693" s="57"/>
      <c r="F1693" s="57"/>
      <c r="G1693" s="57"/>
      <c r="H1693" s="57"/>
      <c r="I1693" s="62"/>
      <c r="J1693" s="57"/>
      <c r="K1693" s="57"/>
      <c r="L1693" s="57"/>
      <c r="M1693" s="57"/>
      <c r="N1693" s="57"/>
      <c r="O1693" s="57"/>
      <c r="P1693" s="57"/>
      <c r="Q1693" s="57"/>
      <c r="R1693" s="57"/>
      <c r="S1693" s="57"/>
      <c r="T1693" s="57"/>
      <c r="U1693" s="57"/>
      <c r="V1693" s="57"/>
      <c r="W1693" s="57"/>
      <c r="X1693" s="57"/>
      <c r="Y1693" s="57"/>
      <c r="Z1693" s="57"/>
      <c r="AA1693" s="57"/>
      <c r="AB1693" s="57"/>
      <c r="AC1693" s="57"/>
      <c r="AD1693" s="57"/>
      <c r="AE1693" s="57"/>
      <c r="AF1693" s="57"/>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c r="BH1693" s="57"/>
      <c r="BI1693" s="57"/>
      <c r="BJ1693" s="57"/>
      <c r="BK1693" s="57"/>
      <c r="BL1693" s="57"/>
      <c r="BM1693" s="57"/>
    </row>
    <row r="1694" spans="3:65">
      <c r="C1694" s="57"/>
      <c r="D1694" s="62"/>
      <c r="E1694" s="57"/>
      <c r="F1694" s="57"/>
      <c r="G1694" s="57"/>
      <c r="H1694" s="57"/>
      <c r="I1694" s="62"/>
      <c r="J1694" s="57"/>
      <c r="K1694" s="57"/>
      <c r="L1694" s="57"/>
      <c r="M1694" s="57"/>
      <c r="N1694" s="57"/>
      <c r="O1694" s="57"/>
      <c r="P1694" s="57"/>
      <c r="Q1694" s="57"/>
      <c r="R1694" s="57"/>
      <c r="S1694" s="57"/>
      <c r="T1694" s="57"/>
      <c r="U1694" s="57"/>
      <c r="V1694" s="57"/>
      <c r="W1694" s="57"/>
      <c r="X1694" s="57"/>
      <c r="Y1694" s="57"/>
      <c r="Z1694" s="57"/>
      <c r="AA1694" s="57"/>
      <c r="AB1694" s="57"/>
      <c r="AC1694" s="57"/>
      <c r="AD1694" s="57"/>
      <c r="AE1694" s="57"/>
      <c r="AF1694" s="57"/>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c r="BH1694" s="57"/>
      <c r="BI1694" s="57"/>
      <c r="BJ1694" s="57"/>
      <c r="BK1694" s="57"/>
      <c r="BL1694" s="57"/>
      <c r="BM1694" s="57"/>
    </row>
    <row r="1695" spans="3:65">
      <c r="C1695" s="57"/>
      <c r="D1695" s="62"/>
      <c r="E1695" s="57"/>
      <c r="F1695" s="57"/>
      <c r="G1695" s="57"/>
      <c r="H1695" s="57"/>
      <c r="I1695" s="62"/>
      <c r="J1695" s="57"/>
      <c r="K1695" s="57"/>
      <c r="L1695" s="57"/>
      <c r="M1695" s="57"/>
      <c r="N1695" s="57"/>
      <c r="O1695" s="57"/>
      <c r="P1695" s="57"/>
      <c r="Q1695" s="57"/>
      <c r="R1695" s="57"/>
      <c r="S1695" s="57"/>
      <c r="T1695" s="57"/>
      <c r="U1695" s="57"/>
      <c r="V1695" s="57"/>
      <c r="W1695" s="57"/>
      <c r="X1695" s="57"/>
      <c r="Y1695" s="57"/>
      <c r="Z1695" s="57"/>
      <c r="AA1695" s="57"/>
      <c r="AB1695" s="57"/>
      <c r="AC1695" s="57"/>
      <c r="AD1695" s="57"/>
      <c r="AE1695" s="57"/>
      <c r="AF1695" s="57"/>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c r="BH1695" s="57"/>
      <c r="BI1695" s="57"/>
      <c r="BJ1695" s="57"/>
      <c r="BK1695" s="57"/>
      <c r="BL1695" s="57"/>
      <c r="BM1695" s="57"/>
    </row>
    <row r="1696" spans="3:65">
      <c r="C1696" s="57"/>
      <c r="D1696" s="62"/>
      <c r="E1696" s="57"/>
      <c r="F1696" s="57"/>
      <c r="G1696" s="57"/>
      <c r="H1696" s="57"/>
      <c r="I1696" s="62"/>
      <c r="J1696" s="57"/>
      <c r="K1696" s="57"/>
      <c r="L1696" s="57"/>
      <c r="M1696" s="57"/>
      <c r="N1696" s="57"/>
      <c r="O1696" s="57"/>
      <c r="P1696" s="57"/>
      <c r="Q1696" s="57"/>
      <c r="R1696" s="57"/>
      <c r="S1696" s="57"/>
      <c r="T1696" s="57"/>
      <c r="U1696" s="57"/>
      <c r="V1696" s="57"/>
      <c r="W1696" s="57"/>
      <c r="X1696" s="57"/>
      <c r="Y1696" s="57"/>
      <c r="Z1696" s="57"/>
      <c r="AA1696" s="57"/>
      <c r="AB1696" s="57"/>
      <c r="AC1696" s="57"/>
      <c r="AD1696" s="57"/>
      <c r="AE1696" s="57"/>
      <c r="AF1696" s="57"/>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c r="BH1696" s="57"/>
      <c r="BI1696" s="57"/>
      <c r="BJ1696" s="57"/>
      <c r="BK1696" s="57"/>
      <c r="BL1696" s="57"/>
      <c r="BM1696" s="57"/>
    </row>
    <row r="1697" spans="3:65">
      <c r="C1697" s="57"/>
      <c r="D1697" s="62"/>
      <c r="E1697" s="57"/>
      <c r="F1697" s="57"/>
      <c r="G1697" s="57"/>
      <c r="H1697" s="57"/>
      <c r="I1697" s="62"/>
      <c r="J1697" s="57"/>
      <c r="K1697" s="57"/>
      <c r="L1697" s="57"/>
      <c r="M1697" s="57"/>
      <c r="N1697" s="57"/>
      <c r="O1697" s="57"/>
      <c r="P1697" s="57"/>
      <c r="Q1697" s="57"/>
      <c r="R1697" s="57"/>
      <c r="S1697" s="57"/>
      <c r="T1697" s="57"/>
      <c r="U1697" s="57"/>
      <c r="V1697" s="57"/>
      <c r="W1697" s="57"/>
      <c r="X1697" s="57"/>
      <c r="Y1697" s="57"/>
      <c r="Z1697" s="57"/>
      <c r="AA1697" s="57"/>
      <c r="AB1697" s="57"/>
      <c r="AC1697" s="57"/>
      <c r="AD1697" s="57"/>
      <c r="AE1697" s="57"/>
      <c r="AF1697" s="57"/>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c r="BH1697" s="57"/>
      <c r="BI1697" s="57"/>
      <c r="BJ1697" s="57"/>
      <c r="BK1697" s="57"/>
      <c r="BL1697" s="57"/>
      <c r="BM1697" s="57"/>
    </row>
    <row r="1698" spans="3:65">
      <c r="C1698" s="57"/>
      <c r="D1698" s="62"/>
      <c r="E1698" s="57"/>
      <c r="F1698" s="57"/>
      <c r="G1698" s="57"/>
      <c r="H1698" s="57"/>
      <c r="I1698" s="62"/>
      <c r="J1698" s="57"/>
      <c r="K1698" s="57"/>
      <c r="L1698" s="57"/>
      <c r="M1698" s="57"/>
      <c r="N1698" s="57"/>
      <c r="O1698" s="57"/>
      <c r="P1698" s="57"/>
      <c r="Q1698" s="57"/>
      <c r="R1698" s="57"/>
      <c r="S1698" s="57"/>
      <c r="T1698" s="57"/>
      <c r="U1698" s="57"/>
      <c r="V1698" s="57"/>
      <c r="W1698" s="57"/>
      <c r="X1698" s="57"/>
      <c r="Y1698" s="57"/>
      <c r="Z1698" s="57"/>
      <c r="AA1698" s="57"/>
      <c r="AB1698" s="57"/>
      <c r="AC1698" s="57"/>
      <c r="AD1698" s="57"/>
      <c r="AE1698" s="57"/>
      <c r="AF1698" s="57"/>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c r="BH1698" s="57"/>
      <c r="BI1698" s="57"/>
      <c r="BJ1698" s="57"/>
      <c r="BK1698" s="57"/>
      <c r="BL1698" s="57"/>
      <c r="BM1698" s="57"/>
    </row>
    <row r="1699" spans="3:65">
      <c r="C1699" s="57"/>
      <c r="D1699" s="62"/>
      <c r="E1699" s="57"/>
      <c r="F1699" s="57"/>
      <c r="G1699" s="57"/>
      <c r="H1699" s="57"/>
      <c r="I1699" s="62"/>
      <c r="J1699" s="57"/>
      <c r="K1699" s="57"/>
      <c r="L1699" s="57"/>
      <c r="M1699" s="57"/>
      <c r="N1699" s="57"/>
      <c r="O1699" s="57"/>
      <c r="P1699" s="57"/>
      <c r="Q1699" s="57"/>
      <c r="R1699" s="57"/>
      <c r="S1699" s="57"/>
      <c r="T1699" s="57"/>
      <c r="U1699" s="57"/>
      <c r="V1699" s="57"/>
      <c r="W1699" s="57"/>
      <c r="X1699" s="57"/>
      <c r="Y1699" s="57"/>
      <c r="Z1699" s="57"/>
      <c r="AA1699" s="57"/>
      <c r="AB1699" s="57"/>
      <c r="AC1699" s="57"/>
      <c r="AD1699" s="57"/>
      <c r="AE1699" s="57"/>
      <c r="AF1699" s="57"/>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c r="BH1699" s="57"/>
      <c r="BI1699" s="57"/>
      <c r="BJ1699" s="57"/>
      <c r="BK1699" s="57"/>
      <c r="BL1699" s="57"/>
      <c r="BM1699" s="57"/>
    </row>
    <row r="1700" spans="3:65">
      <c r="C1700" s="57"/>
      <c r="D1700" s="62"/>
      <c r="E1700" s="57"/>
      <c r="F1700" s="57"/>
      <c r="G1700" s="57"/>
      <c r="H1700" s="57"/>
      <c r="I1700" s="62"/>
      <c r="J1700" s="57"/>
      <c r="K1700" s="57"/>
      <c r="L1700" s="57"/>
      <c r="M1700" s="57"/>
      <c r="N1700" s="57"/>
      <c r="O1700" s="57"/>
      <c r="P1700" s="57"/>
      <c r="Q1700" s="57"/>
      <c r="R1700" s="57"/>
      <c r="S1700" s="57"/>
      <c r="T1700" s="57"/>
      <c r="U1700" s="57"/>
      <c r="V1700" s="57"/>
      <c r="W1700" s="57"/>
      <c r="X1700" s="57"/>
      <c r="Y1700" s="57"/>
      <c r="Z1700" s="57"/>
      <c r="AA1700" s="57"/>
      <c r="AB1700" s="57"/>
      <c r="AC1700" s="57"/>
      <c r="AD1700" s="57"/>
      <c r="AE1700" s="57"/>
      <c r="AF1700" s="57"/>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c r="BH1700" s="57"/>
      <c r="BI1700" s="57"/>
      <c r="BJ1700" s="57"/>
      <c r="BK1700" s="57"/>
      <c r="BL1700" s="57"/>
      <c r="BM1700" s="57"/>
    </row>
    <row r="1701" spans="3:65">
      <c r="C1701" s="57"/>
      <c r="D1701" s="62"/>
      <c r="E1701" s="57"/>
      <c r="F1701" s="57"/>
      <c r="G1701" s="57"/>
      <c r="H1701" s="57"/>
      <c r="I1701" s="62"/>
      <c r="J1701" s="57"/>
      <c r="K1701" s="57"/>
      <c r="L1701" s="57"/>
      <c r="M1701" s="57"/>
      <c r="N1701" s="57"/>
      <c r="O1701" s="57"/>
      <c r="P1701" s="57"/>
      <c r="Q1701" s="57"/>
      <c r="R1701" s="57"/>
      <c r="S1701" s="57"/>
      <c r="T1701" s="57"/>
      <c r="U1701" s="57"/>
      <c r="V1701" s="57"/>
      <c r="W1701" s="57"/>
      <c r="X1701" s="57"/>
      <c r="Y1701" s="57"/>
      <c r="Z1701" s="57"/>
      <c r="AA1701" s="57"/>
      <c r="AB1701" s="57"/>
      <c r="AC1701" s="57"/>
      <c r="AD1701" s="57"/>
      <c r="AE1701" s="57"/>
      <c r="AF1701" s="57"/>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c r="BH1701" s="57"/>
      <c r="BI1701" s="57"/>
      <c r="BJ1701" s="57"/>
      <c r="BK1701" s="57"/>
      <c r="BL1701" s="57"/>
      <c r="BM1701" s="57"/>
    </row>
    <row r="1702" spans="3:65">
      <c r="C1702" s="57"/>
      <c r="D1702" s="62"/>
      <c r="E1702" s="57"/>
      <c r="F1702" s="57"/>
      <c r="G1702" s="57"/>
      <c r="H1702" s="57"/>
      <c r="I1702" s="62"/>
      <c r="J1702" s="57"/>
      <c r="K1702" s="57"/>
      <c r="L1702" s="57"/>
      <c r="M1702" s="57"/>
      <c r="N1702" s="57"/>
      <c r="O1702" s="57"/>
      <c r="P1702" s="57"/>
      <c r="Q1702" s="57"/>
      <c r="R1702" s="57"/>
      <c r="S1702" s="57"/>
      <c r="T1702" s="57"/>
      <c r="U1702" s="57"/>
      <c r="V1702" s="57"/>
      <c r="W1702" s="57"/>
      <c r="X1702" s="57"/>
      <c r="Y1702" s="57"/>
      <c r="Z1702" s="57"/>
      <c r="AA1702" s="57"/>
      <c r="AB1702" s="57"/>
      <c r="AC1702" s="57"/>
      <c r="AD1702" s="57"/>
      <c r="AE1702" s="57"/>
      <c r="AF1702" s="57"/>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c r="BH1702" s="57"/>
      <c r="BI1702" s="57"/>
      <c r="BJ1702" s="57"/>
      <c r="BK1702" s="57"/>
      <c r="BL1702" s="57"/>
      <c r="BM1702" s="57"/>
    </row>
    <row r="1703" spans="3:65">
      <c r="C1703" s="57"/>
      <c r="D1703" s="62"/>
      <c r="E1703" s="57"/>
      <c r="F1703" s="57"/>
      <c r="G1703" s="57"/>
      <c r="H1703" s="57"/>
      <c r="I1703" s="62"/>
      <c r="J1703" s="57"/>
      <c r="K1703" s="57"/>
      <c r="L1703" s="57"/>
      <c r="M1703" s="57"/>
      <c r="N1703" s="57"/>
      <c r="O1703" s="57"/>
      <c r="P1703" s="57"/>
      <c r="Q1703" s="57"/>
      <c r="R1703" s="57"/>
      <c r="S1703" s="57"/>
      <c r="T1703" s="57"/>
      <c r="U1703" s="57"/>
      <c r="V1703" s="57"/>
      <c r="W1703" s="57"/>
      <c r="X1703" s="57"/>
      <c r="Y1703" s="57"/>
      <c r="Z1703" s="57"/>
      <c r="AA1703" s="57"/>
      <c r="AB1703" s="57"/>
      <c r="AC1703" s="57"/>
      <c r="AD1703" s="57"/>
      <c r="AE1703" s="57"/>
      <c r="AF1703" s="57"/>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c r="BH1703" s="57"/>
      <c r="BI1703" s="57"/>
      <c r="BJ1703" s="57"/>
      <c r="BK1703" s="57"/>
      <c r="BL1703" s="57"/>
      <c r="BM1703" s="57"/>
    </row>
    <row r="1704" spans="3:65">
      <c r="C1704" s="57"/>
      <c r="D1704" s="62"/>
      <c r="E1704" s="57"/>
      <c r="F1704" s="57"/>
      <c r="G1704" s="57"/>
      <c r="H1704" s="57"/>
      <c r="I1704" s="62"/>
      <c r="J1704" s="57"/>
      <c r="K1704" s="57"/>
      <c r="L1704" s="57"/>
      <c r="M1704" s="57"/>
      <c r="N1704" s="57"/>
      <c r="O1704" s="57"/>
      <c r="P1704" s="57"/>
      <c r="Q1704" s="57"/>
      <c r="R1704" s="57"/>
      <c r="S1704" s="57"/>
      <c r="T1704" s="57"/>
      <c r="U1704" s="57"/>
      <c r="V1704" s="57"/>
      <c r="W1704" s="57"/>
      <c r="X1704" s="57"/>
      <c r="Y1704" s="57"/>
      <c r="Z1704" s="57"/>
      <c r="AA1704" s="57"/>
      <c r="AB1704" s="57"/>
      <c r="AC1704" s="57"/>
      <c r="AD1704" s="57"/>
      <c r="AE1704" s="57"/>
      <c r="AF1704" s="57"/>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c r="BH1704" s="57"/>
      <c r="BI1704" s="57"/>
      <c r="BJ1704" s="57"/>
      <c r="BK1704" s="57"/>
      <c r="BL1704" s="57"/>
      <c r="BM1704" s="57"/>
    </row>
    <row r="1705" spans="3:65">
      <c r="C1705" s="57"/>
      <c r="D1705" s="62"/>
      <c r="E1705" s="57"/>
      <c r="F1705" s="57"/>
      <c r="G1705" s="57"/>
      <c r="H1705" s="57"/>
      <c r="I1705" s="62"/>
      <c r="J1705" s="57"/>
      <c r="K1705" s="57"/>
      <c r="L1705" s="57"/>
      <c r="M1705" s="57"/>
      <c r="N1705" s="57"/>
      <c r="O1705" s="57"/>
      <c r="P1705" s="57"/>
      <c r="Q1705" s="57"/>
      <c r="R1705" s="57"/>
      <c r="S1705" s="57"/>
      <c r="T1705" s="57"/>
      <c r="U1705" s="57"/>
      <c r="V1705" s="57"/>
      <c r="W1705" s="57"/>
      <c r="X1705" s="57"/>
      <c r="Y1705" s="57"/>
      <c r="Z1705" s="57"/>
      <c r="AA1705" s="57"/>
      <c r="AB1705" s="57"/>
      <c r="AC1705" s="57"/>
      <c r="AD1705" s="57"/>
      <c r="AE1705" s="57"/>
      <c r="AF1705" s="57"/>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c r="BH1705" s="57"/>
      <c r="BI1705" s="57"/>
      <c r="BJ1705" s="57"/>
      <c r="BK1705" s="57"/>
      <c r="BL1705" s="57"/>
      <c r="BM1705" s="57"/>
    </row>
    <row r="1706" spans="3:65">
      <c r="C1706" s="57"/>
      <c r="D1706" s="62"/>
      <c r="E1706" s="57"/>
      <c r="F1706" s="57"/>
      <c r="G1706" s="57"/>
      <c r="H1706" s="57"/>
      <c r="I1706" s="62"/>
      <c r="J1706" s="57"/>
      <c r="K1706" s="57"/>
      <c r="L1706" s="57"/>
      <c r="M1706" s="57"/>
      <c r="N1706" s="57"/>
      <c r="O1706" s="57"/>
      <c r="P1706" s="57"/>
      <c r="Q1706" s="57"/>
      <c r="R1706" s="57"/>
      <c r="S1706" s="57"/>
      <c r="T1706" s="57"/>
      <c r="U1706" s="57"/>
      <c r="V1706" s="57"/>
      <c r="W1706" s="57"/>
      <c r="X1706" s="57"/>
      <c r="Y1706" s="57"/>
      <c r="Z1706" s="57"/>
      <c r="AA1706" s="57"/>
      <c r="AB1706" s="57"/>
      <c r="AC1706" s="57"/>
      <c r="AD1706" s="57"/>
      <c r="AE1706" s="57"/>
      <c r="AF1706" s="57"/>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c r="BH1706" s="57"/>
      <c r="BI1706" s="57"/>
      <c r="BJ1706" s="57"/>
      <c r="BK1706" s="57"/>
      <c r="BL1706" s="57"/>
      <c r="BM1706" s="57"/>
    </row>
    <row r="1707" spans="3:65">
      <c r="C1707" s="57"/>
      <c r="D1707" s="62"/>
      <c r="E1707" s="57"/>
      <c r="F1707" s="57"/>
      <c r="G1707" s="57"/>
      <c r="H1707" s="57"/>
      <c r="I1707" s="62"/>
      <c r="J1707" s="57"/>
      <c r="K1707" s="57"/>
      <c r="L1707" s="57"/>
      <c r="M1707" s="57"/>
      <c r="N1707" s="57"/>
      <c r="O1707" s="57"/>
      <c r="P1707" s="57"/>
      <c r="Q1707" s="57"/>
      <c r="R1707" s="57"/>
      <c r="S1707" s="57"/>
      <c r="T1707" s="57"/>
      <c r="U1707" s="57"/>
      <c r="V1707" s="57"/>
      <c r="W1707" s="57"/>
      <c r="X1707" s="57"/>
      <c r="Y1707" s="57"/>
      <c r="Z1707" s="57"/>
      <c r="AA1707" s="57"/>
      <c r="AB1707" s="57"/>
      <c r="AC1707" s="57"/>
      <c r="AD1707" s="57"/>
      <c r="AE1707" s="57"/>
      <c r="AF1707" s="57"/>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c r="BH1707" s="57"/>
      <c r="BI1707" s="57"/>
      <c r="BJ1707" s="57"/>
      <c r="BK1707" s="57"/>
      <c r="BL1707" s="57"/>
      <c r="BM1707" s="57"/>
    </row>
    <row r="1708" spans="3:65">
      <c r="C1708" s="57"/>
      <c r="D1708" s="62"/>
      <c r="E1708" s="57"/>
      <c r="F1708" s="57"/>
      <c r="G1708" s="57"/>
      <c r="H1708" s="57"/>
      <c r="I1708" s="62"/>
      <c r="J1708" s="57"/>
      <c r="K1708" s="57"/>
      <c r="L1708" s="57"/>
      <c r="M1708" s="57"/>
      <c r="N1708" s="57"/>
      <c r="O1708" s="57"/>
      <c r="P1708" s="57"/>
      <c r="Q1708" s="57"/>
      <c r="R1708" s="57"/>
      <c r="S1708" s="57"/>
      <c r="T1708" s="57"/>
      <c r="U1708" s="57"/>
      <c r="V1708" s="57"/>
      <c r="W1708" s="57"/>
      <c r="X1708" s="57"/>
      <c r="Y1708" s="57"/>
      <c r="Z1708" s="57"/>
      <c r="AA1708" s="57"/>
      <c r="AB1708" s="57"/>
      <c r="AC1708" s="57"/>
      <c r="AD1708" s="57"/>
      <c r="AE1708" s="57"/>
      <c r="AF1708" s="57"/>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c r="BH1708" s="57"/>
      <c r="BI1708" s="57"/>
      <c r="BJ1708" s="57"/>
      <c r="BK1708" s="57"/>
      <c r="BL1708" s="57"/>
      <c r="BM1708" s="57"/>
    </row>
    <row r="1709" spans="3:65">
      <c r="C1709" s="57"/>
      <c r="D1709" s="62"/>
      <c r="E1709" s="57"/>
      <c r="F1709" s="57"/>
      <c r="G1709" s="57"/>
      <c r="H1709" s="57"/>
      <c r="I1709" s="62"/>
      <c r="J1709" s="57"/>
      <c r="K1709" s="57"/>
      <c r="L1709" s="57"/>
      <c r="M1709" s="57"/>
      <c r="N1709" s="57"/>
      <c r="O1709" s="57"/>
      <c r="P1709" s="57"/>
      <c r="Q1709" s="57"/>
      <c r="R1709" s="57"/>
      <c r="S1709" s="57"/>
      <c r="T1709" s="57"/>
      <c r="U1709" s="57"/>
      <c r="V1709" s="57"/>
      <c r="W1709" s="57"/>
      <c r="X1709" s="57"/>
      <c r="Y1709" s="57"/>
      <c r="Z1709" s="57"/>
      <c r="AA1709" s="57"/>
      <c r="AB1709" s="57"/>
      <c r="AC1709" s="57"/>
      <c r="AD1709" s="57"/>
      <c r="AE1709" s="57"/>
      <c r="AF1709" s="57"/>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c r="BH1709" s="57"/>
      <c r="BI1709" s="57"/>
      <c r="BJ1709" s="57"/>
      <c r="BK1709" s="57"/>
      <c r="BL1709" s="57"/>
      <c r="BM1709" s="57"/>
    </row>
    <row r="1710" spans="3:65">
      <c r="C1710" s="57"/>
      <c r="D1710" s="62"/>
      <c r="E1710" s="57"/>
      <c r="F1710" s="57"/>
      <c r="G1710" s="57"/>
      <c r="H1710" s="57"/>
      <c r="I1710" s="62"/>
      <c r="J1710" s="57"/>
      <c r="K1710" s="57"/>
      <c r="L1710" s="57"/>
      <c r="M1710" s="57"/>
      <c r="N1710" s="57"/>
      <c r="O1710" s="57"/>
      <c r="P1710" s="57"/>
      <c r="Q1710" s="57"/>
      <c r="R1710" s="57"/>
      <c r="S1710" s="57"/>
      <c r="T1710" s="57"/>
      <c r="U1710" s="57"/>
      <c r="V1710" s="57"/>
      <c r="W1710" s="57"/>
      <c r="X1710" s="57"/>
      <c r="Y1710" s="57"/>
      <c r="Z1710" s="57"/>
      <c r="AA1710" s="57"/>
      <c r="AB1710" s="57"/>
      <c r="AC1710" s="57"/>
      <c r="AD1710" s="57"/>
      <c r="AE1710" s="57"/>
      <c r="AF1710" s="57"/>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c r="BH1710" s="57"/>
      <c r="BI1710" s="57"/>
      <c r="BJ1710" s="57"/>
      <c r="BK1710" s="57"/>
      <c r="BL1710" s="57"/>
      <c r="BM1710" s="57"/>
    </row>
    <row r="1711" spans="3:65">
      <c r="C1711" s="57"/>
      <c r="D1711" s="62"/>
      <c r="E1711" s="57"/>
      <c r="F1711" s="57"/>
      <c r="G1711" s="57"/>
      <c r="H1711" s="57"/>
      <c r="I1711" s="62"/>
      <c r="J1711" s="57"/>
      <c r="K1711" s="57"/>
      <c r="L1711" s="57"/>
      <c r="M1711" s="57"/>
      <c r="N1711" s="57"/>
      <c r="O1711" s="57"/>
      <c r="P1711" s="57"/>
      <c r="Q1711" s="57"/>
      <c r="R1711" s="57"/>
      <c r="S1711" s="57"/>
      <c r="T1711" s="57"/>
      <c r="U1711" s="57"/>
      <c r="V1711" s="57"/>
      <c r="W1711" s="57"/>
      <c r="X1711" s="57"/>
      <c r="Y1711" s="57"/>
      <c r="Z1711" s="57"/>
      <c r="AA1711" s="57"/>
      <c r="AB1711" s="57"/>
      <c r="AC1711" s="57"/>
      <c r="AD1711" s="57"/>
      <c r="AE1711" s="57"/>
      <c r="AF1711" s="57"/>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c r="BH1711" s="57"/>
      <c r="BI1711" s="57"/>
      <c r="BJ1711" s="57"/>
      <c r="BK1711" s="57"/>
      <c r="BL1711" s="57"/>
      <c r="BM1711" s="57"/>
    </row>
    <row r="1712" spans="3:65">
      <c r="C1712" s="57"/>
      <c r="D1712" s="62"/>
      <c r="E1712" s="57"/>
      <c r="F1712" s="57"/>
      <c r="G1712" s="57"/>
      <c r="H1712" s="57"/>
      <c r="I1712" s="62"/>
      <c r="J1712" s="57"/>
      <c r="K1712" s="57"/>
      <c r="L1712" s="57"/>
      <c r="M1712" s="57"/>
      <c r="N1712" s="57"/>
      <c r="O1712" s="57"/>
      <c r="P1712" s="57"/>
      <c r="Q1712" s="57"/>
      <c r="R1712" s="57"/>
      <c r="S1712" s="57"/>
      <c r="T1712" s="57"/>
      <c r="U1712" s="57"/>
      <c r="V1712" s="57"/>
      <c r="W1712" s="57"/>
      <c r="X1712" s="57"/>
      <c r="Y1712" s="57"/>
      <c r="Z1712" s="57"/>
      <c r="AA1712" s="57"/>
      <c r="AB1712" s="57"/>
      <c r="AC1712" s="57"/>
      <c r="AD1712" s="57"/>
      <c r="AE1712" s="57"/>
      <c r="AF1712" s="57"/>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c r="BH1712" s="57"/>
      <c r="BI1712" s="57"/>
      <c r="BJ1712" s="57"/>
      <c r="BK1712" s="57"/>
      <c r="BL1712" s="57"/>
      <c r="BM1712" s="57"/>
    </row>
    <row r="1713" spans="3:65">
      <c r="C1713" s="57"/>
      <c r="D1713" s="62"/>
      <c r="E1713" s="57"/>
      <c r="F1713" s="57"/>
      <c r="G1713" s="57"/>
      <c r="H1713" s="57"/>
      <c r="I1713" s="62"/>
      <c r="J1713" s="57"/>
      <c r="K1713" s="57"/>
      <c r="L1713" s="57"/>
      <c r="M1713" s="57"/>
      <c r="N1713" s="57"/>
      <c r="O1713" s="57"/>
      <c r="P1713" s="57"/>
      <c r="Q1713" s="57"/>
      <c r="R1713" s="57"/>
      <c r="S1713" s="57"/>
      <c r="T1713" s="57"/>
      <c r="U1713" s="57"/>
      <c r="V1713" s="57"/>
      <c r="W1713" s="57"/>
      <c r="X1713" s="57"/>
      <c r="Y1713" s="57"/>
      <c r="Z1713" s="57"/>
      <c r="AA1713" s="57"/>
      <c r="AB1713" s="57"/>
      <c r="AC1713" s="57"/>
      <c r="AD1713" s="57"/>
      <c r="AE1713" s="57"/>
      <c r="AF1713" s="57"/>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c r="BH1713" s="57"/>
      <c r="BI1713" s="57"/>
      <c r="BJ1713" s="57"/>
      <c r="BK1713" s="57"/>
      <c r="BL1713" s="57"/>
      <c r="BM1713" s="57"/>
    </row>
    <row r="1714" spans="3:65">
      <c r="C1714" s="57"/>
      <c r="D1714" s="62"/>
      <c r="E1714" s="57"/>
      <c r="F1714" s="57"/>
      <c r="G1714" s="57"/>
      <c r="H1714" s="57"/>
      <c r="I1714" s="62"/>
      <c r="J1714" s="57"/>
      <c r="K1714" s="57"/>
      <c r="L1714" s="57"/>
      <c r="M1714" s="57"/>
      <c r="N1714" s="57"/>
      <c r="O1714" s="57"/>
      <c r="P1714" s="57"/>
      <c r="Q1714" s="57"/>
      <c r="R1714" s="57"/>
      <c r="S1714" s="57"/>
      <c r="T1714" s="57"/>
      <c r="U1714" s="57"/>
      <c r="V1714" s="57"/>
      <c r="W1714" s="57"/>
      <c r="X1714" s="57"/>
      <c r="Y1714" s="57"/>
      <c r="Z1714" s="57"/>
      <c r="AA1714" s="57"/>
      <c r="AB1714" s="57"/>
      <c r="AC1714" s="57"/>
      <c r="AD1714" s="57"/>
      <c r="AE1714" s="57"/>
      <c r="AF1714" s="57"/>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c r="BH1714" s="57"/>
      <c r="BI1714" s="57"/>
      <c r="BJ1714" s="57"/>
      <c r="BK1714" s="57"/>
      <c r="BL1714" s="57"/>
      <c r="BM1714" s="57"/>
    </row>
    <row r="1715" spans="3:65">
      <c r="C1715" s="57"/>
      <c r="D1715" s="62"/>
      <c r="E1715" s="57"/>
      <c r="F1715" s="57"/>
      <c r="G1715" s="57"/>
      <c r="H1715" s="57"/>
      <c r="I1715" s="62"/>
      <c r="J1715" s="57"/>
      <c r="K1715" s="57"/>
      <c r="L1715" s="57"/>
      <c r="M1715" s="57"/>
      <c r="N1715" s="57"/>
      <c r="O1715" s="57"/>
      <c r="P1715" s="57"/>
      <c r="Q1715" s="57"/>
      <c r="R1715" s="57"/>
      <c r="S1715" s="57"/>
      <c r="T1715" s="57"/>
      <c r="U1715" s="57"/>
      <c r="V1715" s="57"/>
      <c r="W1715" s="57"/>
      <c r="X1715" s="57"/>
      <c r="Y1715" s="57"/>
      <c r="Z1715" s="57"/>
      <c r="AA1715" s="57"/>
      <c r="AB1715" s="57"/>
      <c r="AC1715" s="57"/>
      <c r="AD1715" s="57"/>
      <c r="AE1715" s="57"/>
      <c r="AF1715" s="57"/>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c r="BH1715" s="57"/>
      <c r="BI1715" s="57"/>
      <c r="BJ1715" s="57"/>
      <c r="BK1715" s="57"/>
      <c r="BL1715" s="57"/>
      <c r="BM1715" s="57"/>
    </row>
    <row r="1716" spans="3:65">
      <c r="C1716" s="57"/>
      <c r="D1716" s="62"/>
      <c r="E1716" s="57"/>
      <c r="F1716" s="57"/>
      <c r="G1716" s="57"/>
      <c r="H1716" s="57"/>
      <c r="I1716" s="62"/>
      <c r="J1716" s="57"/>
      <c r="K1716" s="57"/>
      <c r="L1716" s="57"/>
      <c r="M1716" s="57"/>
      <c r="N1716" s="57"/>
      <c r="O1716" s="57"/>
      <c r="P1716" s="57"/>
      <c r="Q1716" s="57"/>
      <c r="R1716" s="57"/>
      <c r="S1716" s="57"/>
      <c r="T1716" s="57"/>
      <c r="U1716" s="57"/>
      <c r="V1716" s="57"/>
      <c r="W1716" s="57"/>
      <c r="X1716" s="57"/>
      <c r="Y1716" s="57"/>
      <c r="Z1716" s="57"/>
      <c r="AA1716" s="57"/>
      <c r="AB1716" s="57"/>
      <c r="AC1716" s="57"/>
      <c r="AD1716" s="57"/>
      <c r="AE1716" s="57"/>
      <c r="AF1716" s="57"/>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c r="BH1716" s="57"/>
      <c r="BI1716" s="57"/>
      <c r="BJ1716" s="57"/>
      <c r="BK1716" s="57"/>
      <c r="BL1716" s="57"/>
      <c r="BM1716" s="57"/>
    </row>
    <row r="1717" spans="3:65">
      <c r="C1717" s="57"/>
      <c r="D1717" s="62"/>
      <c r="E1717" s="57"/>
      <c r="F1717" s="57"/>
      <c r="G1717" s="57"/>
      <c r="H1717" s="57"/>
      <c r="I1717" s="62"/>
      <c r="J1717" s="57"/>
      <c r="K1717" s="57"/>
      <c r="L1717" s="57"/>
      <c r="M1717" s="57"/>
      <c r="N1717" s="57"/>
      <c r="O1717" s="57"/>
      <c r="P1717" s="57"/>
      <c r="Q1717" s="57"/>
      <c r="R1717" s="57"/>
      <c r="S1717" s="57"/>
      <c r="T1717" s="57"/>
      <c r="U1717" s="57"/>
      <c r="V1717" s="57"/>
      <c r="W1717" s="57"/>
      <c r="X1717" s="57"/>
      <c r="Y1717" s="57"/>
      <c r="Z1717" s="57"/>
      <c r="AA1717" s="57"/>
      <c r="AB1717" s="57"/>
      <c r="AC1717" s="57"/>
      <c r="AD1717" s="57"/>
      <c r="AE1717" s="57"/>
      <c r="AF1717" s="57"/>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c r="BH1717" s="57"/>
      <c r="BI1717" s="57"/>
      <c r="BJ1717" s="57"/>
      <c r="BK1717" s="57"/>
      <c r="BL1717" s="57"/>
      <c r="BM1717" s="57"/>
    </row>
    <row r="1718" spans="3:65">
      <c r="C1718" s="57"/>
      <c r="D1718" s="62"/>
      <c r="E1718" s="57"/>
      <c r="F1718" s="57"/>
      <c r="G1718" s="57"/>
      <c r="H1718" s="57"/>
      <c r="I1718" s="62"/>
      <c r="J1718" s="57"/>
      <c r="K1718" s="57"/>
      <c r="L1718" s="57"/>
      <c r="M1718" s="57"/>
      <c r="N1718" s="57"/>
      <c r="O1718" s="57"/>
      <c r="P1718" s="57"/>
      <c r="Q1718" s="57"/>
      <c r="R1718" s="57"/>
      <c r="S1718" s="57"/>
      <c r="T1718" s="57"/>
      <c r="U1718" s="57"/>
      <c r="V1718" s="57"/>
      <c r="W1718" s="57"/>
      <c r="X1718" s="57"/>
      <c r="Y1718" s="57"/>
      <c r="Z1718" s="57"/>
      <c r="AA1718" s="57"/>
      <c r="AB1718" s="57"/>
      <c r="AC1718" s="57"/>
      <c r="AD1718" s="57"/>
      <c r="AE1718" s="57"/>
      <c r="AF1718" s="57"/>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c r="BH1718" s="57"/>
      <c r="BI1718" s="57"/>
      <c r="BJ1718" s="57"/>
      <c r="BK1718" s="57"/>
      <c r="BL1718" s="57"/>
      <c r="BM1718" s="57"/>
    </row>
    <row r="1719" spans="3:65">
      <c r="C1719" s="57"/>
      <c r="D1719" s="62"/>
      <c r="E1719" s="57"/>
      <c r="F1719" s="57"/>
      <c r="G1719" s="57"/>
      <c r="H1719" s="57"/>
      <c r="I1719" s="62"/>
      <c r="J1719" s="57"/>
      <c r="K1719" s="57"/>
      <c r="L1719" s="57"/>
      <c r="M1719" s="57"/>
      <c r="N1719" s="57"/>
      <c r="O1719" s="57"/>
      <c r="P1719" s="57"/>
      <c r="Q1719" s="57"/>
      <c r="R1719" s="57"/>
      <c r="S1719" s="57"/>
      <c r="T1719" s="57"/>
      <c r="U1719" s="57"/>
      <c r="V1719" s="57"/>
      <c r="W1719" s="57"/>
      <c r="X1719" s="57"/>
      <c r="Y1719" s="57"/>
      <c r="Z1719" s="57"/>
      <c r="AA1719" s="57"/>
      <c r="AB1719" s="57"/>
      <c r="AC1719" s="57"/>
      <c r="AD1719" s="57"/>
      <c r="AE1719" s="57"/>
      <c r="AF1719" s="57"/>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c r="BH1719" s="57"/>
      <c r="BI1719" s="57"/>
      <c r="BJ1719" s="57"/>
      <c r="BK1719" s="57"/>
      <c r="BL1719" s="57"/>
      <c r="BM1719" s="57"/>
    </row>
    <row r="1720" spans="3:65">
      <c r="C1720" s="57"/>
      <c r="D1720" s="62"/>
      <c r="E1720" s="57"/>
      <c r="F1720" s="57"/>
      <c r="G1720" s="57"/>
      <c r="H1720" s="57"/>
      <c r="I1720" s="62"/>
      <c r="J1720" s="57"/>
      <c r="K1720" s="57"/>
      <c r="L1720" s="57"/>
      <c r="M1720" s="57"/>
      <c r="N1720" s="57"/>
      <c r="O1720" s="57"/>
      <c r="P1720" s="57"/>
      <c r="Q1720" s="57"/>
      <c r="R1720" s="57"/>
      <c r="S1720" s="57"/>
      <c r="T1720" s="57"/>
      <c r="U1720" s="57"/>
      <c r="V1720" s="57"/>
      <c r="W1720" s="57"/>
      <c r="X1720" s="57"/>
      <c r="Y1720" s="57"/>
      <c r="Z1720" s="57"/>
      <c r="AA1720" s="57"/>
      <c r="AB1720" s="57"/>
      <c r="AC1720" s="57"/>
      <c r="AD1720" s="57"/>
      <c r="AE1720" s="57"/>
      <c r="AF1720" s="57"/>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c r="BH1720" s="57"/>
      <c r="BI1720" s="57"/>
      <c r="BJ1720" s="57"/>
      <c r="BK1720" s="57"/>
      <c r="BL1720" s="57"/>
      <c r="BM1720" s="57"/>
    </row>
    <row r="1721" spans="3:65">
      <c r="C1721" s="57"/>
      <c r="D1721" s="62"/>
      <c r="E1721" s="57"/>
      <c r="F1721" s="57"/>
      <c r="G1721" s="57"/>
      <c r="H1721" s="57"/>
      <c r="I1721" s="62"/>
      <c r="J1721" s="57"/>
      <c r="K1721" s="57"/>
      <c r="L1721" s="57"/>
      <c r="M1721" s="57"/>
      <c r="N1721" s="57"/>
      <c r="O1721" s="57"/>
      <c r="P1721" s="57"/>
      <c r="Q1721" s="57"/>
      <c r="R1721" s="57"/>
      <c r="S1721" s="57"/>
      <c r="T1721" s="57"/>
      <c r="U1721" s="57"/>
      <c r="V1721" s="57"/>
      <c r="W1721" s="57"/>
      <c r="X1721" s="57"/>
      <c r="Y1721" s="57"/>
      <c r="Z1721" s="57"/>
      <c r="AA1721" s="57"/>
      <c r="AB1721" s="57"/>
      <c r="AC1721" s="57"/>
      <c r="AD1721" s="57"/>
      <c r="AE1721" s="57"/>
      <c r="AF1721" s="57"/>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c r="BH1721" s="57"/>
      <c r="BI1721" s="57"/>
      <c r="BJ1721" s="57"/>
      <c r="BK1721" s="57"/>
      <c r="BL1721" s="57"/>
      <c r="BM1721" s="57"/>
    </row>
    <row r="1722" spans="3:65">
      <c r="C1722" s="57"/>
      <c r="D1722" s="62"/>
      <c r="E1722" s="57"/>
      <c r="F1722" s="57"/>
      <c r="G1722" s="57"/>
      <c r="H1722" s="57"/>
      <c r="I1722" s="62"/>
      <c r="J1722" s="57"/>
      <c r="K1722" s="57"/>
      <c r="L1722" s="57"/>
      <c r="M1722" s="57"/>
      <c r="N1722" s="57"/>
      <c r="O1722" s="57"/>
      <c r="P1722" s="57"/>
      <c r="Q1722" s="57"/>
      <c r="R1722" s="57"/>
      <c r="S1722" s="57"/>
      <c r="T1722" s="57"/>
      <c r="U1722" s="57"/>
      <c r="V1722" s="57"/>
      <c r="W1722" s="57"/>
      <c r="X1722" s="57"/>
      <c r="Y1722" s="57"/>
      <c r="Z1722" s="57"/>
      <c r="AA1722" s="57"/>
      <c r="AB1722" s="57"/>
      <c r="AC1722" s="57"/>
      <c r="AD1722" s="57"/>
      <c r="AE1722" s="57"/>
      <c r="AF1722" s="57"/>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c r="BH1722" s="57"/>
      <c r="BI1722" s="57"/>
      <c r="BJ1722" s="57"/>
      <c r="BK1722" s="57"/>
      <c r="BL1722" s="57"/>
      <c r="BM1722" s="57"/>
    </row>
    <row r="1723" spans="3:65">
      <c r="C1723" s="57"/>
      <c r="D1723" s="62"/>
      <c r="E1723" s="57"/>
      <c r="F1723" s="57"/>
      <c r="G1723" s="57"/>
      <c r="H1723" s="57"/>
      <c r="I1723" s="62"/>
      <c r="J1723" s="57"/>
      <c r="K1723" s="57"/>
      <c r="L1723" s="57"/>
      <c r="M1723" s="57"/>
      <c r="N1723" s="57"/>
      <c r="O1723" s="57"/>
      <c r="P1723" s="57"/>
      <c r="Q1723" s="57"/>
      <c r="R1723" s="57"/>
      <c r="S1723" s="57"/>
      <c r="T1723" s="57"/>
      <c r="U1723" s="57"/>
      <c r="V1723" s="57"/>
      <c r="W1723" s="57"/>
      <c r="X1723" s="57"/>
      <c r="Y1723" s="57"/>
      <c r="Z1723" s="57"/>
      <c r="AA1723" s="57"/>
      <c r="AB1723" s="57"/>
      <c r="AC1723" s="57"/>
      <c r="AD1723" s="57"/>
      <c r="AE1723" s="57"/>
      <c r="AF1723" s="57"/>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c r="BH1723" s="57"/>
      <c r="BI1723" s="57"/>
      <c r="BJ1723" s="57"/>
      <c r="BK1723" s="57"/>
      <c r="BL1723" s="57"/>
      <c r="BM1723" s="57"/>
    </row>
    <row r="1724" spans="3:65">
      <c r="C1724" s="57"/>
      <c r="D1724" s="62"/>
      <c r="E1724" s="57"/>
      <c r="F1724" s="57"/>
      <c r="G1724" s="57"/>
      <c r="H1724" s="57"/>
      <c r="I1724" s="62"/>
      <c r="J1724" s="57"/>
      <c r="K1724" s="57"/>
      <c r="L1724" s="57"/>
      <c r="M1724" s="57"/>
      <c r="N1724" s="57"/>
      <c r="O1724" s="57"/>
      <c r="P1724" s="57"/>
      <c r="Q1724" s="57"/>
      <c r="R1724" s="57"/>
      <c r="S1724" s="57"/>
      <c r="T1724" s="57"/>
      <c r="U1724" s="57"/>
      <c r="V1724" s="57"/>
      <c r="W1724" s="57"/>
      <c r="X1724" s="57"/>
      <c r="Y1724" s="57"/>
      <c r="Z1724" s="57"/>
      <c r="AA1724" s="57"/>
      <c r="AB1724" s="57"/>
      <c r="AC1724" s="57"/>
      <c r="AD1724" s="57"/>
      <c r="AE1724" s="57"/>
      <c r="AF1724" s="57"/>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c r="BH1724" s="57"/>
      <c r="BI1724" s="57"/>
      <c r="BJ1724" s="57"/>
      <c r="BK1724" s="57"/>
      <c r="BL1724" s="57"/>
      <c r="BM1724" s="57"/>
    </row>
    <row r="1725" spans="3:65">
      <c r="C1725" s="57"/>
      <c r="D1725" s="62"/>
      <c r="E1725" s="57"/>
      <c r="F1725" s="57"/>
      <c r="G1725" s="57"/>
      <c r="H1725" s="57"/>
      <c r="I1725" s="62"/>
      <c r="J1725" s="57"/>
      <c r="K1725" s="57"/>
      <c r="L1725" s="57"/>
      <c r="M1725" s="57"/>
      <c r="N1725" s="57"/>
      <c r="O1725" s="57"/>
      <c r="P1725" s="57"/>
      <c r="Q1725" s="57"/>
      <c r="R1725" s="57"/>
      <c r="S1725" s="57"/>
      <c r="T1725" s="57"/>
      <c r="U1725" s="57"/>
      <c r="V1725" s="57"/>
      <c r="W1725" s="57"/>
      <c r="X1725" s="57"/>
      <c r="Y1725" s="57"/>
      <c r="Z1725" s="57"/>
      <c r="AA1725" s="57"/>
      <c r="AB1725" s="57"/>
      <c r="AC1725" s="57"/>
      <c r="AD1725" s="57"/>
      <c r="AE1725" s="57"/>
      <c r="AF1725" s="57"/>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c r="BH1725" s="57"/>
      <c r="BI1725" s="57"/>
      <c r="BJ1725" s="57"/>
      <c r="BK1725" s="57"/>
      <c r="BL1725" s="57"/>
      <c r="BM1725" s="57"/>
    </row>
    <row r="1726" spans="3:65">
      <c r="C1726" s="57"/>
      <c r="D1726" s="62"/>
      <c r="E1726" s="57"/>
      <c r="F1726" s="57"/>
      <c r="G1726" s="57"/>
      <c r="H1726" s="57"/>
      <c r="I1726" s="62"/>
      <c r="J1726" s="57"/>
      <c r="K1726" s="57"/>
      <c r="L1726" s="57"/>
      <c r="M1726" s="57"/>
      <c r="N1726" s="57"/>
      <c r="O1726" s="57"/>
      <c r="P1726" s="57"/>
      <c r="Q1726" s="57"/>
      <c r="R1726" s="57"/>
      <c r="S1726" s="57"/>
      <c r="T1726" s="57"/>
      <c r="U1726" s="57"/>
      <c r="V1726" s="57"/>
      <c r="W1726" s="57"/>
      <c r="X1726" s="57"/>
      <c r="Y1726" s="57"/>
      <c r="Z1726" s="57"/>
      <c r="AA1726" s="57"/>
      <c r="AB1726" s="57"/>
      <c r="AC1726" s="57"/>
      <c r="AD1726" s="57"/>
      <c r="AE1726" s="57"/>
      <c r="AF1726" s="57"/>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c r="BH1726" s="57"/>
      <c r="BI1726" s="57"/>
      <c r="BJ1726" s="57"/>
      <c r="BK1726" s="57"/>
      <c r="BL1726" s="57"/>
      <c r="BM1726" s="57"/>
    </row>
    <row r="1727" spans="3:65">
      <c r="C1727" s="57"/>
      <c r="D1727" s="62"/>
      <c r="E1727" s="57"/>
      <c r="F1727" s="57"/>
      <c r="G1727" s="57"/>
      <c r="H1727" s="57"/>
      <c r="I1727" s="62"/>
      <c r="J1727" s="57"/>
      <c r="K1727" s="57"/>
      <c r="L1727" s="57"/>
      <c r="M1727" s="57"/>
      <c r="N1727" s="57"/>
      <c r="O1727" s="57"/>
      <c r="P1727" s="57"/>
      <c r="Q1727" s="57"/>
      <c r="R1727" s="57"/>
      <c r="S1727" s="57"/>
      <c r="T1727" s="57"/>
      <c r="U1727" s="57"/>
      <c r="V1727" s="57"/>
      <c r="W1727" s="57"/>
      <c r="X1727" s="57"/>
      <c r="Y1727" s="57"/>
      <c r="Z1727" s="57"/>
      <c r="AA1727" s="57"/>
      <c r="AB1727" s="57"/>
      <c r="AC1727" s="57"/>
      <c r="AD1727" s="57"/>
      <c r="AE1727" s="57"/>
      <c r="AF1727" s="57"/>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c r="BH1727" s="57"/>
      <c r="BI1727" s="57"/>
      <c r="BJ1727" s="57"/>
      <c r="BK1727" s="57"/>
      <c r="BL1727" s="57"/>
      <c r="BM1727" s="57"/>
    </row>
    <row r="1728" spans="3:65">
      <c r="C1728" s="57"/>
      <c r="D1728" s="62"/>
      <c r="E1728" s="57"/>
      <c r="F1728" s="57"/>
      <c r="G1728" s="57"/>
      <c r="H1728" s="57"/>
      <c r="I1728" s="62"/>
      <c r="J1728" s="57"/>
      <c r="K1728" s="57"/>
      <c r="L1728" s="57"/>
      <c r="M1728" s="57"/>
      <c r="N1728" s="57"/>
      <c r="O1728" s="57"/>
      <c r="P1728" s="57"/>
      <c r="Q1728" s="57"/>
      <c r="R1728" s="57"/>
      <c r="S1728" s="57"/>
      <c r="T1728" s="57"/>
      <c r="U1728" s="57"/>
      <c r="V1728" s="57"/>
      <c r="W1728" s="57"/>
      <c r="X1728" s="57"/>
      <c r="Y1728" s="57"/>
      <c r="Z1728" s="57"/>
      <c r="AA1728" s="57"/>
      <c r="AB1728" s="57"/>
      <c r="AC1728" s="57"/>
      <c r="AD1728" s="57"/>
      <c r="AE1728" s="57"/>
      <c r="AF1728" s="57"/>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c r="BH1728" s="57"/>
      <c r="BI1728" s="57"/>
      <c r="BJ1728" s="57"/>
      <c r="BK1728" s="57"/>
      <c r="BL1728" s="57"/>
      <c r="BM1728" s="57"/>
    </row>
    <row r="1729" spans="3:65">
      <c r="C1729" s="57"/>
      <c r="D1729" s="62"/>
      <c r="E1729" s="57"/>
      <c r="F1729" s="57"/>
      <c r="G1729" s="57"/>
      <c r="H1729" s="57"/>
      <c r="I1729" s="62"/>
      <c r="J1729" s="57"/>
      <c r="K1729" s="57"/>
      <c r="L1729" s="57"/>
      <c r="M1729" s="57"/>
      <c r="N1729" s="57"/>
      <c r="O1729" s="57"/>
      <c r="P1729" s="57"/>
      <c r="Q1729" s="57"/>
      <c r="R1729" s="57"/>
      <c r="S1729" s="57"/>
      <c r="T1729" s="57"/>
      <c r="U1729" s="57"/>
      <c r="V1729" s="57"/>
      <c r="W1729" s="57"/>
      <c r="X1729" s="57"/>
      <c r="Y1729" s="57"/>
      <c r="Z1729" s="57"/>
      <c r="AA1729" s="57"/>
      <c r="AB1729" s="57"/>
      <c r="AC1729" s="57"/>
      <c r="AD1729" s="57"/>
      <c r="AE1729" s="57"/>
      <c r="AF1729" s="57"/>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c r="BH1729" s="57"/>
      <c r="BI1729" s="57"/>
      <c r="BJ1729" s="57"/>
      <c r="BK1729" s="57"/>
      <c r="BL1729" s="57"/>
      <c r="BM1729" s="57"/>
    </row>
    <row r="1730" spans="3:65">
      <c r="C1730" s="57"/>
      <c r="D1730" s="62"/>
      <c r="E1730" s="57"/>
      <c r="F1730" s="57"/>
      <c r="G1730" s="57"/>
      <c r="H1730" s="57"/>
      <c r="I1730" s="62"/>
      <c r="J1730" s="57"/>
      <c r="K1730" s="57"/>
      <c r="L1730" s="57"/>
      <c r="M1730" s="57"/>
      <c r="N1730" s="57"/>
      <c r="O1730" s="57"/>
      <c r="P1730" s="57"/>
      <c r="Q1730" s="57"/>
      <c r="R1730" s="57"/>
      <c r="S1730" s="57"/>
      <c r="T1730" s="57"/>
      <c r="U1730" s="57"/>
      <c r="V1730" s="57"/>
      <c r="W1730" s="57"/>
      <c r="X1730" s="57"/>
      <c r="Y1730" s="57"/>
      <c r="Z1730" s="57"/>
      <c r="AA1730" s="57"/>
      <c r="AB1730" s="57"/>
      <c r="AC1730" s="57"/>
      <c r="AD1730" s="57"/>
      <c r="AE1730" s="57"/>
      <c r="AF1730" s="57"/>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c r="BH1730" s="57"/>
      <c r="BI1730" s="57"/>
      <c r="BJ1730" s="57"/>
      <c r="BK1730" s="57"/>
      <c r="BL1730" s="57"/>
      <c r="BM1730" s="57"/>
    </row>
    <row r="1731" spans="3:65">
      <c r="C1731" s="57"/>
      <c r="D1731" s="62"/>
      <c r="E1731" s="57"/>
      <c r="F1731" s="57"/>
      <c r="G1731" s="57"/>
      <c r="H1731" s="57"/>
      <c r="I1731" s="62"/>
      <c r="J1731" s="57"/>
      <c r="K1731" s="57"/>
      <c r="L1731" s="57"/>
      <c r="M1731" s="57"/>
      <c r="N1731" s="57"/>
      <c r="O1731" s="57"/>
      <c r="P1731" s="57"/>
      <c r="Q1731" s="57"/>
      <c r="R1731" s="57"/>
      <c r="S1731" s="57"/>
      <c r="T1731" s="57"/>
      <c r="U1731" s="57"/>
      <c r="V1731" s="57"/>
      <c r="W1731" s="57"/>
      <c r="X1731" s="57"/>
      <c r="Y1731" s="57"/>
      <c r="Z1731" s="57"/>
      <c r="AA1731" s="57"/>
      <c r="AB1731" s="57"/>
      <c r="AC1731" s="57"/>
      <c r="AD1731" s="57"/>
      <c r="AE1731" s="57"/>
      <c r="AF1731" s="57"/>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c r="BH1731" s="57"/>
      <c r="BI1731" s="57"/>
      <c r="BJ1731" s="57"/>
      <c r="BK1731" s="57"/>
      <c r="BL1731" s="57"/>
      <c r="BM1731" s="57"/>
    </row>
    <row r="1732" spans="3:65">
      <c r="C1732" s="57"/>
      <c r="D1732" s="62"/>
      <c r="E1732" s="57"/>
      <c r="F1732" s="57"/>
      <c r="G1732" s="57"/>
      <c r="H1732" s="57"/>
      <c r="I1732" s="62"/>
      <c r="J1732" s="57"/>
      <c r="K1732" s="57"/>
      <c r="L1732" s="57"/>
      <c r="M1732" s="57"/>
      <c r="N1732" s="57"/>
      <c r="O1732" s="57"/>
      <c r="P1732" s="57"/>
      <c r="Q1732" s="57"/>
      <c r="R1732" s="57"/>
      <c r="S1732" s="57"/>
      <c r="T1732" s="57"/>
      <c r="U1732" s="57"/>
      <c r="V1732" s="57"/>
      <c r="W1732" s="57"/>
      <c r="X1732" s="57"/>
      <c r="Y1732" s="57"/>
      <c r="Z1732" s="57"/>
      <c r="AA1732" s="57"/>
      <c r="AB1732" s="57"/>
      <c r="AC1732" s="57"/>
      <c r="AD1732" s="57"/>
      <c r="AE1732" s="57"/>
      <c r="AF1732" s="57"/>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c r="BH1732" s="57"/>
      <c r="BI1732" s="57"/>
      <c r="BJ1732" s="57"/>
      <c r="BK1732" s="57"/>
      <c r="BL1732" s="57"/>
      <c r="BM1732" s="57"/>
    </row>
    <row r="1733" spans="3:65">
      <c r="C1733" s="57"/>
      <c r="D1733" s="62"/>
      <c r="E1733" s="57"/>
      <c r="F1733" s="57"/>
      <c r="G1733" s="57"/>
      <c r="H1733" s="57"/>
      <c r="I1733" s="62"/>
      <c r="J1733" s="57"/>
      <c r="K1733" s="57"/>
      <c r="L1733" s="57"/>
      <c r="M1733" s="57"/>
      <c r="N1733" s="57"/>
      <c r="O1733" s="57"/>
      <c r="P1733" s="57"/>
      <c r="Q1733" s="57"/>
      <c r="R1733" s="57"/>
      <c r="S1733" s="57"/>
      <c r="T1733" s="57"/>
      <c r="U1733" s="57"/>
      <c r="V1733" s="57"/>
      <c r="W1733" s="57"/>
      <c r="X1733" s="57"/>
      <c r="Y1733" s="57"/>
      <c r="Z1733" s="57"/>
      <c r="AA1733" s="57"/>
      <c r="AB1733" s="57"/>
      <c r="AC1733" s="57"/>
      <c r="AD1733" s="57"/>
      <c r="AE1733" s="57"/>
      <c r="AF1733" s="57"/>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c r="BH1733" s="57"/>
      <c r="BI1733" s="57"/>
      <c r="BJ1733" s="57"/>
      <c r="BK1733" s="57"/>
      <c r="BL1733" s="57"/>
      <c r="BM1733" s="57"/>
    </row>
    <row r="1734" spans="3:65">
      <c r="C1734" s="57"/>
      <c r="D1734" s="62"/>
      <c r="E1734" s="57"/>
      <c r="F1734" s="57"/>
      <c r="G1734" s="57"/>
      <c r="H1734" s="57"/>
      <c r="I1734" s="62"/>
      <c r="J1734" s="57"/>
      <c r="K1734" s="57"/>
      <c r="L1734" s="57"/>
      <c r="M1734" s="57"/>
      <c r="N1734" s="57"/>
      <c r="O1734" s="57"/>
      <c r="P1734" s="57"/>
      <c r="Q1734" s="57"/>
      <c r="R1734" s="57"/>
      <c r="S1734" s="57"/>
      <c r="T1734" s="57"/>
      <c r="U1734" s="57"/>
      <c r="V1734" s="57"/>
      <c r="W1734" s="57"/>
      <c r="X1734" s="57"/>
      <c r="Y1734" s="57"/>
      <c r="Z1734" s="57"/>
      <c r="AA1734" s="57"/>
      <c r="AB1734" s="57"/>
      <c r="AC1734" s="57"/>
      <c r="AD1734" s="57"/>
      <c r="AE1734" s="57"/>
      <c r="AF1734" s="57"/>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c r="BH1734" s="57"/>
      <c r="BI1734" s="57"/>
      <c r="BJ1734" s="57"/>
      <c r="BK1734" s="57"/>
      <c r="BL1734" s="57"/>
      <c r="BM1734" s="57"/>
    </row>
    <row r="1735" spans="3:65">
      <c r="C1735" s="57"/>
      <c r="D1735" s="62"/>
      <c r="E1735" s="57"/>
      <c r="F1735" s="57"/>
      <c r="G1735" s="57"/>
      <c r="H1735" s="57"/>
      <c r="I1735" s="62"/>
      <c r="J1735" s="57"/>
      <c r="K1735" s="57"/>
      <c r="L1735" s="57"/>
      <c r="M1735" s="57"/>
      <c r="N1735" s="57"/>
      <c r="O1735" s="57"/>
      <c r="P1735" s="57"/>
      <c r="Q1735" s="57"/>
      <c r="R1735" s="57"/>
      <c r="S1735" s="57"/>
      <c r="T1735" s="57"/>
      <c r="U1735" s="57"/>
      <c r="V1735" s="57"/>
      <c r="W1735" s="57"/>
      <c r="X1735" s="57"/>
      <c r="Y1735" s="57"/>
      <c r="Z1735" s="57"/>
      <c r="AA1735" s="57"/>
      <c r="AB1735" s="57"/>
      <c r="AC1735" s="57"/>
      <c r="AD1735" s="57"/>
      <c r="AE1735" s="57"/>
      <c r="AF1735" s="57"/>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c r="BH1735" s="57"/>
      <c r="BI1735" s="57"/>
      <c r="BJ1735" s="57"/>
      <c r="BK1735" s="57"/>
      <c r="BL1735" s="57"/>
      <c r="BM1735" s="57"/>
    </row>
    <row r="1736" spans="3:65">
      <c r="C1736" s="57"/>
      <c r="D1736" s="62"/>
      <c r="E1736" s="57"/>
      <c r="F1736" s="57"/>
      <c r="G1736" s="57"/>
      <c r="H1736" s="57"/>
      <c r="I1736" s="62"/>
      <c r="J1736" s="57"/>
      <c r="K1736" s="57"/>
      <c r="L1736" s="57"/>
      <c r="M1736" s="57"/>
      <c r="N1736" s="57"/>
      <c r="O1736" s="57"/>
      <c r="P1736" s="57"/>
      <c r="Q1736" s="57"/>
      <c r="R1736" s="57"/>
      <c r="S1736" s="57"/>
      <c r="T1736" s="57"/>
      <c r="U1736" s="57"/>
      <c r="V1736" s="57"/>
      <c r="W1736" s="57"/>
      <c r="X1736" s="57"/>
      <c r="Y1736" s="57"/>
      <c r="Z1736" s="57"/>
      <c r="AA1736" s="57"/>
      <c r="AB1736" s="57"/>
      <c r="AC1736" s="57"/>
      <c r="AD1736" s="57"/>
      <c r="AE1736" s="57"/>
      <c r="AF1736" s="57"/>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c r="BH1736" s="57"/>
      <c r="BI1736" s="57"/>
      <c r="BJ1736" s="57"/>
      <c r="BK1736" s="57"/>
      <c r="BL1736" s="57"/>
      <c r="BM1736" s="57"/>
    </row>
    <row r="1737" spans="3:65">
      <c r="C1737" s="57"/>
      <c r="D1737" s="62"/>
      <c r="E1737" s="57"/>
      <c r="F1737" s="57"/>
      <c r="G1737" s="57"/>
      <c r="H1737" s="57"/>
      <c r="I1737" s="62"/>
      <c r="J1737" s="57"/>
      <c r="K1737" s="57"/>
      <c r="L1737" s="57"/>
      <c r="M1737" s="57"/>
      <c r="N1737" s="57"/>
      <c r="O1737" s="57"/>
      <c r="P1737" s="57"/>
      <c r="Q1737" s="57"/>
      <c r="R1737" s="57"/>
      <c r="S1737" s="57"/>
      <c r="T1737" s="57"/>
      <c r="U1737" s="57"/>
      <c r="V1737" s="57"/>
      <c r="W1737" s="57"/>
      <c r="X1737" s="57"/>
      <c r="Y1737" s="57"/>
      <c r="Z1737" s="57"/>
      <c r="AA1737" s="57"/>
      <c r="AB1737" s="57"/>
      <c r="AC1737" s="57"/>
      <c r="AD1737" s="57"/>
      <c r="AE1737" s="57"/>
      <c r="AF1737" s="57"/>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c r="BH1737" s="57"/>
      <c r="BI1737" s="57"/>
      <c r="BJ1737" s="57"/>
      <c r="BK1737" s="57"/>
      <c r="BL1737" s="57"/>
      <c r="BM1737" s="57"/>
    </row>
    <row r="1738" spans="3:65">
      <c r="C1738" s="57"/>
      <c r="D1738" s="62"/>
      <c r="E1738" s="57"/>
      <c r="F1738" s="57"/>
      <c r="G1738" s="57"/>
      <c r="H1738" s="57"/>
      <c r="I1738" s="62"/>
      <c r="J1738" s="57"/>
      <c r="K1738" s="57"/>
      <c r="L1738" s="57"/>
      <c r="M1738" s="57"/>
      <c r="N1738" s="57"/>
      <c r="O1738" s="57"/>
      <c r="P1738" s="57"/>
      <c r="Q1738" s="57"/>
      <c r="R1738" s="57"/>
      <c r="S1738" s="57"/>
      <c r="T1738" s="57"/>
      <c r="U1738" s="57"/>
      <c r="V1738" s="57"/>
      <c r="W1738" s="57"/>
      <c r="X1738" s="57"/>
      <c r="Y1738" s="57"/>
      <c r="Z1738" s="57"/>
      <c r="AA1738" s="57"/>
      <c r="AB1738" s="57"/>
      <c r="AC1738" s="57"/>
      <c r="AD1738" s="57"/>
      <c r="AE1738" s="57"/>
      <c r="AF1738" s="57"/>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c r="BH1738" s="57"/>
      <c r="BI1738" s="57"/>
      <c r="BJ1738" s="57"/>
      <c r="BK1738" s="57"/>
      <c r="BL1738" s="57"/>
      <c r="BM1738" s="57"/>
    </row>
    <row r="1739" spans="3:65">
      <c r="C1739" s="57"/>
      <c r="D1739" s="62"/>
      <c r="E1739" s="57"/>
      <c r="F1739" s="57"/>
      <c r="G1739" s="57"/>
      <c r="H1739" s="57"/>
      <c r="I1739" s="62"/>
      <c r="J1739" s="57"/>
      <c r="K1739" s="57"/>
      <c r="L1739" s="57"/>
      <c r="M1739" s="57"/>
      <c r="N1739" s="57"/>
      <c r="O1739" s="57"/>
      <c r="P1739" s="57"/>
      <c r="Q1739" s="57"/>
      <c r="R1739" s="57"/>
      <c r="S1739" s="57"/>
      <c r="T1739" s="57"/>
      <c r="U1739" s="57"/>
      <c r="V1739" s="57"/>
      <c r="W1739" s="57"/>
      <c r="X1739" s="57"/>
      <c r="Y1739" s="57"/>
      <c r="Z1739" s="57"/>
      <c r="AA1739" s="57"/>
      <c r="AB1739" s="57"/>
      <c r="AC1739" s="57"/>
      <c r="AD1739" s="57"/>
      <c r="AE1739" s="57"/>
      <c r="AF1739" s="57"/>
      <c r="AG1739" s="57"/>
      <c r="AH1739" s="57"/>
      <c r="AI1739" s="57"/>
      <c r="AJ1739" s="57"/>
      <c r="AK1739" s="57"/>
      <c r="AL1739" s="57"/>
      <c r="AM1739" s="57"/>
      <c r="AN1739" s="57"/>
      <c r="AO1739" s="57"/>
      <c r="AP1739" s="57"/>
      <c r="AQ1739" s="57"/>
      <c r="AR1739" s="57"/>
      <c r="AS1739" s="57"/>
      <c r="AT1739" s="57"/>
      <c r="AU1739" s="57"/>
      <c r="AV1739" s="57"/>
      <c r="AW1739" s="57"/>
      <c r="AX1739" s="57"/>
      <c r="AY1739" s="57"/>
      <c r="AZ1739" s="57"/>
      <c r="BA1739" s="57"/>
      <c r="BB1739" s="57"/>
      <c r="BC1739" s="57"/>
      <c r="BD1739" s="57"/>
      <c r="BE1739" s="57"/>
      <c r="BF1739" s="57"/>
      <c r="BG1739" s="57"/>
      <c r="BH1739" s="57"/>
      <c r="BI1739" s="57"/>
      <c r="BJ1739" s="57"/>
      <c r="BK1739" s="57"/>
      <c r="BL1739" s="57"/>
      <c r="BM1739" s="57"/>
    </row>
    <row r="1740" spans="3:65">
      <c r="C1740" s="57"/>
      <c r="D1740" s="62"/>
      <c r="E1740" s="57"/>
      <c r="F1740" s="57"/>
      <c r="G1740" s="57"/>
      <c r="H1740" s="57"/>
      <c r="I1740" s="62"/>
      <c r="J1740" s="57"/>
      <c r="K1740" s="57"/>
      <c r="L1740" s="57"/>
      <c r="M1740" s="57"/>
      <c r="N1740" s="57"/>
      <c r="O1740" s="57"/>
      <c r="P1740" s="57"/>
      <c r="Q1740" s="57"/>
      <c r="R1740" s="57"/>
      <c r="S1740" s="57"/>
      <c r="T1740" s="57"/>
      <c r="U1740" s="57"/>
      <c r="V1740" s="57"/>
      <c r="W1740" s="57"/>
      <c r="X1740" s="57"/>
      <c r="Y1740" s="57"/>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c r="BH1740" s="57"/>
      <c r="BI1740" s="57"/>
      <c r="BJ1740" s="57"/>
      <c r="BK1740" s="57"/>
      <c r="BL1740" s="57"/>
      <c r="BM1740" s="57"/>
    </row>
    <row r="1741" spans="3:65">
      <c r="C1741" s="57"/>
      <c r="D1741" s="62"/>
      <c r="E1741" s="57"/>
      <c r="F1741" s="57"/>
      <c r="G1741" s="57"/>
      <c r="H1741" s="57"/>
      <c r="I1741" s="62"/>
      <c r="J1741" s="57"/>
      <c r="K1741" s="57"/>
      <c r="L1741" s="57"/>
      <c r="M1741" s="57"/>
      <c r="N1741" s="57"/>
      <c r="O1741" s="57"/>
      <c r="P1741" s="57"/>
      <c r="Q1741" s="57"/>
      <c r="R1741" s="57"/>
      <c r="S1741" s="57"/>
      <c r="T1741" s="57"/>
      <c r="U1741" s="57"/>
      <c r="V1741" s="57"/>
      <c r="W1741" s="57"/>
      <c r="X1741" s="57"/>
      <c r="Y1741" s="57"/>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c r="BH1741" s="57"/>
      <c r="BI1741" s="57"/>
      <c r="BJ1741" s="57"/>
      <c r="BK1741" s="57"/>
      <c r="BL1741" s="57"/>
      <c r="BM1741" s="57"/>
    </row>
    <row r="1742" spans="3:65">
      <c r="C1742" s="57"/>
      <c r="D1742" s="62"/>
      <c r="E1742" s="57"/>
      <c r="F1742" s="57"/>
      <c r="G1742" s="57"/>
      <c r="H1742" s="57"/>
      <c r="I1742" s="62"/>
      <c r="J1742" s="57"/>
      <c r="K1742" s="57"/>
      <c r="L1742" s="57"/>
      <c r="M1742" s="57"/>
      <c r="N1742" s="57"/>
      <c r="O1742" s="57"/>
      <c r="P1742" s="57"/>
      <c r="Q1742" s="57"/>
      <c r="R1742" s="57"/>
      <c r="S1742" s="57"/>
      <c r="T1742" s="57"/>
      <c r="U1742" s="57"/>
      <c r="V1742" s="57"/>
      <c r="W1742" s="57"/>
      <c r="X1742" s="57"/>
      <c r="Y1742" s="57"/>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c r="BH1742" s="57"/>
      <c r="BI1742" s="57"/>
      <c r="BJ1742" s="57"/>
      <c r="BK1742" s="57"/>
      <c r="BL1742" s="57"/>
      <c r="BM1742" s="57"/>
    </row>
    <row r="1743" spans="3:65">
      <c r="C1743" s="57"/>
      <c r="D1743" s="62"/>
      <c r="E1743" s="57"/>
      <c r="F1743" s="57"/>
      <c r="G1743" s="57"/>
      <c r="H1743" s="57"/>
      <c r="I1743" s="62"/>
      <c r="J1743" s="57"/>
      <c r="K1743" s="57"/>
      <c r="L1743" s="57"/>
      <c r="M1743" s="57"/>
      <c r="N1743" s="57"/>
      <c r="O1743" s="57"/>
      <c r="P1743" s="57"/>
      <c r="Q1743" s="57"/>
      <c r="R1743" s="57"/>
      <c r="S1743" s="57"/>
      <c r="T1743" s="57"/>
      <c r="U1743" s="57"/>
      <c r="V1743" s="57"/>
      <c r="W1743" s="57"/>
      <c r="X1743" s="57"/>
      <c r="Y1743" s="57"/>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c r="BH1743" s="57"/>
      <c r="BI1743" s="57"/>
      <c r="BJ1743" s="57"/>
      <c r="BK1743" s="57"/>
      <c r="BL1743" s="57"/>
      <c r="BM1743" s="57"/>
    </row>
    <row r="1744" spans="3:65">
      <c r="C1744" s="57"/>
      <c r="D1744" s="62"/>
      <c r="E1744" s="57"/>
      <c r="F1744" s="57"/>
      <c r="G1744" s="57"/>
      <c r="H1744" s="57"/>
      <c r="I1744" s="62"/>
      <c r="J1744" s="57"/>
      <c r="K1744" s="57"/>
      <c r="L1744" s="57"/>
      <c r="M1744" s="57"/>
      <c r="N1744" s="57"/>
      <c r="O1744" s="57"/>
      <c r="P1744" s="57"/>
      <c r="Q1744" s="57"/>
      <c r="R1744" s="57"/>
      <c r="S1744" s="57"/>
      <c r="T1744" s="57"/>
      <c r="U1744" s="57"/>
      <c r="V1744" s="57"/>
      <c r="W1744" s="57"/>
      <c r="X1744" s="57"/>
      <c r="Y1744" s="57"/>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c r="BH1744" s="57"/>
      <c r="BI1744" s="57"/>
      <c r="BJ1744" s="57"/>
      <c r="BK1744" s="57"/>
      <c r="BL1744" s="57"/>
      <c r="BM1744" s="57"/>
    </row>
    <row r="1745" spans="3:65">
      <c r="C1745" s="57"/>
      <c r="D1745" s="62"/>
      <c r="E1745" s="57"/>
      <c r="F1745" s="57"/>
      <c r="G1745" s="57"/>
      <c r="H1745" s="57"/>
      <c r="I1745" s="62"/>
      <c r="J1745" s="57"/>
      <c r="K1745" s="57"/>
      <c r="L1745" s="57"/>
      <c r="M1745" s="57"/>
      <c r="N1745" s="57"/>
      <c r="O1745" s="57"/>
      <c r="P1745" s="57"/>
      <c r="Q1745" s="57"/>
      <c r="R1745" s="57"/>
      <c r="S1745" s="57"/>
      <c r="T1745" s="57"/>
      <c r="U1745" s="57"/>
      <c r="V1745" s="57"/>
      <c r="W1745" s="57"/>
      <c r="X1745" s="57"/>
      <c r="Y1745" s="57"/>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c r="BH1745" s="57"/>
      <c r="BI1745" s="57"/>
      <c r="BJ1745" s="57"/>
      <c r="BK1745" s="57"/>
      <c r="BL1745" s="57"/>
      <c r="BM1745" s="57"/>
    </row>
    <row r="1746" spans="3:65">
      <c r="C1746" s="57"/>
      <c r="D1746" s="62"/>
      <c r="E1746" s="57"/>
      <c r="F1746" s="57"/>
      <c r="G1746" s="57"/>
      <c r="H1746" s="57"/>
      <c r="I1746" s="62"/>
      <c r="J1746" s="57"/>
      <c r="K1746" s="57"/>
      <c r="L1746" s="57"/>
      <c r="M1746" s="57"/>
      <c r="N1746" s="57"/>
      <c r="O1746" s="57"/>
      <c r="P1746" s="57"/>
      <c r="Q1746" s="57"/>
      <c r="R1746" s="57"/>
      <c r="S1746" s="57"/>
      <c r="T1746" s="57"/>
      <c r="U1746" s="57"/>
      <c r="V1746" s="57"/>
      <c r="W1746" s="57"/>
      <c r="X1746" s="57"/>
      <c r="Y1746" s="57"/>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c r="BH1746" s="57"/>
      <c r="BI1746" s="57"/>
      <c r="BJ1746" s="57"/>
      <c r="BK1746" s="57"/>
      <c r="BL1746" s="57"/>
      <c r="BM1746" s="57"/>
    </row>
    <row r="1747" spans="3:65">
      <c r="C1747" s="57"/>
      <c r="D1747" s="62"/>
      <c r="E1747" s="57"/>
      <c r="F1747" s="57"/>
      <c r="G1747" s="57"/>
      <c r="H1747" s="57"/>
      <c r="I1747" s="62"/>
      <c r="J1747" s="57"/>
      <c r="K1747" s="57"/>
      <c r="L1747" s="57"/>
      <c r="M1747" s="57"/>
      <c r="N1747" s="57"/>
      <c r="O1747" s="57"/>
      <c r="P1747" s="57"/>
      <c r="Q1747" s="57"/>
      <c r="R1747" s="57"/>
      <c r="S1747" s="57"/>
      <c r="T1747" s="57"/>
      <c r="U1747" s="57"/>
      <c r="V1747" s="57"/>
      <c r="W1747" s="57"/>
      <c r="X1747" s="57"/>
      <c r="Y1747" s="57"/>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c r="BH1747" s="57"/>
      <c r="BI1747" s="57"/>
      <c r="BJ1747" s="57"/>
      <c r="BK1747" s="57"/>
      <c r="BL1747" s="57"/>
      <c r="BM1747" s="57"/>
    </row>
    <row r="1748" spans="3:65">
      <c r="C1748" s="57"/>
      <c r="D1748" s="62"/>
      <c r="E1748" s="57"/>
      <c r="F1748" s="57"/>
      <c r="G1748" s="57"/>
      <c r="H1748" s="57"/>
      <c r="I1748" s="62"/>
      <c r="J1748" s="57"/>
      <c r="K1748" s="57"/>
      <c r="L1748" s="57"/>
      <c r="M1748" s="57"/>
      <c r="N1748" s="57"/>
      <c r="O1748" s="57"/>
      <c r="P1748" s="57"/>
      <c r="Q1748" s="57"/>
      <c r="R1748" s="57"/>
      <c r="S1748" s="57"/>
      <c r="T1748" s="57"/>
      <c r="U1748" s="57"/>
      <c r="V1748" s="57"/>
      <c r="W1748" s="57"/>
      <c r="X1748" s="57"/>
      <c r="Y1748" s="57"/>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c r="BH1748" s="57"/>
      <c r="BI1748" s="57"/>
      <c r="BJ1748" s="57"/>
      <c r="BK1748" s="57"/>
      <c r="BL1748" s="57"/>
      <c r="BM1748" s="57"/>
    </row>
    <row r="1749" spans="3:65">
      <c r="C1749" s="57"/>
      <c r="D1749" s="62"/>
      <c r="E1749" s="57"/>
      <c r="F1749" s="57"/>
      <c r="G1749" s="57"/>
      <c r="H1749" s="57"/>
      <c r="I1749" s="62"/>
      <c r="J1749" s="57"/>
      <c r="K1749" s="57"/>
      <c r="L1749" s="57"/>
      <c r="M1749" s="57"/>
      <c r="N1749" s="57"/>
      <c r="O1749" s="57"/>
      <c r="P1749" s="57"/>
      <c r="Q1749" s="57"/>
      <c r="R1749" s="57"/>
      <c r="S1749" s="57"/>
      <c r="T1749" s="57"/>
      <c r="U1749" s="57"/>
      <c r="V1749" s="57"/>
      <c r="W1749" s="57"/>
      <c r="X1749" s="57"/>
      <c r="Y1749" s="57"/>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c r="BH1749" s="57"/>
      <c r="BI1749" s="57"/>
      <c r="BJ1749" s="57"/>
      <c r="BK1749" s="57"/>
      <c r="BL1749" s="57"/>
      <c r="BM1749" s="57"/>
    </row>
    <row r="1750" spans="3:65">
      <c r="C1750" s="57"/>
      <c r="D1750" s="62"/>
      <c r="E1750" s="57"/>
      <c r="F1750" s="57"/>
      <c r="G1750" s="57"/>
      <c r="H1750" s="57"/>
      <c r="I1750" s="62"/>
      <c r="J1750" s="57"/>
      <c r="K1750" s="57"/>
      <c r="L1750" s="57"/>
      <c r="M1750" s="57"/>
      <c r="N1750" s="57"/>
      <c r="O1750" s="57"/>
      <c r="P1750" s="57"/>
      <c r="Q1750" s="57"/>
      <c r="R1750" s="57"/>
      <c r="S1750" s="57"/>
      <c r="T1750" s="57"/>
      <c r="U1750" s="57"/>
      <c r="V1750" s="57"/>
      <c r="W1750" s="57"/>
      <c r="X1750" s="57"/>
      <c r="Y1750" s="57"/>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c r="BH1750" s="57"/>
      <c r="BI1750" s="57"/>
      <c r="BJ1750" s="57"/>
      <c r="BK1750" s="57"/>
      <c r="BL1750" s="57"/>
      <c r="BM1750" s="57"/>
    </row>
    <row r="1751" spans="3:65">
      <c r="C1751" s="57"/>
      <c r="D1751" s="62"/>
      <c r="E1751" s="57"/>
      <c r="F1751" s="57"/>
      <c r="G1751" s="57"/>
      <c r="H1751" s="57"/>
      <c r="I1751" s="62"/>
      <c r="J1751" s="57"/>
      <c r="K1751" s="57"/>
      <c r="L1751" s="57"/>
      <c r="M1751" s="57"/>
      <c r="N1751" s="57"/>
      <c r="O1751" s="57"/>
      <c r="P1751" s="57"/>
      <c r="Q1751" s="57"/>
      <c r="R1751" s="57"/>
      <c r="S1751" s="57"/>
      <c r="T1751" s="57"/>
      <c r="U1751" s="57"/>
      <c r="V1751" s="57"/>
      <c r="W1751" s="57"/>
      <c r="X1751" s="57"/>
      <c r="Y1751" s="57"/>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c r="BH1751" s="57"/>
      <c r="BI1751" s="57"/>
      <c r="BJ1751" s="57"/>
      <c r="BK1751" s="57"/>
      <c r="BL1751" s="57"/>
      <c r="BM1751" s="57"/>
    </row>
    <row r="1752" spans="3:65">
      <c r="C1752" s="57"/>
      <c r="D1752" s="62"/>
      <c r="E1752" s="57"/>
      <c r="F1752" s="57"/>
      <c r="G1752" s="57"/>
      <c r="H1752" s="57"/>
      <c r="I1752" s="62"/>
      <c r="J1752" s="57"/>
      <c r="K1752" s="57"/>
      <c r="L1752" s="57"/>
      <c r="M1752" s="57"/>
      <c r="N1752" s="57"/>
      <c r="O1752" s="57"/>
      <c r="P1752" s="57"/>
      <c r="Q1752" s="57"/>
      <c r="R1752" s="57"/>
      <c r="S1752" s="57"/>
      <c r="T1752" s="57"/>
      <c r="U1752" s="57"/>
      <c r="V1752" s="57"/>
      <c r="W1752" s="57"/>
      <c r="X1752" s="57"/>
      <c r="Y1752" s="57"/>
      <c r="Z1752" s="57"/>
      <c r="AA1752" s="57"/>
      <c r="AB1752" s="57"/>
      <c r="AC1752" s="57"/>
      <c r="AD1752" s="57"/>
      <c r="AE1752" s="57"/>
      <c r="AF1752" s="57"/>
      <c r="AG1752" s="57"/>
      <c r="AH1752" s="57"/>
      <c r="AI1752" s="57"/>
      <c r="AJ1752" s="57"/>
      <c r="AK1752" s="57"/>
      <c r="AL1752" s="57"/>
      <c r="AM1752" s="57"/>
      <c r="AN1752" s="57"/>
      <c r="AO1752" s="57"/>
      <c r="AP1752" s="57"/>
      <c r="AQ1752" s="57"/>
      <c r="AR1752" s="57"/>
      <c r="AS1752" s="57"/>
      <c r="AT1752" s="57"/>
      <c r="AU1752" s="57"/>
      <c r="AV1752" s="57"/>
      <c r="AW1752" s="57"/>
      <c r="AX1752" s="57"/>
      <c r="AY1752" s="57"/>
      <c r="AZ1752" s="57"/>
      <c r="BA1752" s="57"/>
      <c r="BB1752" s="57"/>
      <c r="BC1752" s="57"/>
      <c r="BD1752" s="57"/>
      <c r="BE1752" s="57"/>
      <c r="BF1752" s="57"/>
      <c r="BG1752" s="57"/>
      <c r="BH1752" s="57"/>
      <c r="BI1752" s="57"/>
      <c r="BJ1752" s="57"/>
      <c r="BK1752" s="57"/>
      <c r="BL1752" s="57"/>
      <c r="BM1752" s="57"/>
    </row>
    <row r="1753" spans="3:65">
      <c r="C1753" s="57"/>
      <c r="D1753" s="62"/>
      <c r="E1753" s="57"/>
      <c r="F1753" s="57"/>
      <c r="G1753" s="57"/>
      <c r="H1753" s="57"/>
      <c r="I1753" s="62"/>
      <c r="J1753" s="57"/>
      <c r="K1753" s="57"/>
      <c r="L1753" s="57"/>
      <c r="M1753" s="57"/>
      <c r="N1753" s="57"/>
      <c r="O1753" s="57"/>
      <c r="P1753" s="57"/>
      <c r="Q1753" s="57"/>
      <c r="R1753" s="57"/>
      <c r="S1753" s="57"/>
      <c r="T1753" s="57"/>
      <c r="U1753" s="57"/>
      <c r="V1753" s="57"/>
      <c r="W1753" s="57"/>
      <c r="X1753" s="57"/>
      <c r="Y1753" s="57"/>
      <c r="Z1753" s="57"/>
      <c r="AA1753" s="57"/>
      <c r="AB1753" s="57"/>
      <c r="AC1753" s="57"/>
      <c r="AD1753" s="57"/>
      <c r="AE1753" s="57"/>
      <c r="AF1753" s="57"/>
      <c r="AG1753" s="57"/>
      <c r="AH1753" s="57"/>
      <c r="AI1753" s="57"/>
      <c r="AJ1753" s="57"/>
      <c r="AK1753" s="57"/>
      <c r="AL1753" s="57"/>
      <c r="AM1753" s="57"/>
      <c r="AN1753" s="57"/>
      <c r="AO1753" s="57"/>
      <c r="AP1753" s="57"/>
      <c r="AQ1753" s="57"/>
      <c r="AR1753" s="57"/>
      <c r="AS1753" s="57"/>
      <c r="AT1753" s="57"/>
      <c r="AU1753" s="57"/>
      <c r="AV1753" s="57"/>
      <c r="AW1753" s="57"/>
      <c r="AX1753" s="57"/>
      <c r="AY1753" s="57"/>
      <c r="AZ1753" s="57"/>
      <c r="BA1753" s="57"/>
      <c r="BB1753" s="57"/>
      <c r="BC1753" s="57"/>
      <c r="BD1753" s="57"/>
      <c r="BE1753" s="57"/>
      <c r="BF1753" s="57"/>
      <c r="BG1753" s="57"/>
      <c r="BH1753" s="57"/>
      <c r="BI1753" s="57"/>
      <c r="BJ1753" s="57"/>
      <c r="BK1753" s="57"/>
      <c r="BL1753" s="57"/>
      <c r="BM1753" s="57"/>
    </row>
    <row r="1754" spans="3:65">
      <c r="C1754" s="57"/>
      <c r="D1754" s="62"/>
      <c r="E1754" s="57"/>
      <c r="F1754" s="57"/>
      <c r="G1754" s="57"/>
      <c r="H1754" s="57"/>
      <c r="I1754" s="62"/>
      <c r="J1754" s="57"/>
      <c r="K1754" s="57"/>
      <c r="L1754" s="57"/>
      <c r="M1754" s="57"/>
      <c r="N1754" s="57"/>
      <c r="O1754" s="57"/>
      <c r="P1754" s="57"/>
      <c r="Q1754" s="57"/>
      <c r="R1754" s="57"/>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c r="BH1754" s="57"/>
      <c r="BI1754" s="57"/>
      <c r="BJ1754" s="57"/>
      <c r="BK1754" s="57"/>
      <c r="BL1754" s="57"/>
      <c r="BM1754" s="57"/>
    </row>
    <row r="1755" spans="3:65">
      <c r="C1755" s="57"/>
      <c r="D1755" s="62"/>
      <c r="E1755" s="57"/>
      <c r="F1755" s="57"/>
      <c r="G1755" s="57"/>
      <c r="H1755" s="57"/>
      <c r="I1755" s="62"/>
      <c r="J1755" s="57"/>
      <c r="K1755" s="57"/>
      <c r="L1755" s="57"/>
      <c r="M1755" s="57"/>
      <c r="N1755" s="57"/>
      <c r="O1755" s="57"/>
      <c r="P1755" s="57"/>
      <c r="Q1755" s="57"/>
      <c r="R1755" s="57"/>
      <c r="S1755" s="57"/>
      <c r="T1755" s="57"/>
      <c r="U1755" s="57"/>
      <c r="V1755" s="57"/>
      <c r="W1755" s="57"/>
      <c r="X1755" s="57"/>
      <c r="Y1755" s="57"/>
      <c r="Z1755" s="57"/>
      <c r="AA1755" s="57"/>
      <c r="AB1755" s="57"/>
      <c r="AC1755" s="57"/>
      <c r="AD1755" s="57"/>
      <c r="AE1755" s="57"/>
      <c r="AF1755" s="57"/>
      <c r="AG1755" s="57"/>
      <c r="AH1755" s="57"/>
      <c r="AI1755" s="57"/>
      <c r="AJ1755" s="57"/>
      <c r="AK1755" s="57"/>
      <c r="AL1755" s="57"/>
      <c r="AM1755" s="57"/>
      <c r="AN1755" s="57"/>
      <c r="AO1755" s="57"/>
      <c r="AP1755" s="57"/>
      <c r="AQ1755" s="57"/>
      <c r="AR1755" s="57"/>
      <c r="AS1755" s="57"/>
      <c r="AT1755" s="57"/>
      <c r="AU1755" s="57"/>
      <c r="AV1755" s="57"/>
      <c r="AW1755" s="57"/>
      <c r="AX1755" s="57"/>
      <c r="AY1755" s="57"/>
      <c r="AZ1755" s="57"/>
      <c r="BA1755" s="57"/>
      <c r="BB1755" s="57"/>
      <c r="BC1755" s="57"/>
      <c r="BD1755" s="57"/>
      <c r="BE1755" s="57"/>
      <c r="BF1755" s="57"/>
      <c r="BG1755" s="57"/>
      <c r="BH1755" s="57"/>
      <c r="BI1755" s="57"/>
      <c r="BJ1755" s="57"/>
      <c r="BK1755" s="57"/>
      <c r="BL1755" s="57"/>
      <c r="BM1755" s="57"/>
    </row>
    <row r="1756" spans="3:65">
      <c r="C1756" s="57"/>
      <c r="D1756" s="62"/>
      <c r="E1756" s="57"/>
      <c r="F1756" s="57"/>
      <c r="G1756" s="57"/>
      <c r="H1756" s="57"/>
      <c r="I1756" s="62"/>
      <c r="J1756" s="57"/>
      <c r="K1756" s="57"/>
      <c r="L1756" s="57"/>
      <c r="M1756" s="57"/>
      <c r="N1756" s="57"/>
      <c r="O1756" s="57"/>
      <c r="P1756" s="57"/>
      <c r="Q1756" s="57"/>
      <c r="R1756" s="57"/>
      <c r="S1756" s="57"/>
      <c r="T1756" s="57"/>
      <c r="U1756" s="57"/>
      <c r="V1756" s="57"/>
      <c r="W1756" s="57"/>
      <c r="X1756" s="57"/>
      <c r="Y1756" s="57"/>
      <c r="Z1756" s="57"/>
      <c r="AA1756" s="57"/>
      <c r="AB1756" s="57"/>
      <c r="AC1756" s="57"/>
      <c r="AD1756" s="57"/>
      <c r="AE1756" s="57"/>
      <c r="AF1756" s="57"/>
      <c r="AG1756" s="57"/>
      <c r="AH1756" s="57"/>
      <c r="AI1756" s="57"/>
      <c r="AJ1756" s="57"/>
      <c r="AK1756" s="57"/>
      <c r="AL1756" s="57"/>
      <c r="AM1756" s="57"/>
      <c r="AN1756" s="57"/>
      <c r="AO1756" s="57"/>
      <c r="AP1756" s="57"/>
      <c r="AQ1756" s="57"/>
      <c r="AR1756" s="57"/>
      <c r="AS1756" s="57"/>
      <c r="AT1756" s="57"/>
      <c r="AU1756" s="57"/>
      <c r="AV1756" s="57"/>
      <c r="AW1756" s="57"/>
      <c r="AX1756" s="57"/>
      <c r="AY1756" s="57"/>
      <c r="AZ1756" s="57"/>
      <c r="BA1756" s="57"/>
      <c r="BB1756" s="57"/>
      <c r="BC1756" s="57"/>
      <c r="BD1756" s="57"/>
      <c r="BE1756" s="57"/>
      <c r="BF1756" s="57"/>
      <c r="BG1756" s="57"/>
      <c r="BH1756" s="57"/>
      <c r="BI1756" s="57"/>
      <c r="BJ1756" s="57"/>
      <c r="BK1756" s="57"/>
      <c r="BL1756" s="57"/>
      <c r="BM1756" s="57"/>
    </row>
    <row r="1757" spans="3:65">
      <c r="C1757" s="57"/>
      <c r="D1757" s="62"/>
      <c r="E1757" s="57"/>
      <c r="F1757" s="57"/>
      <c r="G1757" s="57"/>
      <c r="H1757" s="57"/>
      <c r="I1757" s="62"/>
      <c r="J1757" s="57"/>
      <c r="K1757" s="57"/>
      <c r="L1757" s="57"/>
      <c r="M1757" s="57"/>
      <c r="N1757" s="57"/>
      <c r="O1757" s="57"/>
      <c r="P1757" s="57"/>
      <c r="Q1757" s="57"/>
      <c r="R1757" s="57"/>
      <c r="S1757" s="57"/>
      <c r="T1757" s="57"/>
      <c r="U1757" s="57"/>
      <c r="V1757" s="57"/>
      <c r="W1757" s="57"/>
      <c r="X1757" s="57"/>
      <c r="Y1757" s="57"/>
      <c r="Z1757" s="57"/>
      <c r="AA1757" s="57"/>
      <c r="AB1757" s="57"/>
      <c r="AC1757" s="57"/>
      <c r="AD1757" s="57"/>
      <c r="AE1757" s="57"/>
      <c r="AF1757" s="57"/>
      <c r="AG1757" s="57"/>
      <c r="AH1757" s="57"/>
      <c r="AI1757" s="57"/>
      <c r="AJ1757" s="57"/>
      <c r="AK1757" s="57"/>
      <c r="AL1757" s="57"/>
      <c r="AM1757" s="57"/>
      <c r="AN1757" s="57"/>
      <c r="AO1757" s="57"/>
      <c r="AP1757" s="57"/>
      <c r="AQ1757" s="57"/>
      <c r="AR1757" s="57"/>
      <c r="AS1757" s="57"/>
      <c r="AT1757" s="57"/>
      <c r="AU1757" s="57"/>
      <c r="AV1757" s="57"/>
      <c r="AW1757" s="57"/>
      <c r="AX1757" s="57"/>
      <c r="AY1757" s="57"/>
      <c r="AZ1757" s="57"/>
      <c r="BA1757" s="57"/>
      <c r="BB1757" s="57"/>
      <c r="BC1757" s="57"/>
      <c r="BD1757" s="57"/>
      <c r="BE1757" s="57"/>
      <c r="BF1757" s="57"/>
      <c r="BG1757" s="57"/>
      <c r="BH1757" s="57"/>
      <c r="BI1757" s="57"/>
      <c r="BJ1757" s="57"/>
      <c r="BK1757" s="57"/>
      <c r="BL1757" s="57"/>
      <c r="BM1757" s="57"/>
    </row>
    <row r="1758" spans="3:65">
      <c r="C1758" s="57"/>
      <c r="D1758" s="62"/>
      <c r="E1758" s="57"/>
      <c r="F1758" s="57"/>
      <c r="G1758" s="57"/>
      <c r="H1758" s="57"/>
      <c r="I1758" s="62"/>
      <c r="J1758" s="57"/>
      <c r="K1758" s="57"/>
      <c r="L1758" s="57"/>
      <c r="M1758" s="57"/>
      <c r="N1758" s="57"/>
      <c r="O1758" s="57"/>
      <c r="P1758" s="57"/>
      <c r="Q1758" s="57"/>
      <c r="R1758" s="57"/>
      <c r="S1758" s="57"/>
      <c r="T1758" s="57"/>
      <c r="U1758" s="57"/>
      <c r="V1758" s="57"/>
      <c r="W1758" s="57"/>
      <c r="X1758" s="57"/>
      <c r="Y1758" s="57"/>
      <c r="Z1758" s="57"/>
      <c r="AA1758" s="57"/>
      <c r="AB1758" s="57"/>
      <c r="AC1758" s="57"/>
      <c r="AD1758" s="57"/>
      <c r="AE1758" s="57"/>
      <c r="AF1758" s="57"/>
      <c r="AG1758" s="57"/>
      <c r="AH1758" s="57"/>
      <c r="AI1758" s="57"/>
      <c r="AJ1758" s="57"/>
      <c r="AK1758" s="57"/>
      <c r="AL1758" s="57"/>
      <c r="AM1758" s="57"/>
      <c r="AN1758" s="57"/>
      <c r="AO1758" s="57"/>
      <c r="AP1758" s="57"/>
      <c r="AQ1758" s="57"/>
      <c r="AR1758" s="57"/>
      <c r="AS1758" s="57"/>
      <c r="AT1758" s="57"/>
      <c r="AU1758" s="57"/>
      <c r="AV1758" s="57"/>
      <c r="AW1758" s="57"/>
      <c r="AX1758" s="57"/>
      <c r="AY1758" s="57"/>
      <c r="AZ1758" s="57"/>
      <c r="BA1758" s="57"/>
      <c r="BB1758" s="57"/>
      <c r="BC1758" s="57"/>
      <c r="BD1758" s="57"/>
      <c r="BE1758" s="57"/>
      <c r="BF1758" s="57"/>
      <c r="BG1758" s="57"/>
      <c r="BH1758" s="57"/>
      <c r="BI1758" s="57"/>
      <c r="BJ1758" s="57"/>
      <c r="BK1758" s="57"/>
      <c r="BL1758" s="57"/>
      <c r="BM1758" s="57"/>
    </row>
    <row r="1759" spans="3:65">
      <c r="C1759" s="57"/>
      <c r="D1759" s="62"/>
      <c r="E1759" s="57"/>
      <c r="F1759" s="57"/>
      <c r="G1759" s="57"/>
      <c r="H1759" s="57"/>
      <c r="I1759" s="62"/>
      <c r="J1759" s="57"/>
      <c r="K1759" s="57"/>
      <c r="L1759" s="57"/>
      <c r="M1759" s="57"/>
      <c r="N1759" s="57"/>
      <c r="O1759" s="57"/>
      <c r="P1759" s="57"/>
      <c r="Q1759" s="57"/>
      <c r="R1759" s="57"/>
      <c r="S1759" s="57"/>
      <c r="T1759" s="57"/>
      <c r="U1759" s="57"/>
      <c r="V1759" s="57"/>
      <c r="W1759" s="57"/>
      <c r="X1759" s="57"/>
      <c r="Y1759" s="57"/>
      <c r="Z1759" s="57"/>
      <c r="AA1759" s="57"/>
      <c r="AB1759" s="57"/>
      <c r="AC1759" s="57"/>
      <c r="AD1759" s="57"/>
      <c r="AE1759" s="57"/>
      <c r="AF1759" s="57"/>
      <c r="AG1759" s="57"/>
      <c r="AH1759" s="57"/>
      <c r="AI1759" s="57"/>
      <c r="AJ1759" s="57"/>
      <c r="AK1759" s="57"/>
      <c r="AL1759" s="57"/>
      <c r="AM1759" s="57"/>
      <c r="AN1759" s="57"/>
      <c r="AO1759" s="57"/>
      <c r="AP1759" s="57"/>
      <c r="AQ1759" s="57"/>
      <c r="AR1759" s="57"/>
      <c r="AS1759" s="57"/>
      <c r="AT1759" s="57"/>
      <c r="AU1759" s="57"/>
      <c r="AV1759" s="57"/>
      <c r="AW1759" s="57"/>
      <c r="AX1759" s="57"/>
      <c r="AY1759" s="57"/>
      <c r="AZ1759" s="57"/>
      <c r="BA1759" s="57"/>
      <c r="BB1759" s="57"/>
      <c r="BC1759" s="57"/>
      <c r="BD1759" s="57"/>
      <c r="BE1759" s="57"/>
      <c r="BF1759" s="57"/>
      <c r="BG1759" s="57"/>
      <c r="BH1759" s="57"/>
      <c r="BI1759" s="57"/>
      <c r="BJ1759" s="57"/>
      <c r="BK1759" s="57"/>
      <c r="BL1759" s="57"/>
      <c r="BM1759" s="57"/>
    </row>
    <row r="1760" spans="3:65">
      <c r="C1760" s="57"/>
      <c r="D1760" s="62"/>
      <c r="E1760" s="57"/>
      <c r="F1760" s="57"/>
      <c r="G1760" s="57"/>
      <c r="H1760" s="57"/>
      <c r="I1760" s="62"/>
      <c r="J1760" s="57"/>
      <c r="K1760" s="57"/>
      <c r="L1760" s="57"/>
      <c r="M1760" s="57"/>
      <c r="N1760" s="57"/>
      <c r="O1760" s="57"/>
      <c r="P1760" s="57"/>
      <c r="Q1760" s="57"/>
      <c r="R1760" s="57"/>
      <c r="S1760" s="57"/>
      <c r="T1760" s="57"/>
      <c r="U1760" s="57"/>
      <c r="V1760" s="57"/>
      <c r="W1760" s="57"/>
      <c r="X1760" s="57"/>
      <c r="Y1760" s="57"/>
      <c r="Z1760" s="57"/>
      <c r="AA1760" s="57"/>
      <c r="AB1760" s="57"/>
      <c r="AC1760" s="57"/>
      <c r="AD1760" s="57"/>
      <c r="AE1760" s="57"/>
      <c r="AF1760" s="57"/>
      <c r="AG1760" s="57"/>
      <c r="AH1760" s="57"/>
      <c r="AI1760" s="57"/>
      <c r="AJ1760" s="57"/>
      <c r="AK1760" s="57"/>
      <c r="AL1760" s="57"/>
      <c r="AM1760" s="57"/>
      <c r="AN1760" s="57"/>
      <c r="AO1760" s="57"/>
      <c r="AP1760" s="57"/>
      <c r="AQ1760" s="57"/>
      <c r="AR1760" s="57"/>
      <c r="AS1760" s="57"/>
      <c r="AT1760" s="57"/>
      <c r="AU1760" s="57"/>
      <c r="AV1760" s="57"/>
      <c r="AW1760" s="57"/>
      <c r="AX1760" s="57"/>
      <c r="AY1760" s="57"/>
      <c r="AZ1760" s="57"/>
      <c r="BA1760" s="57"/>
      <c r="BB1760" s="57"/>
      <c r="BC1760" s="57"/>
      <c r="BD1760" s="57"/>
      <c r="BE1760" s="57"/>
      <c r="BF1760" s="57"/>
      <c r="BG1760" s="57"/>
      <c r="BH1760" s="57"/>
      <c r="BI1760" s="57"/>
      <c r="BJ1760" s="57"/>
      <c r="BK1760" s="57"/>
      <c r="BL1760" s="57"/>
      <c r="BM1760" s="57"/>
    </row>
    <row r="1761" spans="3:65">
      <c r="C1761" s="57"/>
      <c r="D1761" s="62"/>
      <c r="E1761" s="57"/>
      <c r="F1761" s="57"/>
      <c r="G1761" s="57"/>
      <c r="H1761" s="57"/>
      <c r="I1761" s="62"/>
      <c r="J1761" s="57"/>
      <c r="K1761" s="57"/>
      <c r="L1761" s="57"/>
      <c r="M1761" s="57"/>
      <c r="N1761" s="57"/>
      <c r="O1761" s="57"/>
      <c r="P1761" s="57"/>
      <c r="Q1761" s="57"/>
      <c r="R1761" s="57"/>
      <c r="S1761" s="57"/>
      <c r="T1761" s="57"/>
      <c r="U1761" s="57"/>
      <c r="V1761" s="57"/>
      <c r="W1761" s="57"/>
      <c r="X1761" s="57"/>
      <c r="Y1761" s="57"/>
      <c r="Z1761" s="57"/>
      <c r="AA1761" s="57"/>
      <c r="AB1761" s="57"/>
      <c r="AC1761" s="57"/>
      <c r="AD1761" s="57"/>
      <c r="AE1761" s="57"/>
      <c r="AF1761" s="57"/>
      <c r="AG1761" s="57"/>
      <c r="AH1761" s="57"/>
      <c r="AI1761" s="57"/>
      <c r="AJ1761" s="57"/>
      <c r="AK1761" s="57"/>
      <c r="AL1761" s="57"/>
      <c r="AM1761" s="57"/>
      <c r="AN1761" s="57"/>
      <c r="AO1761" s="57"/>
      <c r="AP1761" s="57"/>
      <c r="AQ1761" s="57"/>
      <c r="AR1761" s="57"/>
      <c r="AS1761" s="57"/>
      <c r="AT1761" s="57"/>
      <c r="AU1761" s="57"/>
      <c r="AV1761" s="57"/>
      <c r="AW1761" s="57"/>
      <c r="AX1761" s="57"/>
      <c r="AY1761" s="57"/>
      <c r="AZ1761" s="57"/>
      <c r="BA1761" s="57"/>
      <c r="BB1761" s="57"/>
      <c r="BC1761" s="57"/>
      <c r="BD1761" s="57"/>
      <c r="BE1761" s="57"/>
      <c r="BF1761" s="57"/>
      <c r="BG1761" s="57"/>
      <c r="BH1761" s="57"/>
      <c r="BI1761" s="57"/>
      <c r="BJ1761" s="57"/>
      <c r="BK1761" s="57"/>
      <c r="BL1761" s="57"/>
      <c r="BM1761" s="57"/>
    </row>
    <row r="1762" spans="3:65">
      <c r="C1762" s="57"/>
      <c r="D1762" s="62"/>
      <c r="E1762" s="57"/>
      <c r="F1762" s="57"/>
      <c r="G1762" s="57"/>
      <c r="H1762" s="57"/>
      <c r="I1762" s="62"/>
      <c r="J1762" s="57"/>
      <c r="K1762" s="57"/>
      <c r="L1762" s="57"/>
      <c r="M1762" s="57"/>
      <c r="N1762" s="57"/>
      <c r="O1762" s="57"/>
      <c r="P1762" s="57"/>
      <c r="Q1762" s="57"/>
      <c r="R1762" s="57"/>
      <c r="S1762" s="57"/>
      <c r="T1762" s="57"/>
      <c r="U1762" s="57"/>
      <c r="V1762" s="57"/>
      <c r="W1762" s="57"/>
      <c r="X1762" s="57"/>
      <c r="Y1762" s="57"/>
      <c r="Z1762" s="57"/>
      <c r="AA1762" s="57"/>
      <c r="AB1762" s="57"/>
      <c r="AC1762" s="57"/>
      <c r="AD1762" s="57"/>
      <c r="AE1762" s="57"/>
      <c r="AF1762" s="57"/>
      <c r="AG1762" s="57"/>
      <c r="AH1762" s="57"/>
      <c r="AI1762" s="57"/>
      <c r="AJ1762" s="57"/>
      <c r="AK1762" s="57"/>
      <c r="AL1762" s="57"/>
      <c r="AM1762" s="57"/>
      <c r="AN1762" s="57"/>
      <c r="AO1762" s="57"/>
      <c r="AP1762" s="57"/>
      <c r="AQ1762" s="57"/>
      <c r="AR1762" s="57"/>
      <c r="AS1762" s="57"/>
      <c r="AT1762" s="57"/>
      <c r="AU1762" s="57"/>
      <c r="AV1762" s="57"/>
      <c r="AW1762" s="57"/>
      <c r="AX1762" s="57"/>
      <c r="AY1762" s="57"/>
      <c r="AZ1762" s="57"/>
      <c r="BA1762" s="57"/>
      <c r="BB1762" s="57"/>
      <c r="BC1762" s="57"/>
      <c r="BD1762" s="57"/>
      <c r="BE1762" s="57"/>
      <c r="BF1762" s="57"/>
      <c r="BG1762" s="57"/>
      <c r="BH1762" s="57"/>
      <c r="BI1762" s="57"/>
      <c r="BJ1762" s="57"/>
      <c r="BK1762" s="57"/>
      <c r="BL1762" s="57"/>
      <c r="BM1762" s="57"/>
    </row>
    <row r="1763" spans="3:65">
      <c r="C1763" s="57"/>
      <c r="D1763" s="62"/>
      <c r="E1763" s="57"/>
      <c r="F1763" s="57"/>
      <c r="G1763" s="57"/>
      <c r="H1763" s="57"/>
      <c r="I1763" s="62"/>
      <c r="J1763" s="57"/>
      <c r="K1763" s="57"/>
      <c r="L1763" s="57"/>
      <c r="M1763" s="57"/>
      <c r="N1763" s="57"/>
      <c r="O1763" s="57"/>
      <c r="P1763" s="57"/>
      <c r="Q1763" s="57"/>
      <c r="R1763" s="57"/>
      <c r="S1763" s="57"/>
      <c r="T1763" s="57"/>
      <c r="U1763" s="57"/>
      <c r="V1763" s="57"/>
      <c r="W1763" s="57"/>
      <c r="X1763" s="57"/>
      <c r="Y1763" s="57"/>
      <c r="Z1763" s="57"/>
      <c r="AA1763" s="57"/>
      <c r="AB1763" s="57"/>
      <c r="AC1763" s="57"/>
      <c r="AD1763" s="57"/>
      <c r="AE1763" s="57"/>
      <c r="AF1763" s="57"/>
      <c r="AG1763" s="57"/>
      <c r="AH1763" s="57"/>
      <c r="AI1763" s="57"/>
      <c r="AJ1763" s="57"/>
      <c r="AK1763" s="57"/>
      <c r="AL1763" s="57"/>
      <c r="AM1763" s="57"/>
      <c r="AN1763" s="57"/>
      <c r="AO1763" s="57"/>
      <c r="AP1763" s="57"/>
      <c r="AQ1763" s="57"/>
      <c r="AR1763" s="57"/>
      <c r="AS1763" s="57"/>
      <c r="AT1763" s="57"/>
      <c r="AU1763" s="57"/>
      <c r="AV1763" s="57"/>
      <c r="AW1763" s="57"/>
      <c r="AX1763" s="57"/>
      <c r="AY1763" s="57"/>
      <c r="AZ1763" s="57"/>
      <c r="BA1763" s="57"/>
      <c r="BB1763" s="57"/>
      <c r="BC1763" s="57"/>
      <c r="BD1763" s="57"/>
      <c r="BE1763" s="57"/>
      <c r="BF1763" s="57"/>
      <c r="BG1763" s="57"/>
      <c r="BH1763" s="57"/>
      <c r="BI1763" s="57"/>
      <c r="BJ1763" s="57"/>
      <c r="BK1763" s="57"/>
      <c r="BL1763" s="57"/>
      <c r="BM1763" s="57"/>
    </row>
    <row r="1764" spans="3:65">
      <c r="C1764" s="57"/>
      <c r="D1764" s="62"/>
      <c r="E1764" s="57"/>
      <c r="F1764" s="57"/>
      <c r="G1764" s="57"/>
      <c r="H1764" s="57"/>
      <c r="I1764" s="62"/>
      <c r="J1764" s="57"/>
      <c r="K1764" s="57"/>
      <c r="L1764" s="57"/>
      <c r="M1764" s="57"/>
      <c r="N1764" s="57"/>
      <c r="O1764" s="57"/>
      <c r="P1764" s="57"/>
      <c r="Q1764" s="57"/>
      <c r="R1764" s="57"/>
      <c r="S1764" s="57"/>
      <c r="T1764" s="57"/>
      <c r="U1764" s="57"/>
      <c r="V1764" s="57"/>
      <c r="W1764" s="57"/>
      <c r="X1764" s="57"/>
      <c r="Y1764" s="57"/>
      <c r="Z1764" s="57"/>
      <c r="AA1764" s="57"/>
      <c r="AB1764" s="57"/>
      <c r="AC1764" s="57"/>
      <c r="AD1764" s="57"/>
      <c r="AE1764" s="57"/>
      <c r="AF1764" s="57"/>
      <c r="AG1764" s="57"/>
      <c r="AH1764" s="57"/>
      <c r="AI1764" s="57"/>
      <c r="AJ1764" s="57"/>
      <c r="AK1764" s="57"/>
      <c r="AL1764" s="57"/>
      <c r="AM1764" s="57"/>
      <c r="AN1764" s="57"/>
      <c r="AO1764" s="57"/>
      <c r="AP1764" s="57"/>
      <c r="AQ1764" s="57"/>
      <c r="AR1764" s="57"/>
      <c r="AS1764" s="57"/>
      <c r="AT1764" s="57"/>
      <c r="AU1764" s="57"/>
      <c r="AV1764" s="57"/>
      <c r="AW1764" s="57"/>
      <c r="AX1764" s="57"/>
      <c r="AY1764" s="57"/>
      <c r="AZ1764" s="57"/>
      <c r="BA1764" s="57"/>
      <c r="BB1764" s="57"/>
      <c r="BC1764" s="57"/>
      <c r="BD1764" s="57"/>
      <c r="BE1764" s="57"/>
      <c r="BF1764" s="57"/>
      <c r="BG1764" s="57"/>
      <c r="BH1764" s="57"/>
      <c r="BI1764" s="57"/>
      <c r="BJ1764" s="57"/>
      <c r="BK1764" s="57"/>
      <c r="BL1764" s="57"/>
      <c r="BM1764" s="57"/>
    </row>
    <row r="1765" spans="3:65">
      <c r="C1765" s="57"/>
      <c r="D1765" s="62"/>
      <c r="E1765" s="57"/>
      <c r="F1765" s="57"/>
      <c r="G1765" s="57"/>
      <c r="H1765" s="57"/>
      <c r="I1765" s="62"/>
      <c r="J1765" s="57"/>
      <c r="K1765" s="57"/>
      <c r="L1765" s="57"/>
      <c r="M1765" s="57"/>
      <c r="N1765" s="57"/>
      <c r="O1765" s="57"/>
      <c r="P1765" s="57"/>
      <c r="Q1765" s="57"/>
      <c r="R1765" s="57"/>
      <c r="S1765" s="57"/>
      <c r="T1765" s="57"/>
      <c r="U1765" s="57"/>
      <c r="V1765" s="57"/>
      <c r="W1765" s="57"/>
      <c r="X1765" s="57"/>
      <c r="Y1765" s="57"/>
      <c r="Z1765" s="57"/>
      <c r="AA1765" s="57"/>
      <c r="AB1765" s="57"/>
      <c r="AC1765" s="57"/>
      <c r="AD1765" s="57"/>
      <c r="AE1765" s="57"/>
      <c r="AF1765" s="57"/>
      <c r="AG1765" s="57"/>
      <c r="AH1765" s="57"/>
      <c r="AI1765" s="57"/>
      <c r="AJ1765" s="57"/>
      <c r="AK1765" s="57"/>
      <c r="AL1765" s="57"/>
      <c r="AM1765" s="57"/>
      <c r="AN1765" s="57"/>
      <c r="AO1765" s="57"/>
      <c r="AP1765" s="57"/>
      <c r="AQ1765" s="57"/>
      <c r="AR1765" s="57"/>
      <c r="AS1765" s="57"/>
      <c r="AT1765" s="57"/>
      <c r="AU1765" s="57"/>
      <c r="AV1765" s="57"/>
      <c r="AW1765" s="57"/>
      <c r="AX1765" s="57"/>
      <c r="AY1765" s="57"/>
      <c r="AZ1765" s="57"/>
      <c r="BA1765" s="57"/>
      <c r="BB1765" s="57"/>
      <c r="BC1765" s="57"/>
      <c r="BD1765" s="57"/>
      <c r="BE1765" s="57"/>
      <c r="BF1765" s="57"/>
      <c r="BG1765" s="57"/>
      <c r="BH1765" s="57"/>
      <c r="BI1765" s="57"/>
      <c r="BJ1765" s="57"/>
      <c r="BK1765" s="57"/>
      <c r="BL1765" s="57"/>
      <c r="BM1765" s="57"/>
    </row>
    <row r="1766" spans="3:65">
      <c r="C1766" s="57"/>
      <c r="D1766" s="62"/>
      <c r="E1766" s="57"/>
      <c r="F1766" s="57"/>
      <c r="G1766" s="57"/>
      <c r="H1766" s="57"/>
      <c r="I1766" s="62"/>
      <c r="J1766" s="57"/>
      <c r="K1766" s="57"/>
      <c r="L1766" s="57"/>
      <c r="M1766" s="57"/>
      <c r="N1766" s="57"/>
      <c r="O1766" s="57"/>
      <c r="P1766" s="57"/>
      <c r="Q1766" s="57"/>
      <c r="R1766" s="57"/>
      <c r="S1766" s="57"/>
      <c r="T1766" s="57"/>
      <c r="U1766" s="57"/>
      <c r="V1766" s="57"/>
      <c r="W1766" s="57"/>
      <c r="X1766" s="57"/>
      <c r="Y1766" s="57"/>
      <c r="Z1766" s="57"/>
      <c r="AA1766" s="57"/>
      <c r="AB1766" s="57"/>
      <c r="AC1766" s="57"/>
      <c r="AD1766" s="57"/>
      <c r="AE1766" s="57"/>
      <c r="AF1766" s="57"/>
      <c r="AG1766" s="57"/>
      <c r="AH1766" s="57"/>
      <c r="AI1766" s="57"/>
      <c r="AJ1766" s="57"/>
      <c r="AK1766" s="57"/>
      <c r="AL1766" s="57"/>
      <c r="AM1766" s="57"/>
      <c r="AN1766" s="57"/>
      <c r="AO1766" s="57"/>
      <c r="AP1766" s="57"/>
      <c r="AQ1766" s="57"/>
      <c r="AR1766" s="57"/>
      <c r="AS1766" s="57"/>
      <c r="AT1766" s="57"/>
      <c r="AU1766" s="57"/>
      <c r="AV1766" s="57"/>
      <c r="AW1766" s="57"/>
      <c r="AX1766" s="57"/>
      <c r="AY1766" s="57"/>
      <c r="AZ1766" s="57"/>
      <c r="BA1766" s="57"/>
      <c r="BB1766" s="57"/>
      <c r="BC1766" s="57"/>
      <c r="BD1766" s="57"/>
      <c r="BE1766" s="57"/>
      <c r="BF1766" s="57"/>
      <c r="BG1766" s="57"/>
      <c r="BH1766" s="57"/>
      <c r="BI1766" s="57"/>
      <c r="BJ1766" s="57"/>
      <c r="BK1766" s="57"/>
      <c r="BL1766" s="57"/>
      <c r="BM1766" s="57"/>
    </row>
    <row r="1767" spans="3:65">
      <c r="C1767" s="57"/>
      <c r="D1767" s="62"/>
      <c r="E1767" s="57"/>
      <c r="F1767" s="57"/>
      <c r="G1767" s="57"/>
      <c r="H1767" s="57"/>
      <c r="I1767" s="62"/>
      <c r="J1767" s="57"/>
      <c r="K1767" s="57"/>
      <c r="L1767" s="57"/>
      <c r="M1767" s="57"/>
      <c r="N1767" s="57"/>
      <c r="O1767" s="57"/>
      <c r="P1767" s="57"/>
      <c r="Q1767" s="57"/>
      <c r="R1767" s="57"/>
      <c r="S1767" s="57"/>
      <c r="T1767" s="57"/>
      <c r="U1767" s="57"/>
      <c r="V1767" s="57"/>
      <c r="W1767" s="57"/>
      <c r="X1767" s="57"/>
      <c r="Y1767" s="57"/>
      <c r="Z1767" s="57"/>
      <c r="AA1767" s="57"/>
      <c r="AB1767" s="57"/>
      <c r="AC1767" s="57"/>
      <c r="AD1767" s="57"/>
      <c r="AE1767" s="57"/>
      <c r="AF1767" s="57"/>
      <c r="AG1767" s="57"/>
      <c r="AH1767" s="57"/>
      <c r="AI1767" s="57"/>
      <c r="AJ1767" s="57"/>
      <c r="AK1767" s="57"/>
      <c r="AL1767" s="57"/>
      <c r="AM1767" s="57"/>
      <c r="AN1767" s="57"/>
      <c r="AO1767" s="57"/>
      <c r="AP1767" s="57"/>
      <c r="AQ1767" s="57"/>
      <c r="AR1767" s="57"/>
      <c r="AS1767" s="57"/>
      <c r="AT1767" s="57"/>
      <c r="AU1767" s="57"/>
      <c r="AV1767" s="57"/>
      <c r="AW1767" s="57"/>
      <c r="AX1767" s="57"/>
      <c r="AY1767" s="57"/>
      <c r="AZ1767" s="57"/>
      <c r="BA1767" s="57"/>
      <c r="BB1767" s="57"/>
      <c r="BC1767" s="57"/>
      <c r="BD1767" s="57"/>
      <c r="BE1767" s="57"/>
      <c r="BF1767" s="57"/>
      <c r="BG1767" s="57"/>
      <c r="BH1767" s="57"/>
      <c r="BI1767" s="57"/>
      <c r="BJ1767" s="57"/>
      <c r="BK1767" s="57"/>
      <c r="BL1767" s="57"/>
      <c r="BM1767" s="57"/>
    </row>
    <row r="1768" spans="3:65">
      <c r="C1768" s="57"/>
      <c r="D1768" s="62"/>
      <c r="E1768" s="57"/>
      <c r="F1768" s="57"/>
      <c r="G1768" s="57"/>
      <c r="H1768" s="57"/>
      <c r="I1768" s="62"/>
      <c r="J1768" s="57"/>
      <c r="K1768" s="57"/>
      <c r="L1768" s="57"/>
      <c r="M1768" s="57"/>
      <c r="N1768" s="57"/>
      <c r="O1768" s="57"/>
      <c r="P1768" s="57"/>
      <c r="Q1768" s="57"/>
      <c r="R1768" s="57"/>
      <c r="S1768" s="57"/>
      <c r="T1768" s="57"/>
      <c r="U1768" s="57"/>
      <c r="V1768" s="57"/>
      <c r="W1768" s="57"/>
      <c r="X1768" s="57"/>
      <c r="Y1768" s="57"/>
      <c r="Z1768" s="57"/>
      <c r="AA1768" s="57"/>
      <c r="AB1768" s="57"/>
      <c r="AC1768" s="57"/>
      <c r="AD1768" s="57"/>
      <c r="AE1768" s="57"/>
      <c r="AF1768" s="57"/>
      <c r="AG1768" s="57"/>
      <c r="AH1768" s="57"/>
      <c r="AI1768" s="57"/>
      <c r="AJ1768" s="57"/>
      <c r="AK1768" s="57"/>
      <c r="AL1768" s="57"/>
      <c r="AM1768" s="57"/>
      <c r="AN1768" s="57"/>
      <c r="AO1768" s="57"/>
      <c r="AP1768" s="57"/>
      <c r="AQ1768" s="57"/>
      <c r="AR1768" s="57"/>
      <c r="AS1768" s="57"/>
      <c r="AT1768" s="57"/>
      <c r="AU1768" s="57"/>
      <c r="AV1768" s="57"/>
      <c r="AW1768" s="57"/>
      <c r="AX1768" s="57"/>
      <c r="AY1768" s="57"/>
      <c r="AZ1768" s="57"/>
      <c r="BA1768" s="57"/>
      <c r="BB1768" s="57"/>
      <c r="BC1768" s="57"/>
      <c r="BD1768" s="57"/>
      <c r="BE1768" s="57"/>
      <c r="BF1768" s="57"/>
      <c r="BG1768" s="57"/>
      <c r="BH1768" s="57"/>
      <c r="BI1768" s="57"/>
      <c r="BJ1768" s="57"/>
      <c r="BK1768" s="57"/>
      <c r="BL1768" s="57"/>
      <c r="BM1768" s="57"/>
    </row>
    <row r="1769" spans="3:65">
      <c r="C1769" s="57"/>
      <c r="D1769" s="62"/>
      <c r="E1769" s="57"/>
      <c r="F1769" s="57"/>
      <c r="G1769" s="57"/>
      <c r="H1769" s="57"/>
      <c r="I1769" s="62"/>
      <c r="J1769" s="57"/>
      <c r="K1769" s="57"/>
      <c r="L1769" s="57"/>
      <c r="M1769" s="57"/>
      <c r="N1769" s="57"/>
      <c r="O1769" s="57"/>
      <c r="P1769" s="57"/>
      <c r="Q1769" s="57"/>
      <c r="R1769" s="57"/>
      <c r="S1769" s="57"/>
      <c r="T1769" s="57"/>
      <c r="U1769" s="57"/>
      <c r="V1769" s="57"/>
      <c r="W1769" s="57"/>
      <c r="X1769" s="57"/>
      <c r="Y1769" s="57"/>
      <c r="Z1769" s="57"/>
      <c r="AA1769" s="57"/>
      <c r="AB1769" s="57"/>
      <c r="AC1769" s="57"/>
      <c r="AD1769" s="57"/>
      <c r="AE1769" s="57"/>
      <c r="AF1769" s="57"/>
      <c r="AG1769" s="57"/>
      <c r="AH1769" s="57"/>
      <c r="AI1769" s="57"/>
      <c r="AJ1769" s="57"/>
      <c r="AK1769" s="57"/>
      <c r="AL1769" s="57"/>
      <c r="AM1769" s="57"/>
      <c r="AN1769" s="57"/>
      <c r="AO1769" s="57"/>
      <c r="AP1769" s="57"/>
      <c r="AQ1769" s="57"/>
      <c r="AR1769" s="57"/>
      <c r="AS1769" s="57"/>
      <c r="AT1769" s="57"/>
      <c r="AU1769" s="57"/>
      <c r="AV1769" s="57"/>
      <c r="AW1769" s="57"/>
      <c r="AX1769" s="57"/>
      <c r="AY1769" s="57"/>
      <c r="AZ1769" s="57"/>
      <c r="BA1769" s="57"/>
      <c r="BB1769" s="57"/>
      <c r="BC1769" s="57"/>
      <c r="BD1769" s="57"/>
      <c r="BE1769" s="57"/>
      <c r="BF1769" s="57"/>
      <c r="BG1769" s="57"/>
      <c r="BH1769" s="57"/>
      <c r="BI1769" s="57"/>
      <c r="BJ1769" s="57"/>
      <c r="BK1769" s="57"/>
      <c r="BL1769" s="57"/>
      <c r="BM1769" s="57"/>
    </row>
    <row r="1770" spans="3:65">
      <c r="C1770" s="57"/>
      <c r="D1770" s="62"/>
      <c r="E1770" s="57"/>
      <c r="F1770" s="57"/>
      <c r="G1770" s="57"/>
      <c r="H1770" s="57"/>
      <c r="I1770" s="62"/>
      <c r="J1770" s="57"/>
      <c r="K1770" s="57"/>
      <c r="L1770" s="57"/>
      <c r="M1770" s="57"/>
      <c r="N1770" s="57"/>
      <c r="O1770" s="57"/>
      <c r="P1770" s="57"/>
      <c r="Q1770" s="57"/>
      <c r="R1770" s="57"/>
      <c r="S1770" s="57"/>
      <c r="T1770" s="57"/>
      <c r="U1770" s="57"/>
      <c r="V1770" s="57"/>
      <c r="W1770" s="57"/>
      <c r="X1770" s="57"/>
      <c r="Y1770" s="57"/>
      <c r="Z1770" s="57"/>
      <c r="AA1770" s="57"/>
      <c r="AB1770" s="57"/>
      <c r="AC1770" s="57"/>
      <c r="AD1770" s="57"/>
      <c r="AE1770" s="57"/>
      <c r="AF1770" s="57"/>
      <c r="AG1770" s="57"/>
      <c r="AH1770" s="57"/>
      <c r="AI1770" s="57"/>
      <c r="AJ1770" s="57"/>
      <c r="AK1770" s="57"/>
      <c r="AL1770" s="57"/>
      <c r="AM1770" s="57"/>
      <c r="AN1770" s="57"/>
      <c r="AO1770" s="57"/>
      <c r="AP1770" s="57"/>
      <c r="AQ1770" s="57"/>
      <c r="AR1770" s="57"/>
      <c r="AS1770" s="57"/>
      <c r="AT1770" s="57"/>
      <c r="AU1770" s="57"/>
      <c r="AV1770" s="57"/>
      <c r="AW1770" s="57"/>
      <c r="AX1770" s="57"/>
      <c r="AY1770" s="57"/>
      <c r="AZ1770" s="57"/>
      <c r="BA1770" s="57"/>
      <c r="BB1770" s="57"/>
      <c r="BC1770" s="57"/>
      <c r="BD1770" s="57"/>
      <c r="BE1770" s="57"/>
      <c r="BF1770" s="57"/>
      <c r="BG1770" s="57"/>
      <c r="BH1770" s="57"/>
      <c r="BI1770" s="57"/>
      <c r="BJ1770" s="57"/>
      <c r="BK1770" s="57"/>
      <c r="BL1770" s="57"/>
      <c r="BM1770" s="57"/>
    </row>
    <row r="1771" spans="3:65">
      <c r="C1771" s="57"/>
      <c r="D1771" s="62"/>
      <c r="E1771" s="57"/>
      <c r="F1771" s="57"/>
      <c r="G1771" s="57"/>
      <c r="H1771" s="57"/>
      <c r="I1771" s="62"/>
      <c r="J1771" s="57"/>
      <c r="K1771" s="57"/>
      <c r="L1771" s="57"/>
      <c r="M1771" s="57"/>
      <c r="N1771" s="57"/>
      <c r="O1771" s="57"/>
      <c r="P1771" s="57"/>
      <c r="Q1771" s="57"/>
      <c r="R1771" s="57"/>
      <c r="S1771" s="57"/>
      <c r="T1771" s="57"/>
      <c r="U1771" s="57"/>
      <c r="V1771" s="57"/>
      <c r="W1771" s="57"/>
      <c r="X1771" s="57"/>
      <c r="Y1771" s="57"/>
      <c r="Z1771" s="57"/>
      <c r="AA1771" s="57"/>
      <c r="AB1771" s="57"/>
      <c r="AC1771" s="57"/>
      <c r="AD1771" s="57"/>
      <c r="AE1771" s="57"/>
      <c r="AF1771" s="57"/>
      <c r="AG1771" s="57"/>
      <c r="AH1771" s="57"/>
      <c r="AI1771" s="57"/>
      <c r="AJ1771" s="57"/>
      <c r="AK1771" s="57"/>
      <c r="AL1771" s="57"/>
      <c r="AM1771" s="57"/>
      <c r="AN1771" s="57"/>
      <c r="AO1771" s="57"/>
      <c r="AP1771" s="57"/>
      <c r="AQ1771" s="57"/>
      <c r="AR1771" s="57"/>
      <c r="AS1771" s="57"/>
      <c r="AT1771" s="57"/>
      <c r="AU1771" s="57"/>
      <c r="AV1771" s="57"/>
      <c r="AW1771" s="57"/>
      <c r="AX1771" s="57"/>
      <c r="AY1771" s="57"/>
      <c r="AZ1771" s="57"/>
      <c r="BA1771" s="57"/>
      <c r="BB1771" s="57"/>
      <c r="BC1771" s="57"/>
      <c r="BD1771" s="57"/>
      <c r="BE1771" s="57"/>
      <c r="BF1771" s="57"/>
      <c r="BG1771" s="57"/>
      <c r="BH1771" s="57"/>
      <c r="BI1771" s="57"/>
      <c r="BJ1771" s="57"/>
      <c r="BK1771" s="57"/>
      <c r="BL1771" s="57"/>
      <c r="BM1771" s="57"/>
    </row>
    <row r="1772" spans="3:65">
      <c r="C1772" s="57"/>
      <c r="D1772" s="62"/>
      <c r="E1772" s="57"/>
      <c r="F1772" s="57"/>
      <c r="G1772" s="57"/>
      <c r="H1772" s="57"/>
      <c r="I1772" s="62"/>
      <c r="J1772" s="57"/>
      <c r="K1772" s="57"/>
      <c r="L1772" s="57"/>
      <c r="M1772" s="57"/>
      <c r="N1772" s="57"/>
      <c r="O1772" s="57"/>
      <c r="P1772" s="57"/>
      <c r="Q1772" s="57"/>
      <c r="R1772" s="57"/>
      <c r="S1772" s="57"/>
      <c r="T1772" s="57"/>
      <c r="U1772" s="57"/>
      <c r="V1772" s="57"/>
      <c r="W1772" s="57"/>
      <c r="X1772" s="57"/>
      <c r="Y1772" s="57"/>
      <c r="Z1772" s="57"/>
      <c r="AA1772" s="57"/>
      <c r="AB1772" s="57"/>
      <c r="AC1772" s="57"/>
      <c r="AD1772" s="57"/>
      <c r="AE1772" s="57"/>
      <c r="AF1772" s="57"/>
      <c r="AG1772" s="57"/>
      <c r="AH1772" s="57"/>
      <c r="AI1772" s="57"/>
      <c r="AJ1772" s="57"/>
      <c r="AK1772" s="57"/>
      <c r="AL1772" s="57"/>
      <c r="AM1772" s="57"/>
      <c r="AN1772" s="57"/>
      <c r="AO1772" s="57"/>
      <c r="AP1772" s="57"/>
      <c r="AQ1772" s="57"/>
      <c r="AR1772" s="57"/>
      <c r="AS1772" s="57"/>
      <c r="AT1772" s="57"/>
      <c r="AU1772" s="57"/>
      <c r="AV1772" s="57"/>
      <c r="AW1772" s="57"/>
      <c r="AX1772" s="57"/>
      <c r="AY1772" s="57"/>
      <c r="AZ1772" s="57"/>
      <c r="BA1772" s="57"/>
      <c r="BB1772" s="57"/>
      <c r="BC1772" s="57"/>
      <c r="BD1772" s="57"/>
      <c r="BE1772" s="57"/>
      <c r="BF1772" s="57"/>
      <c r="BG1772" s="57"/>
      <c r="BH1772" s="57"/>
      <c r="BI1772" s="57"/>
      <c r="BJ1772" s="57"/>
      <c r="BK1772" s="57"/>
      <c r="BL1772" s="57"/>
      <c r="BM1772" s="57"/>
    </row>
    <row r="1773" spans="3:65">
      <c r="C1773" s="57"/>
      <c r="D1773" s="62"/>
      <c r="E1773" s="57"/>
      <c r="F1773" s="57"/>
      <c r="G1773" s="57"/>
      <c r="H1773" s="57"/>
      <c r="I1773" s="62"/>
      <c r="J1773" s="57"/>
      <c r="K1773" s="57"/>
      <c r="L1773" s="57"/>
      <c r="M1773" s="57"/>
      <c r="N1773" s="57"/>
      <c r="O1773" s="57"/>
      <c r="P1773" s="57"/>
      <c r="Q1773" s="57"/>
      <c r="R1773" s="57"/>
      <c r="S1773" s="57"/>
      <c r="T1773" s="57"/>
      <c r="U1773" s="57"/>
      <c r="V1773" s="57"/>
      <c r="W1773" s="57"/>
      <c r="X1773" s="57"/>
      <c r="Y1773" s="57"/>
      <c r="Z1773" s="57"/>
      <c r="AA1773" s="57"/>
      <c r="AB1773" s="57"/>
      <c r="AC1773" s="57"/>
      <c r="AD1773" s="57"/>
      <c r="AE1773" s="57"/>
      <c r="AF1773" s="57"/>
      <c r="AG1773" s="57"/>
      <c r="AH1773" s="57"/>
      <c r="AI1773" s="57"/>
      <c r="AJ1773" s="57"/>
      <c r="AK1773" s="57"/>
      <c r="AL1773" s="57"/>
      <c r="AM1773" s="57"/>
      <c r="AN1773" s="57"/>
      <c r="AO1773" s="57"/>
      <c r="AP1773" s="57"/>
      <c r="AQ1773" s="57"/>
      <c r="AR1773" s="57"/>
      <c r="AS1773" s="57"/>
      <c r="AT1773" s="57"/>
      <c r="AU1773" s="57"/>
      <c r="AV1773" s="57"/>
      <c r="AW1773" s="57"/>
      <c r="AX1773" s="57"/>
      <c r="AY1773" s="57"/>
      <c r="AZ1773" s="57"/>
      <c r="BA1773" s="57"/>
      <c r="BB1773" s="57"/>
      <c r="BC1773" s="57"/>
      <c r="BD1773" s="57"/>
      <c r="BE1773" s="57"/>
      <c r="BF1773" s="57"/>
      <c r="BG1773" s="57"/>
      <c r="BH1773" s="57"/>
      <c r="BI1773" s="57"/>
      <c r="BJ1773" s="57"/>
      <c r="BK1773" s="57"/>
      <c r="BL1773" s="57"/>
      <c r="BM1773" s="57"/>
    </row>
    <row r="1774" spans="3:65">
      <c r="C1774" s="57"/>
      <c r="D1774" s="62"/>
      <c r="E1774" s="57"/>
      <c r="F1774" s="57"/>
      <c r="G1774" s="57"/>
      <c r="H1774" s="57"/>
      <c r="I1774" s="62"/>
      <c r="J1774" s="57"/>
      <c r="K1774" s="57"/>
      <c r="L1774" s="57"/>
      <c r="M1774" s="57"/>
      <c r="N1774" s="57"/>
      <c r="O1774" s="57"/>
      <c r="P1774" s="57"/>
      <c r="Q1774" s="57"/>
      <c r="R1774" s="57"/>
      <c r="S1774" s="57"/>
      <c r="T1774" s="57"/>
      <c r="U1774" s="57"/>
      <c r="V1774" s="57"/>
      <c r="W1774" s="57"/>
      <c r="X1774" s="57"/>
      <c r="Y1774" s="57"/>
      <c r="Z1774" s="57"/>
      <c r="AA1774" s="57"/>
      <c r="AB1774" s="57"/>
      <c r="AC1774" s="57"/>
      <c r="AD1774" s="57"/>
      <c r="AE1774" s="57"/>
      <c r="AF1774" s="57"/>
      <c r="AG1774" s="57"/>
      <c r="AH1774" s="57"/>
      <c r="AI1774" s="57"/>
      <c r="AJ1774" s="57"/>
      <c r="AK1774" s="57"/>
      <c r="AL1774" s="57"/>
      <c r="AM1774" s="57"/>
      <c r="AN1774" s="57"/>
      <c r="AO1774" s="57"/>
      <c r="AP1774" s="57"/>
      <c r="AQ1774" s="57"/>
      <c r="AR1774" s="57"/>
      <c r="AS1774" s="57"/>
      <c r="AT1774" s="57"/>
      <c r="AU1774" s="57"/>
      <c r="AV1774" s="57"/>
      <c r="AW1774" s="57"/>
      <c r="AX1774" s="57"/>
      <c r="AY1774" s="57"/>
      <c r="AZ1774" s="57"/>
      <c r="BA1774" s="57"/>
      <c r="BB1774" s="57"/>
      <c r="BC1774" s="57"/>
      <c r="BD1774" s="57"/>
      <c r="BE1774" s="57"/>
      <c r="BF1774" s="57"/>
      <c r="BG1774" s="57"/>
      <c r="BH1774" s="57"/>
      <c r="BI1774" s="57"/>
      <c r="BJ1774" s="57"/>
      <c r="BK1774" s="57"/>
      <c r="BL1774" s="57"/>
      <c r="BM1774" s="57"/>
    </row>
    <row r="1775" spans="3:65">
      <c r="C1775" s="57"/>
      <c r="D1775" s="62"/>
      <c r="E1775" s="57"/>
      <c r="F1775" s="57"/>
      <c r="G1775" s="57"/>
      <c r="H1775" s="57"/>
      <c r="I1775" s="62"/>
      <c r="J1775" s="57"/>
      <c r="K1775" s="57"/>
      <c r="L1775" s="57"/>
      <c r="M1775" s="57"/>
      <c r="N1775" s="57"/>
      <c r="O1775" s="57"/>
      <c r="P1775" s="57"/>
      <c r="Q1775" s="57"/>
      <c r="R1775" s="57"/>
      <c r="S1775" s="57"/>
      <c r="T1775" s="57"/>
      <c r="U1775" s="57"/>
      <c r="V1775" s="57"/>
      <c r="W1775" s="57"/>
      <c r="X1775" s="57"/>
      <c r="Y1775" s="57"/>
      <c r="Z1775" s="57"/>
      <c r="AA1775" s="57"/>
      <c r="AB1775" s="57"/>
      <c r="AC1775" s="57"/>
      <c r="AD1775" s="57"/>
      <c r="AE1775" s="57"/>
      <c r="AF1775" s="57"/>
      <c r="AG1775" s="57"/>
      <c r="AH1775" s="57"/>
      <c r="AI1775" s="57"/>
      <c r="AJ1775" s="57"/>
      <c r="AK1775" s="57"/>
      <c r="AL1775" s="57"/>
      <c r="AM1775" s="57"/>
      <c r="AN1775" s="57"/>
      <c r="AO1775" s="57"/>
      <c r="AP1775" s="57"/>
      <c r="AQ1775" s="57"/>
      <c r="AR1775" s="57"/>
      <c r="AS1775" s="57"/>
      <c r="AT1775" s="57"/>
      <c r="AU1775" s="57"/>
      <c r="AV1775" s="57"/>
      <c r="AW1775" s="57"/>
      <c r="AX1775" s="57"/>
      <c r="AY1775" s="57"/>
      <c r="AZ1775" s="57"/>
      <c r="BA1775" s="57"/>
      <c r="BB1775" s="57"/>
      <c r="BC1775" s="57"/>
      <c r="BD1775" s="57"/>
      <c r="BE1775" s="57"/>
      <c r="BF1775" s="57"/>
      <c r="BG1775" s="57"/>
      <c r="BH1775" s="57"/>
      <c r="BI1775" s="57"/>
      <c r="BJ1775" s="57"/>
      <c r="BK1775" s="57"/>
      <c r="BL1775" s="57"/>
      <c r="BM1775" s="57"/>
    </row>
    <row r="1776" spans="3:65">
      <c r="C1776" s="57"/>
      <c r="D1776" s="62"/>
      <c r="E1776" s="57"/>
      <c r="F1776" s="57"/>
      <c r="G1776" s="57"/>
      <c r="H1776" s="57"/>
      <c r="I1776" s="62"/>
      <c r="J1776" s="57"/>
      <c r="K1776" s="57"/>
      <c r="L1776" s="57"/>
      <c r="M1776" s="57"/>
      <c r="N1776" s="57"/>
      <c r="O1776" s="57"/>
      <c r="P1776" s="57"/>
      <c r="Q1776" s="57"/>
      <c r="R1776" s="57"/>
      <c r="S1776" s="57"/>
      <c r="T1776" s="57"/>
      <c r="U1776" s="57"/>
      <c r="V1776" s="57"/>
      <c r="W1776" s="57"/>
      <c r="X1776" s="57"/>
      <c r="Y1776" s="57"/>
      <c r="Z1776" s="57"/>
      <c r="AA1776" s="57"/>
      <c r="AB1776" s="57"/>
      <c r="AC1776" s="57"/>
      <c r="AD1776" s="57"/>
      <c r="AE1776" s="57"/>
      <c r="AF1776" s="57"/>
      <c r="AG1776" s="57"/>
      <c r="AH1776" s="57"/>
      <c r="AI1776" s="57"/>
      <c r="AJ1776" s="57"/>
      <c r="AK1776" s="57"/>
      <c r="AL1776" s="57"/>
      <c r="AM1776" s="57"/>
      <c r="AN1776" s="57"/>
      <c r="AO1776" s="57"/>
      <c r="AP1776" s="57"/>
      <c r="AQ1776" s="57"/>
      <c r="AR1776" s="57"/>
      <c r="AS1776" s="57"/>
      <c r="AT1776" s="57"/>
      <c r="AU1776" s="57"/>
      <c r="AV1776" s="57"/>
      <c r="AW1776" s="57"/>
      <c r="AX1776" s="57"/>
      <c r="AY1776" s="57"/>
      <c r="AZ1776" s="57"/>
      <c r="BA1776" s="57"/>
      <c r="BB1776" s="57"/>
      <c r="BC1776" s="57"/>
      <c r="BD1776" s="57"/>
      <c r="BE1776" s="57"/>
      <c r="BF1776" s="57"/>
      <c r="BG1776" s="57"/>
      <c r="BH1776" s="57"/>
      <c r="BI1776" s="57"/>
      <c r="BJ1776" s="57"/>
      <c r="BK1776" s="57"/>
      <c r="BL1776" s="57"/>
      <c r="BM1776" s="57"/>
    </row>
    <row r="1777" spans="3:65">
      <c r="C1777" s="57"/>
      <c r="D1777" s="62"/>
      <c r="E1777" s="57"/>
      <c r="F1777" s="57"/>
      <c r="G1777" s="57"/>
      <c r="H1777" s="57"/>
      <c r="I1777" s="62"/>
      <c r="J1777" s="57"/>
      <c r="K1777" s="57"/>
      <c r="L1777" s="57"/>
      <c r="M1777" s="57"/>
      <c r="N1777" s="57"/>
      <c r="O1777" s="57"/>
      <c r="P1777" s="57"/>
      <c r="Q1777" s="57"/>
      <c r="R1777" s="57"/>
      <c r="S1777" s="57"/>
      <c r="T1777" s="57"/>
      <c r="U1777" s="57"/>
      <c r="V1777" s="57"/>
      <c r="W1777" s="57"/>
      <c r="X1777" s="57"/>
      <c r="Y1777" s="57"/>
      <c r="Z1777" s="57"/>
      <c r="AA1777" s="57"/>
      <c r="AB1777" s="57"/>
      <c r="AC1777" s="57"/>
      <c r="AD1777" s="57"/>
      <c r="AE1777" s="57"/>
      <c r="AF1777" s="57"/>
      <c r="AG1777" s="57"/>
      <c r="AH1777" s="57"/>
      <c r="AI1777" s="57"/>
      <c r="AJ1777" s="57"/>
      <c r="AK1777" s="57"/>
      <c r="AL1777" s="57"/>
      <c r="AM1777" s="57"/>
      <c r="AN1777" s="57"/>
      <c r="AO1777" s="57"/>
      <c r="AP1777" s="57"/>
      <c r="AQ1777" s="57"/>
      <c r="AR1777" s="57"/>
      <c r="AS1777" s="57"/>
      <c r="AT1777" s="57"/>
      <c r="AU1777" s="57"/>
      <c r="AV1777" s="57"/>
      <c r="AW1777" s="57"/>
      <c r="AX1777" s="57"/>
      <c r="AY1777" s="57"/>
      <c r="AZ1777" s="57"/>
      <c r="BA1777" s="57"/>
      <c r="BB1777" s="57"/>
      <c r="BC1777" s="57"/>
      <c r="BD1777" s="57"/>
      <c r="BE1777" s="57"/>
      <c r="BF1777" s="57"/>
      <c r="BG1777" s="57"/>
      <c r="BH1777" s="57"/>
      <c r="BI1777" s="57"/>
      <c r="BJ1777" s="57"/>
      <c r="BK1777" s="57"/>
      <c r="BL1777" s="57"/>
      <c r="BM1777" s="57"/>
    </row>
    <row r="1778" spans="3:65">
      <c r="C1778" s="57"/>
      <c r="D1778" s="62"/>
      <c r="E1778" s="57"/>
      <c r="F1778" s="57"/>
      <c r="G1778" s="57"/>
      <c r="H1778" s="57"/>
      <c r="I1778" s="62"/>
      <c r="J1778" s="57"/>
      <c r="K1778" s="57"/>
      <c r="L1778" s="57"/>
      <c r="M1778" s="57"/>
      <c r="N1778" s="57"/>
      <c r="O1778" s="57"/>
      <c r="P1778" s="57"/>
      <c r="Q1778" s="57"/>
      <c r="R1778" s="57"/>
      <c r="S1778" s="57"/>
      <c r="T1778" s="57"/>
      <c r="U1778" s="57"/>
      <c r="V1778" s="57"/>
      <c r="W1778" s="57"/>
      <c r="X1778" s="57"/>
      <c r="Y1778" s="57"/>
      <c r="Z1778" s="57"/>
      <c r="AA1778" s="57"/>
      <c r="AB1778" s="57"/>
      <c r="AC1778" s="57"/>
      <c r="AD1778" s="57"/>
      <c r="AE1778" s="57"/>
      <c r="AF1778" s="57"/>
      <c r="AG1778" s="57"/>
      <c r="AH1778" s="57"/>
      <c r="AI1778" s="57"/>
      <c r="AJ1778" s="57"/>
      <c r="AK1778" s="57"/>
      <c r="AL1778" s="57"/>
      <c r="AM1778" s="57"/>
      <c r="AN1778" s="57"/>
      <c r="AO1778" s="57"/>
      <c r="AP1778" s="57"/>
      <c r="AQ1778" s="57"/>
      <c r="AR1778" s="57"/>
      <c r="AS1778" s="57"/>
      <c r="AT1778" s="57"/>
      <c r="AU1778" s="57"/>
      <c r="AV1778" s="57"/>
      <c r="AW1778" s="57"/>
      <c r="AX1778" s="57"/>
      <c r="AY1778" s="57"/>
      <c r="AZ1778" s="57"/>
      <c r="BA1778" s="57"/>
      <c r="BB1778" s="57"/>
      <c r="BC1778" s="57"/>
      <c r="BD1778" s="57"/>
      <c r="BE1778" s="57"/>
      <c r="BF1778" s="57"/>
      <c r="BG1778" s="57"/>
      <c r="BH1778" s="57"/>
      <c r="BI1778" s="57"/>
      <c r="BJ1778" s="57"/>
      <c r="BK1778" s="57"/>
      <c r="BL1778" s="57"/>
      <c r="BM1778" s="57"/>
    </row>
    <row r="1779" spans="3:65">
      <c r="C1779" s="57"/>
      <c r="D1779" s="62"/>
      <c r="E1779" s="57"/>
      <c r="F1779" s="57"/>
      <c r="G1779" s="57"/>
      <c r="H1779" s="57"/>
      <c r="I1779" s="62"/>
      <c r="J1779" s="57"/>
      <c r="K1779" s="57"/>
      <c r="L1779" s="57"/>
      <c r="M1779" s="57"/>
      <c r="N1779" s="57"/>
      <c r="O1779" s="57"/>
      <c r="P1779" s="57"/>
      <c r="Q1779" s="57"/>
      <c r="R1779" s="57"/>
      <c r="S1779" s="57"/>
      <c r="T1779" s="57"/>
      <c r="U1779" s="57"/>
      <c r="V1779" s="57"/>
      <c r="W1779" s="57"/>
      <c r="X1779" s="57"/>
      <c r="Y1779" s="57"/>
      <c r="Z1779" s="57"/>
      <c r="AA1779" s="57"/>
      <c r="AB1779" s="57"/>
      <c r="AC1779" s="57"/>
      <c r="AD1779" s="57"/>
      <c r="AE1779" s="57"/>
      <c r="AF1779" s="57"/>
      <c r="AG1779" s="57"/>
      <c r="AH1779" s="57"/>
      <c r="AI1779" s="57"/>
      <c r="AJ1779" s="57"/>
      <c r="AK1779" s="57"/>
      <c r="AL1779" s="57"/>
      <c r="AM1779" s="57"/>
      <c r="AN1779" s="57"/>
      <c r="AO1779" s="57"/>
      <c r="AP1779" s="57"/>
      <c r="AQ1779" s="57"/>
      <c r="AR1779" s="57"/>
      <c r="AS1779" s="57"/>
      <c r="AT1779" s="57"/>
      <c r="AU1779" s="57"/>
      <c r="AV1779" s="57"/>
      <c r="AW1779" s="57"/>
      <c r="AX1779" s="57"/>
      <c r="AY1779" s="57"/>
      <c r="AZ1779" s="57"/>
      <c r="BA1779" s="57"/>
      <c r="BB1779" s="57"/>
      <c r="BC1779" s="57"/>
      <c r="BD1779" s="57"/>
      <c r="BE1779" s="57"/>
      <c r="BF1779" s="57"/>
      <c r="BG1779" s="57"/>
      <c r="BH1779" s="57"/>
      <c r="BI1779" s="57"/>
      <c r="BJ1779" s="57"/>
      <c r="BK1779" s="57"/>
      <c r="BL1779" s="57"/>
      <c r="BM1779" s="57"/>
    </row>
    <row r="1780" spans="3:65">
      <c r="C1780" s="57"/>
      <c r="D1780" s="62"/>
      <c r="E1780" s="57"/>
      <c r="F1780" s="57"/>
      <c r="G1780" s="57"/>
      <c r="H1780" s="57"/>
      <c r="I1780" s="62"/>
      <c r="J1780" s="57"/>
      <c r="K1780" s="57"/>
      <c r="L1780" s="57"/>
      <c r="M1780" s="57"/>
      <c r="N1780" s="57"/>
      <c r="O1780" s="57"/>
      <c r="P1780" s="57"/>
      <c r="Q1780" s="57"/>
      <c r="R1780" s="57"/>
      <c r="S1780" s="57"/>
      <c r="T1780" s="57"/>
      <c r="U1780" s="57"/>
      <c r="V1780" s="57"/>
      <c r="W1780" s="57"/>
      <c r="X1780" s="57"/>
      <c r="Y1780" s="57"/>
      <c r="Z1780" s="57"/>
      <c r="AA1780" s="57"/>
      <c r="AB1780" s="57"/>
      <c r="AC1780" s="57"/>
      <c r="AD1780" s="57"/>
      <c r="AE1780" s="57"/>
      <c r="AF1780" s="57"/>
      <c r="AG1780" s="57"/>
      <c r="AH1780" s="57"/>
      <c r="AI1780" s="57"/>
      <c r="AJ1780" s="57"/>
      <c r="AK1780" s="57"/>
      <c r="AL1780" s="57"/>
      <c r="AM1780" s="57"/>
      <c r="AN1780" s="57"/>
      <c r="AO1780" s="57"/>
      <c r="AP1780" s="57"/>
      <c r="AQ1780" s="57"/>
      <c r="AR1780" s="57"/>
      <c r="AS1780" s="57"/>
      <c r="AT1780" s="57"/>
      <c r="AU1780" s="57"/>
      <c r="AV1780" s="57"/>
      <c r="AW1780" s="57"/>
      <c r="AX1780" s="57"/>
      <c r="AY1780" s="57"/>
      <c r="AZ1780" s="57"/>
      <c r="BA1780" s="57"/>
      <c r="BB1780" s="57"/>
      <c r="BC1780" s="57"/>
      <c r="BD1780" s="57"/>
      <c r="BE1780" s="57"/>
      <c r="BF1780" s="57"/>
      <c r="BG1780" s="57"/>
      <c r="BH1780" s="57"/>
      <c r="BI1780" s="57"/>
      <c r="BJ1780" s="57"/>
      <c r="BK1780" s="57"/>
      <c r="BL1780" s="57"/>
      <c r="BM1780" s="57"/>
    </row>
    <row r="1781" spans="3:65">
      <c r="C1781" s="57"/>
      <c r="D1781" s="62"/>
      <c r="E1781" s="57"/>
      <c r="F1781" s="57"/>
      <c r="G1781" s="57"/>
      <c r="H1781" s="57"/>
      <c r="I1781" s="62"/>
      <c r="J1781" s="57"/>
      <c r="K1781" s="57"/>
      <c r="L1781" s="57"/>
      <c r="M1781" s="57"/>
      <c r="N1781" s="57"/>
      <c r="O1781" s="57"/>
      <c r="P1781" s="57"/>
      <c r="Q1781" s="57"/>
      <c r="R1781" s="57"/>
      <c r="S1781" s="57"/>
      <c r="T1781" s="57"/>
      <c r="U1781" s="57"/>
      <c r="V1781" s="57"/>
      <c r="W1781" s="57"/>
      <c r="X1781" s="57"/>
      <c r="Y1781" s="57"/>
      <c r="Z1781" s="57"/>
      <c r="AA1781" s="57"/>
      <c r="AB1781" s="57"/>
      <c r="AC1781" s="57"/>
      <c r="AD1781" s="57"/>
      <c r="AE1781" s="57"/>
      <c r="AF1781" s="57"/>
      <c r="AG1781" s="57"/>
      <c r="AH1781" s="57"/>
      <c r="AI1781" s="57"/>
      <c r="AJ1781" s="57"/>
      <c r="AK1781" s="57"/>
      <c r="AL1781" s="57"/>
      <c r="AM1781" s="57"/>
      <c r="AN1781" s="57"/>
      <c r="AO1781" s="57"/>
      <c r="AP1781" s="57"/>
      <c r="AQ1781" s="57"/>
      <c r="AR1781" s="57"/>
      <c r="AS1781" s="57"/>
      <c r="AT1781" s="57"/>
      <c r="AU1781" s="57"/>
      <c r="AV1781" s="57"/>
      <c r="AW1781" s="57"/>
      <c r="AX1781" s="57"/>
      <c r="AY1781" s="57"/>
      <c r="AZ1781" s="57"/>
      <c r="BA1781" s="57"/>
      <c r="BB1781" s="57"/>
      <c r="BC1781" s="57"/>
      <c r="BD1781" s="57"/>
      <c r="BE1781" s="57"/>
      <c r="BF1781" s="57"/>
      <c r="BG1781" s="57"/>
      <c r="BH1781" s="57"/>
      <c r="BI1781" s="57"/>
      <c r="BJ1781" s="57"/>
      <c r="BK1781" s="57"/>
      <c r="BL1781" s="57"/>
      <c r="BM1781" s="57"/>
    </row>
    <row r="1782" spans="3:65">
      <c r="C1782" s="57"/>
      <c r="D1782" s="62"/>
      <c r="E1782" s="57"/>
      <c r="F1782" s="57"/>
      <c r="G1782" s="57"/>
      <c r="H1782" s="57"/>
      <c r="I1782" s="62"/>
      <c r="J1782" s="57"/>
      <c r="K1782" s="57"/>
      <c r="L1782" s="57"/>
      <c r="M1782" s="57"/>
      <c r="N1782" s="57"/>
      <c r="O1782" s="57"/>
      <c r="P1782" s="57"/>
      <c r="Q1782" s="57"/>
      <c r="R1782" s="57"/>
      <c r="S1782" s="57"/>
      <c r="T1782" s="57"/>
      <c r="U1782" s="57"/>
      <c r="V1782" s="57"/>
      <c r="W1782" s="57"/>
      <c r="X1782" s="57"/>
      <c r="Y1782" s="57"/>
      <c r="Z1782" s="57"/>
      <c r="AA1782" s="57"/>
      <c r="AB1782" s="57"/>
      <c r="AC1782" s="57"/>
      <c r="AD1782" s="57"/>
      <c r="AE1782" s="57"/>
      <c r="AF1782" s="57"/>
      <c r="AG1782" s="57"/>
      <c r="AH1782" s="57"/>
      <c r="AI1782" s="57"/>
      <c r="AJ1782" s="57"/>
      <c r="AK1782" s="57"/>
      <c r="AL1782" s="57"/>
      <c r="AM1782" s="57"/>
      <c r="AN1782" s="57"/>
      <c r="AO1782" s="57"/>
      <c r="AP1782" s="57"/>
      <c r="AQ1782" s="57"/>
      <c r="AR1782" s="57"/>
      <c r="AS1782" s="57"/>
      <c r="AT1782" s="57"/>
      <c r="AU1782" s="57"/>
      <c r="AV1782" s="57"/>
      <c r="AW1782" s="57"/>
      <c r="AX1782" s="57"/>
      <c r="AY1782" s="57"/>
      <c r="AZ1782" s="57"/>
      <c r="BA1782" s="57"/>
      <c r="BB1782" s="57"/>
      <c r="BC1782" s="57"/>
      <c r="BD1782" s="57"/>
      <c r="BE1782" s="57"/>
      <c r="BF1782" s="57"/>
      <c r="BG1782" s="57"/>
      <c r="BH1782" s="57"/>
      <c r="BI1782" s="57"/>
      <c r="BJ1782" s="57"/>
      <c r="BK1782" s="57"/>
      <c r="BL1782" s="57"/>
      <c r="BM1782" s="57"/>
    </row>
    <row r="1783" spans="3:65">
      <c r="C1783" s="57"/>
      <c r="D1783" s="62"/>
      <c r="E1783" s="57"/>
      <c r="F1783" s="57"/>
      <c r="G1783" s="57"/>
      <c r="H1783" s="57"/>
      <c r="I1783" s="62"/>
      <c r="J1783" s="57"/>
      <c r="K1783" s="57"/>
      <c r="L1783" s="57"/>
      <c r="M1783" s="57"/>
      <c r="N1783" s="57"/>
      <c r="O1783" s="57"/>
      <c r="P1783" s="57"/>
      <c r="Q1783" s="57"/>
      <c r="R1783" s="57"/>
      <c r="S1783" s="57"/>
      <c r="T1783" s="57"/>
      <c r="U1783" s="57"/>
      <c r="V1783" s="57"/>
      <c r="W1783" s="57"/>
      <c r="X1783" s="57"/>
      <c r="Y1783" s="57"/>
      <c r="Z1783" s="57"/>
      <c r="AA1783" s="57"/>
      <c r="AB1783" s="57"/>
      <c r="AC1783" s="57"/>
      <c r="AD1783" s="57"/>
      <c r="AE1783" s="57"/>
      <c r="AF1783" s="57"/>
      <c r="AG1783" s="57"/>
      <c r="AH1783" s="57"/>
      <c r="AI1783" s="57"/>
      <c r="AJ1783" s="57"/>
      <c r="AK1783" s="57"/>
      <c r="AL1783" s="57"/>
      <c r="AM1783" s="57"/>
      <c r="AN1783" s="57"/>
      <c r="AO1783" s="57"/>
      <c r="AP1783" s="57"/>
      <c r="AQ1783" s="57"/>
      <c r="AR1783" s="57"/>
      <c r="AS1783" s="57"/>
      <c r="AT1783" s="57"/>
      <c r="AU1783" s="57"/>
      <c r="AV1783" s="57"/>
      <c r="AW1783" s="57"/>
      <c r="AX1783" s="57"/>
      <c r="AY1783" s="57"/>
      <c r="AZ1783" s="57"/>
      <c r="BA1783" s="57"/>
      <c r="BB1783" s="57"/>
      <c r="BC1783" s="57"/>
      <c r="BD1783" s="57"/>
      <c r="BE1783" s="57"/>
      <c r="BF1783" s="57"/>
      <c r="BG1783" s="57"/>
      <c r="BH1783" s="57"/>
      <c r="BI1783" s="57"/>
      <c r="BJ1783" s="57"/>
      <c r="BK1783" s="57"/>
      <c r="BL1783" s="57"/>
      <c r="BM1783" s="57"/>
    </row>
    <row r="1784" spans="3:65">
      <c r="C1784" s="57"/>
      <c r="D1784" s="62"/>
      <c r="E1784" s="57"/>
      <c r="F1784" s="57"/>
      <c r="G1784" s="57"/>
      <c r="H1784" s="57"/>
      <c r="I1784" s="62"/>
      <c r="J1784" s="57"/>
      <c r="K1784" s="57"/>
      <c r="L1784" s="57"/>
      <c r="M1784" s="57"/>
      <c r="N1784" s="57"/>
      <c r="O1784" s="57"/>
      <c r="P1784" s="57"/>
      <c r="Q1784" s="57"/>
      <c r="R1784" s="57"/>
      <c r="S1784" s="57"/>
      <c r="T1784" s="57"/>
      <c r="U1784" s="57"/>
      <c r="V1784" s="57"/>
      <c r="W1784" s="57"/>
      <c r="X1784" s="57"/>
      <c r="Y1784" s="57"/>
      <c r="Z1784" s="57"/>
      <c r="AA1784" s="57"/>
      <c r="AB1784" s="57"/>
      <c r="AC1784" s="57"/>
      <c r="AD1784" s="57"/>
      <c r="AE1784" s="57"/>
      <c r="AF1784" s="57"/>
      <c r="AG1784" s="57"/>
      <c r="AH1784" s="57"/>
      <c r="AI1784" s="57"/>
      <c r="AJ1784" s="57"/>
      <c r="AK1784" s="57"/>
      <c r="AL1784" s="57"/>
      <c r="AM1784" s="57"/>
      <c r="AN1784" s="57"/>
      <c r="AO1784" s="57"/>
      <c r="AP1784" s="57"/>
      <c r="AQ1784" s="57"/>
      <c r="AR1784" s="57"/>
      <c r="AS1784" s="57"/>
      <c r="AT1784" s="57"/>
      <c r="AU1784" s="57"/>
      <c r="AV1784" s="57"/>
      <c r="AW1784" s="57"/>
      <c r="AX1784" s="57"/>
      <c r="AY1784" s="57"/>
      <c r="AZ1784" s="57"/>
      <c r="BA1784" s="57"/>
      <c r="BB1784" s="57"/>
      <c r="BC1784" s="57"/>
      <c r="BD1784" s="57"/>
      <c r="BE1784" s="57"/>
      <c r="BF1784" s="57"/>
      <c r="BG1784" s="57"/>
      <c r="BH1784" s="57"/>
      <c r="BI1784" s="57"/>
      <c r="BJ1784" s="57"/>
      <c r="BK1784" s="57"/>
      <c r="BL1784" s="57"/>
      <c r="BM1784" s="57"/>
    </row>
    <row r="1785" spans="3:65">
      <c r="C1785" s="57"/>
      <c r="D1785" s="62"/>
      <c r="E1785" s="57"/>
      <c r="F1785" s="57"/>
      <c r="G1785" s="57"/>
      <c r="H1785" s="57"/>
      <c r="I1785" s="62"/>
      <c r="J1785" s="57"/>
      <c r="K1785" s="57"/>
      <c r="L1785" s="57"/>
      <c r="M1785" s="57"/>
      <c r="N1785" s="57"/>
      <c r="O1785" s="57"/>
      <c r="P1785" s="57"/>
      <c r="Q1785" s="57"/>
      <c r="R1785" s="57"/>
      <c r="S1785" s="57"/>
      <c r="T1785" s="57"/>
      <c r="U1785" s="57"/>
      <c r="V1785" s="57"/>
      <c r="W1785" s="57"/>
      <c r="X1785" s="57"/>
      <c r="Y1785" s="57"/>
      <c r="Z1785" s="57"/>
      <c r="AA1785" s="57"/>
      <c r="AB1785" s="57"/>
      <c r="AC1785" s="57"/>
      <c r="AD1785" s="57"/>
      <c r="AE1785" s="57"/>
      <c r="AF1785" s="57"/>
      <c r="AG1785" s="57"/>
      <c r="AH1785" s="57"/>
      <c r="AI1785" s="57"/>
      <c r="AJ1785" s="57"/>
      <c r="AK1785" s="57"/>
      <c r="AL1785" s="57"/>
      <c r="AM1785" s="57"/>
      <c r="AN1785" s="57"/>
      <c r="AO1785" s="57"/>
      <c r="AP1785" s="57"/>
      <c r="AQ1785" s="57"/>
      <c r="AR1785" s="57"/>
      <c r="AS1785" s="57"/>
      <c r="AT1785" s="57"/>
      <c r="AU1785" s="57"/>
      <c r="AV1785" s="57"/>
      <c r="AW1785" s="57"/>
      <c r="AX1785" s="57"/>
      <c r="AY1785" s="57"/>
      <c r="AZ1785" s="57"/>
      <c r="BA1785" s="57"/>
      <c r="BB1785" s="57"/>
      <c r="BC1785" s="57"/>
      <c r="BD1785" s="57"/>
      <c r="BE1785" s="57"/>
      <c r="BF1785" s="57"/>
      <c r="BG1785" s="57"/>
      <c r="BH1785" s="57"/>
      <c r="BI1785" s="57"/>
      <c r="BJ1785" s="57"/>
      <c r="BK1785" s="57"/>
      <c r="BL1785" s="57"/>
      <c r="BM1785" s="57"/>
    </row>
    <row r="1786" spans="3:65">
      <c r="C1786" s="57"/>
      <c r="D1786" s="62"/>
      <c r="E1786" s="57"/>
      <c r="F1786" s="57"/>
      <c r="G1786" s="57"/>
      <c r="H1786" s="57"/>
      <c r="I1786" s="62"/>
      <c r="J1786" s="57"/>
      <c r="K1786" s="57"/>
      <c r="L1786" s="57"/>
      <c r="M1786" s="57"/>
      <c r="N1786" s="57"/>
      <c r="O1786" s="57"/>
      <c r="P1786" s="57"/>
      <c r="Q1786" s="57"/>
      <c r="R1786" s="57"/>
      <c r="S1786" s="57"/>
      <c r="T1786" s="57"/>
      <c r="U1786" s="57"/>
      <c r="V1786" s="57"/>
      <c r="W1786" s="57"/>
      <c r="X1786" s="57"/>
      <c r="Y1786" s="57"/>
      <c r="Z1786" s="57"/>
      <c r="AA1786" s="57"/>
      <c r="AB1786" s="57"/>
      <c r="AC1786" s="57"/>
      <c r="AD1786" s="57"/>
      <c r="AE1786" s="57"/>
      <c r="AF1786" s="57"/>
      <c r="AG1786" s="57"/>
      <c r="AH1786" s="57"/>
      <c r="AI1786" s="57"/>
      <c r="AJ1786" s="57"/>
      <c r="AK1786" s="57"/>
      <c r="AL1786" s="57"/>
      <c r="AM1786" s="57"/>
      <c r="AN1786" s="57"/>
      <c r="AO1786" s="57"/>
      <c r="AP1786" s="57"/>
      <c r="AQ1786" s="57"/>
      <c r="AR1786" s="57"/>
      <c r="AS1786" s="57"/>
      <c r="AT1786" s="57"/>
      <c r="AU1786" s="57"/>
      <c r="AV1786" s="57"/>
      <c r="AW1786" s="57"/>
      <c r="AX1786" s="57"/>
      <c r="AY1786" s="57"/>
      <c r="AZ1786" s="57"/>
      <c r="BA1786" s="57"/>
      <c r="BB1786" s="57"/>
      <c r="BC1786" s="57"/>
      <c r="BD1786" s="57"/>
      <c r="BE1786" s="57"/>
      <c r="BF1786" s="57"/>
      <c r="BG1786" s="57"/>
      <c r="BH1786" s="57"/>
      <c r="BI1786" s="57"/>
      <c r="BJ1786" s="57"/>
      <c r="BK1786" s="57"/>
      <c r="BL1786" s="57"/>
      <c r="BM1786" s="57"/>
    </row>
    <row r="1787" spans="3:65">
      <c r="C1787" s="57"/>
      <c r="D1787" s="62"/>
      <c r="E1787" s="57"/>
      <c r="F1787" s="57"/>
      <c r="G1787" s="57"/>
      <c r="H1787" s="57"/>
      <c r="I1787" s="62"/>
      <c r="J1787" s="57"/>
      <c r="K1787" s="57"/>
      <c r="L1787" s="57"/>
      <c r="M1787" s="57"/>
      <c r="N1787" s="57"/>
      <c r="O1787" s="57"/>
      <c r="P1787" s="57"/>
      <c r="Q1787" s="57"/>
      <c r="R1787" s="57"/>
      <c r="S1787" s="57"/>
      <c r="T1787" s="57"/>
      <c r="U1787" s="57"/>
      <c r="V1787" s="57"/>
      <c r="W1787" s="57"/>
      <c r="X1787" s="57"/>
      <c r="Y1787" s="57"/>
      <c r="Z1787" s="57"/>
      <c r="AA1787" s="57"/>
      <c r="AB1787" s="57"/>
      <c r="AC1787" s="57"/>
      <c r="AD1787" s="57"/>
      <c r="AE1787" s="57"/>
      <c r="AF1787" s="57"/>
      <c r="AG1787" s="57"/>
      <c r="AH1787" s="57"/>
      <c r="AI1787" s="57"/>
      <c r="AJ1787" s="57"/>
      <c r="AK1787" s="57"/>
      <c r="AL1787" s="57"/>
      <c r="AM1787" s="57"/>
      <c r="AN1787" s="57"/>
      <c r="AO1787" s="57"/>
      <c r="AP1787" s="57"/>
      <c r="AQ1787" s="57"/>
      <c r="AR1787" s="57"/>
      <c r="AS1787" s="57"/>
      <c r="AT1787" s="57"/>
      <c r="AU1787" s="57"/>
      <c r="AV1787" s="57"/>
      <c r="AW1787" s="57"/>
      <c r="AX1787" s="57"/>
      <c r="AY1787" s="57"/>
      <c r="AZ1787" s="57"/>
      <c r="BA1787" s="57"/>
      <c r="BB1787" s="57"/>
      <c r="BC1787" s="57"/>
      <c r="BD1787" s="57"/>
      <c r="BE1787" s="57"/>
      <c r="BF1787" s="57"/>
      <c r="BG1787" s="57"/>
      <c r="BH1787" s="57"/>
      <c r="BI1787" s="57"/>
      <c r="BJ1787" s="57"/>
      <c r="BK1787" s="57"/>
      <c r="BL1787" s="57"/>
      <c r="BM1787" s="57"/>
    </row>
    <row r="1788" spans="3:65">
      <c r="C1788" s="57"/>
      <c r="D1788" s="62"/>
      <c r="E1788" s="57"/>
      <c r="F1788" s="57"/>
      <c r="G1788" s="57"/>
      <c r="H1788" s="57"/>
      <c r="I1788" s="62"/>
      <c r="J1788" s="57"/>
      <c r="K1788" s="57"/>
      <c r="L1788" s="57"/>
      <c r="M1788" s="57"/>
      <c r="N1788" s="57"/>
      <c r="O1788" s="57"/>
      <c r="P1788" s="57"/>
      <c r="Q1788" s="57"/>
      <c r="R1788" s="57"/>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c r="BH1788" s="57"/>
      <c r="BI1788" s="57"/>
      <c r="BJ1788" s="57"/>
      <c r="BK1788" s="57"/>
      <c r="BL1788" s="57"/>
      <c r="BM1788" s="57"/>
    </row>
    <row r="1789" spans="3:65">
      <c r="C1789" s="57"/>
      <c r="D1789" s="62"/>
      <c r="E1789" s="57"/>
      <c r="F1789" s="57"/>
      <c r="G1789" s="57"/>
      <c r="H1789" s="57"/>
      <c r="I1789" s="62"/>
      <c r="J1789" s="57"/>
      <c r="K1789" s="57"/>
      <c r="L1789" s="57"/>
      <c r="M1789" s="57"/>
      <c r="N1789" s="57"/>
      <c r="O1789" s="57"/>
      <c r="P1789" s="57"/>
      <c r="Q1789" s="57"/>
      <c r="R1789" s="57"/>
      <c r="S1789" s="57"/>
      <c r="T1789" s="57"/>
      <c r="U1789" s="57"/>
      <c r="V1789" s="57"/>
      <c r="W1789" s="57"/>
      <c r="X1789" s="57"/>
      <c r="Y1789" s="57"/>
      <c r="Z1789" s="57"/>
      <c r="AA1789" s="57"/>
      <c r="AB1789" s="57"/>
      <c r="AC1789" s="57"/>
      <c r="AD1789" s="57"/>
      <c r="AE1789" s="57"/>
      <c r="AF1789" s="57"/>
      <c r="AG1789" s="57"/>
      <c r="AH1789" s="57"/>
      <c r="AI1789" s="57"/>
      <c r="AJ1789" s="57"/>
      <c r="AK1789" s="57"/>
      <c r="AL1789" s="57"/>
      <c r="AM1789" s="57"/>
      <c r="AN1789" s="57"/>
      <c r="AO1789" s="57"/>
      <c r="AP1789" s="57"/>
      <c r="AQ1789" s="57"/>
      <c r="AR1789" s="57"/>
      <c r="AS1789" s="57"/>
      <c r="AT1789" s="57"/>
      <c r="AU1789" s="57"/>
      <c r="AV1789" s="57"/>
      <c r="AW1789" s="57"/>
      <c r="AX1789" s="57"/>
      <c r="AY1789" s="57"/>
      <c r="AZ1789" s="57"/>
      <c r="BA1789" s="57"/>
      <c r="BB1789" s="57"/>
      <c r="BC1789" s="57"/>
      <c r="BD1789" s="57"/>
      <c r="BE1789" s="57"/>
      <c r="BF1789" s="57"/>
      <c r="BG1789" s="57"/>
      <c r="BH1789" s="57"/>
      <c r="BI1789" s="57"/>
      <c r="BJ1789" s="57"/>
      <c r="BK1789" s="57"/>
      <c r="BL1789" s="57"/>
      <c r="BM1789" s="57"/>
    </row>
    <row r="1790" spans="3:65">
      <c r="C1790" s="57"/>
      <c r="D1790" s="62"/>
      <c r="E1790" s="57"/>
      <c r="F1790" s="57"/>
      <c r="G1790" s="57"/>
      <c r="H1790" s="57"/>
      <c r="I1790" s="62"/>
      <c r="J1790" s="57"/>
      <c r="K1790" s="57"/>
      <c r="L1790" s="57"/>
      <c r="M1790" s="57"/>
      <c r="N1790" s="57"/>
      <c r="O1790" s="57"/>
      <c r="P1790" s="57"/>
      <c r="Q1790" s="57"/>
      <c r="R1790" s="57"/>
      <c r="S1790" s="57"/>
      <c r="T1790" s="57"/>
      <c r="U1790" s="57"/>
      <c r="V1790" s="57"/>
      <c r="W1790" s="57"/>
      <c r="X1790" s="57"/>
      <c r="Y1790" s="57"/>
      <c r="Z1790" s="57"/>
      <c r="AA1790" s="57"/>
      <c r="AB1790" s="57"/>
      <c r="AC1790" s="57"/>
      <c r="AD1790" s="57"/>
      <c r="AE1790" s="57"/>
      <c r="AF1790" s="57"/>
      <c r="AG1790" s="57"/>
      <c r="AH1790" s="57"/>
      <c r="AI1790" s="57"/>
      <c r="AJ1790" s="57"/>
      <c r="AK1790" s="57"/>
      <c r="AL1790" s="57"/>
      <c r="AM1790" s="57"/>
      <c r="AN1790" s="57"/>
      <c r="AO1790" s="57"/>
      <c r="AP1790" s="57"/>
      <c r="AQ1790" s="57"/>
      <c r="AR1790" s="57"/>
      <c r="AS1790" s="57"/>
      <c r="AT1790" s="57"/>
      <c r="AU1790" s="57"/>
      <c r="AV1790" s="57"/>
      <c r="AW1790" s="57"/>
      <c r="AX1790" s="57"/>
      <c r="AY1790" s="57"/>
      <c r="AZ1790" s="57"/>
      <c r="BA1790" s="57"/>
      <c r="BB1790" s="57"/>
      <c r="BC1790" s="57"/>
      <c r="BD1790" s="57"/>
      <c r="BE1790" s="57"/>
      <c r="BF1790" s="57"/>
      <c r="BG1790" s="57"/>
      <c r="BH1790" s="57"/>
      <c r="BI1790" s="57"/>
      <c r="BJ1790" s="57"/>
      <c r="BK1790" s="57"/>
      <c r="BL1790" s="57"/>
      <c r="BM1790" s="57"/>
    </row>
    <row r="1791" spans="3:65">
      <c r="C1791" s="57"/>
      <c r="D1791" s="62"/>
      <c r="E1791" s="57"/>
      <c r="F1791" s="57"/>
      <c r="G1791" s="57"/>
      <c r="H1791" s="57"/>
      <c r="I1791" s="62"/>
      <c r="J1791" s="57"/>
      <c r="K1791" s="57"/>
      <c r="L1791" s="57"/>
      <c r="M1791" s="57"/>
      <c r="N1791" s="57"/>
      <c r="O1791" s="57"/>
      <c r="P1791" s="57"/>
      <c r="Q1791" s="57"/>
      <c r="R1791" s="57"/>
      <c r="S1791" s="57"/>
      <c r="T1791" s="57"/>
      <c r="U1791" s="57"/>
      <c r="V1791" s="57"/>
      <c r="W1791" s="57"/>
      <c r="X1791" s="57"/>
      <c r="Y1791" s="57"/>
      <c r="Z1791" s="57"/>
      <c r="AA1791" s="57"/>
      <c r="AB1791" s="57"/>
      <c r="AC1791" s="57"/>
      <c r="AD1791" s="57"/>
      <c r="AE1791" s="57"/>
      <c r="AF1791" s="57"/>
      <c r="AG1791" s="57"/>
      <c r="AH1791" s="57"/>
      <c r="AI1791" s="57"/>
      <c r="AJ1791" s="57"/>
      <c r="AK1791" s="57"/>
      <c r="AL1791" s="57"/>
      <c r="AM1791" s="57"/>
      <c r="AN1791" s="57"/>
      <c r="AO1791" s="57"/>
      <c r="AP1791" s="57"/>
      <c r="AQ1791" s="57"/>
      <c r="AR1791" s="57"/>
      <c r="AS1791" s="57"/>
      <c r="AT1791" s="57"/>
      <c r="AU1791" s="57"/>
      <c r="AV1791" s="57"/>
      <c r="AW1791" s="57"/>
      <c r="AX1791" s="57"/>
      <c r="AY1791" s="57"/>
      <c r="AZ1791" s="57"/>
      <c r="BA1791" s="57"/>
      <c r="BB1791" s="57"/>
      <c r="BC1791" s="57"/>
      <c r="BD1791" s="57"/>
      <c r="BE1791" s="57"/>
      <c r="BF1791" s="57"/>
      <c r="BG1791" s="57"/>
      <c r="BH1791" s="57"/>
      <c r="BI1791" s="57"/>
      <c r="BJ1791" s="57"/>
      <c r="BK1791" s="57"/>
      <c r="BL1791" s="57"/>
      <c r="BM1791" s="57"/>
    </row>
    <row r="1792" spans="3:65">
      <c r="C1792" s="57"/>
      <c r="D1792" s="62"/>
      <c r="E1792" s="57"/>
      <c r="F1792" s="57"/>
      <c r="G1792" s="57"/>
      <c r="H1792" s="57"/>
      <c r="I1792" s="62"/>
      <c r="J1792" s="57"/>
      <c r="K1792" s="57"/>
      <c r="L1792" s="57"/>
      <c r="M1792" s="57"/>
      <c r="N1792" s="57"/>
      <c r="O1792" s="57"/>
      <c r="P1792" s="57"/>
      <c r="Q1792" s="57"/>
      <c r="R1792" s="57"/>
      <c r="S1792" s="57"/>
      <c r="T1792" s="57"/>
      <c r="U1792" s="57"/>
      <c r="V1792" s="57"/>
      <c r="W1792" s="57"/>
      <c r="X1792" s="57"/>
      <c r="Y1792" s="57"/>
      <c r="Z1792" s="57"/>
      <c r="AA1792" s="57"/>
      <c r="AB1792" s="57"/>
      <c r="AC1792" s="57"/>
      <c r="AD1792" s="57"/>
      <c r="AE1792" s="57"/>
      <c r="AF1792" s="57"/>
      <c r="AG1792" s="57"/>
      <c r="AH1792" s="57"/>
      <c r="AI1792" s="57"/>
      <c r="AJ1792" s="57"/>
      <c r="AK1792" s="57"/>
      <c r="AL1792" s="57"/>
      <c r="AM1792" s="57"/>
      <c r="AN1792" s="57"/>
      <c r="AO1792" s="57"/>
      <c r="AP1792" s="57"/>
      <c r="AQ1792" s="57"/>
      <c r="AR1792" s="57"/>
      <c r="AS1792" s="57"/>
      <c r="AT1792" s="57"/>
      <c r="AU1792" s="57"/>
      <c r="AV1792" s="57"/>
      <c r="AW1792" s="57"/>
      <c r="AX1792" s="57"/>
      <c r="AY1792" s="57"/>
      <c r="AZ1792" s="57"/>
      <c r="BA1792" s="57"/>
      <c r="BB1792" s="57"/>
      <c r="BC1792" s="57"/>
      <c r="BD1792" s="57"/>
      <c r="BE1792" s="57"/>
      <c r="BF1792" s="57"/>
      <c r="BG1792" s="57"/>
      <c r="BH1792" s="57"/>
      <c r="BI1792" s="57"/>
      <c r="BJ1792" s="57"/>
      <c r="BK1792" s="57"/>
      <c r="BL1792" s="57"/>
      <c r="BM1792" s="57"/>
    </row>
    <row r="1793" spans="3:65">
      <c r="C1793" s="57"/>
      <c r="D1793" s="62"/>
      <c r="E1793" s="57"/>
      <c r="F1793" s="57"/>
      <c r="G1793" s="57"/>
      <c r="H1793" s="57"/>
      <c r="I1793" s="62"/>
      <c r="J1793" s="57"/>
      <c r="K1793" s="57"/>
      <c r="L1793" s="57"/>
      <c r="M1793" s="57"/>
      <c r="N1793" s="57"/>
      <c r="O1793" s="57"/>
      <c r="P1793" s="57"/>
      <c r="Q1793" s="57"/>
      <c r="R1793" s="57"/>
      <c r="S1793" s="57"/>
      <c r="T1793" s="57"/>
      <c r="U1793" s="57"/>
      <c r="V1793" s="57"/>
      <c r="W1793" s="57"/>
      <c r="X1793" s="57"/>
      <c r="Y1793" s="57"/>
      <c r="Z1793" s="57"/>
      <c r="AA1793" s="57"/>
      <c r="AB1793" s="57"/>
      <c r="AC1793" s="57"/>
      <c r="AD1793" s="57"/>
      <c r="AE1793" s="57"/>
      <c r="AF1793" s="57"/>
      <c r="AG1793" s="57"/>
      <c r="AH1793" s="57"/>
      <c r="AI1793" s="57"/>
      <c r="AJ1793" s="57"/>
      <c r="AK1793" s="57"/>
      <c r="AL1793" s="57"/>
      <c r="AM1793" s="57"/>
      <c r="AN1793" s="57"/>
      <c r="AO1793" s="57"/>
      <c r="AP1793" s="57"/>
      <c r="AQ1793" s="57"/>
      <c r="AR1793" s="57"/>
      <c r="AS1793" s="57"/>
      <c r="AT1793" s="57"/>
      <c r="AU1793" s="57"/>
      <c r="AV1793" s="57"/>
      <c r="AW1793" s="57"/>
      <c r="AX1793" s="57"/>
      <c r="AY1793" s="57"/>
      <c r="AZ1793" s="57"/>
      <c r="BA1793" s="57"/>
      <c r="BB1793" s="57"/>
      <c r="BC1793" s="57"/>
      <c r="BD1793" s="57"/>
      <c r="BE1793" s="57"/>
      <c r="BF1793" s="57"/>
      <c r="BG1793" s="57"/>
      <c r="BH1793" s="57"/>
      <c r="BI1793" s="57"/>
      <c r="BJ1793" s="57"/>
      <c r="BK1793" s="57"/>
      <c r="BL1793" s="57"/>
      <c r="BM1793" s="57"/>
    </row>
    <row r="1794" spans="3:65">
      <c r="C1794" s="57"/>
      <c r="D1794" s="62"/>
      <c r="E1794" s="57"/>
      <c r="F1794" s="57"/>
      <c r="G1794" s="57"/>
      <c r="H1794" s="57"/>
      <c r="I1794" s="62"/>
      <c r="J1794" s="57"/>
      <c r="K1794" s="57"/>
      <c r="L1794" s="57"/>
      <c r="M1794" s="57"/>
      <c r="N1794" s="57"/>
      <c r="O1794" s="57"/>
      <c r="P1794" s="57"/>
      <c r="Q1794" s="57"/>
      <c r="R1794" s="57"/>
      <c r="S1794" s="57"/>
      <c r="T1794" s="57"/>
      <c r="U1794" s="57"/>
      <c r="V1794" s="57"/>
      <c r="W1794" s="57"/>
      <c r="X1794" s="57"/>
      <c r="Y1794" s="57"/>
      <c r="Z1794" s="57"/>
      <c r="AA1794" s="57"/>
      <c r="AB1794" s="57"/>
      <c r="AC1794" s="57"/>
      <c r="AD1794" s="57"/>
      <c r="AE1794" s="57"/>
      <c r="AF1794" s="57"/>
      <c r="AG1794" s="57"/>
      <c r="AH1794" s="57"/>
      <c r="AI1794" s="57"/>
      <c r="AJ1794" s="57"/>
      <c r="AK1794" s="57"/>
      <c r="AL1794" s="57"/>
      <c r="AM1794" s="57"/>
      <c r="AN1794" s="57"/>
      <c r="AO1794" s="57"/>
      <c r="AP1794" s="57"/>
      <c r="AQ1794" s="57"/>
      <c r="AR1794" s="57"/>
      <c r="AS1794" s="57"/>
      <c r="AT1794" s="57"/>
      <c r="AU1794" s="57"/>
      <c r="AV1794" s="57"/>
      <c r="AW1794" s="57"/>
      <c r="AX1794" s="57"/>
      <c r="AY1794" s="57"/>
      <c r="AZ1794" s="57"/>
      <c r="BA1794" s="57"/>
      <c r="BB1794" s="57"/>
      <c r="BC1794" s="57"/>
      <c r="BD1794" s="57"/>
      <c r="BE1794" s="57"/>
      <c r="BF1794" s="57"/>
      <c r="BG1794" s="57"/>
      <c r="BH1794" s="57"/>
      <c r="BI1794" s="57"/>
      <c r="BJ1794" s="57"/>
      <c r="BK1794" s="57"/>
      <c r="BL1794" s="57"/>
      <c r="BM1794" s="57"/>
    </row>
    <row r="1795" spans="3:65">
      <c r="C1795" s="57"/>
      <c r="D1795" s="62"/>
      <c r="E1795" s="57"/>
      <c r="F1795" s="57"/>
      <c r="G1795" s="57"/>
      <c r="H1795" s="57"/>
      <c r="I1795" s="62"/>
      <c r="J1795" s="57"/>
      <c r="K1795" s="57"/>
      <c r="L1795" s="57"/>
      <c r="M1795" s="57"/>
      <c r="N1795" s="57"/>
      <c r="O1795" s="57"/>
      <c r="P1795" s="57"/>
      <c r="Q1795" s="57"/>
      <c r="R1795" s="57"/>
      <c r="S1795" s="57"/>
      <c r="T1795" s="57"/>
      <c r="U1795" s="57"/>
      <c r="V1795" s="57"/>
      <c r="W1795" s="57"/>
      <c r="X1795" s="57"/>
      <c r="Y1795" s="57"/>
      <c r="Z1795" s="57"/>
      <c r="AA1795" s="57"/>
      <c r="AB1795" s="57"/>
      <c r="AC1795" s="57"/>
      <c r="AD1795" s="57"/>
      <c r="AE1795" s="57"/>
      <c r="AF1795" s="57"/>
      <c r="AG1795" s="57"/>
      <c r="AH1795" s="57"/>
      <c r="AI1795" s="57"/>
      <c r="AJ1795" s="57"/>
      <c r="AK1795" s="57"/>
      <c r="AL1795" s="57"/>
      <c r="AM1795" s="57"/>
      <c r="AN1795" s="57"/>
      <c r="AO1795" s="57"/>
      <c r="AP1795" s="57"/>
      <c r="AQ1795" s="57"/>
      <c r="AR1795" s="57"/>
      <c r="AS1795" s="57"/>
      <c r="AT1795" s="57"/>
      <c r="AU1795" s="57"/>
      <c r="AV1795" s="57"/>
      <c r="AW1795" s="57"/>
      <c r="AX1795" s="57"/>
      <c r="AY1795" s="57"/>
      <c r="AZ1795" s="57"/>
      <c r="BA1795" s="57"/>
      <c r="BB1795" s="57"/>
      <c r="BC1795" s="57"/>
      <c r="BD1795" s="57"/>
      <c r="BE1795" s="57"/>
      <c r="BF1795" s="57"/>
      <c r="BG1795" s="57"/>
      <c r="BH1795" s="57"/>
      <c r="BI1795" s="57"/>
      <c r="BJ1795" s="57"/>
      <c r="BK1795" s="57"/>
      <c r="BL1795" s="57"/>
      <c r="BM1795" s="57"/>
    </row>
    <row r="1796" spans="3:65">
      <c r="C1796" s="57"/>
      <c r="D1796" s="62"/>
      <c r="E1796" s="57"/>
      <c r="F1796" s="57"/>
      <c r="G1796" s="57"/>
      <c r="H1796" s="57"/>
      <c r="I1796" s="62"/>
      <c r="J1796" s="57"/>
      <c r="K1796" s="57"/>
      <c r="L1796" s="57"/>
      <c r="M1796" s="57"/>
      <c r="N1796" s="57"/>
      <c r="O1796" s="57"/>
      <c r="P1796" s="57"/>
      <c r="Q1796" s="57"/>
      <c r="R1796" s="57"/>
      <c r="S1796" s="57"/>
      <c r="T1796" s="57"/>
      <c r="U1796" s="57"/>
      <c r="V1796" s="57"/>
      <c r="W1796" s="57"/>
      <c r="X1796" s="57"/>
      <c r="Y1796" s="57"/>
      <c r="Z1796" s="57"/>
      <c r="AA1796" s="57"/>
      <c r="AB1796" s="57"/>
      <c r="AC1796" s="57"/>
      <c r="AD1796" s="57"/>
      <c r="AE1796" s="57"/>
      <c r="AF1796" s="57"/>
      <c r="AG1796" s="57"/>
      <c r="AH1796" s="57"/>
      <c r="AI1796" s="57"/>
      <c r="AJ1796" s="57"/>
      <c r="AK1796" s="57"/>
      <c r="AL1796" s="57"/>
      <c r="AM1796" s="57"/>
      <c r="AN1796" s="57"/>
      <c r="AO1796" s="57"/>
      <c r="AP1796" s="57"/>
      <c r="AQ1796" s="57"/>
      <c r="AR1796" s="57"/>
      <c r="AS1796" s="57"/>
      <c r="AT1796" s="57"/>
      <c r="AU1796" s="57"/>
      <c r="AV1796" s="57"/>
      <c r="AW1796" s="57"/>
      <c r="AX1796" s="57"/>
      <c r="AY1796" s="57"/>
      <c r="AZ1796" s="57"/>
      <c r="BA1796" s="57"/>
      <c r="BB1796" s="57"/>
      <c r="BC1796" s="57"/>
      <c r="BD1796" s="57"/>
      <c r="BE1796" s="57"/>
      <c r="BF1796" s="57"/>
      <c r="BG1796" s="57"/>
      <c r="BH1796" s="57"/>
      <c r="BI1796" s="57"/>
      <c r="BJ1796" s="57"/>
      <c r="BK1796" s="57"/>
      <c r="BL1796" s="57"/>
      <c r="BM1796" s="57"/>
    </row>
    <row r="1797" spans="3:65">
      <c r="C1797" s="57"/>
      <c r="D1797" s="62"/>
      <c r="E1797" s="57"/>
      <c r="F1797" s="57"/>
      <c r="G1797" s="57"/>
      <c r="H1797" s="57"/>
      <c r="I1797" s="62"/>
      <c r="J1797" s="57"/>
      <c r="K1797" s="57"/>
      <c r="L1797" s="57"/>
      <c r="M1797" s="57"/>
      <c r="N1797" s="57"/>
      <c r="O1797" s="57"/>
      <c r="P1797" s="57"/>
      <c r="Q1797" s="57"/>
      <c r="R1797" s="57"/>
      <c r="S1797" s="57"/>
      <c r="T1797" s="57"/>
      <c r="U1797" s="57"/>
      <c r="V1797" s="57"/>
      <c r="W1797" s="57"/>
      <c r="X1797" s="57"/>
      <c r="Y1797" s="57"/>
      <c r="Z1797" s="57"/>
      <c r="AA1797" s="57"/>
      <c r="AB1797" s="57"/>
      <c r="AC1797" s="57"/>
      <c r="AD1797" s="57"/>
      <c r="AE1797" s="57"/>
      <c r="AF1797" s="57"/>
      <c r="AG1797" s="57"/>
      <c r="AH1797" s="57"/>
      <c r="AI1797" s="57"/>
      <c r="AJ1797" s="57"/>
      <c r="AK1797" s="57"/>
      <c r="AL1797" s="57"/>
      <c r="AM1797" s="57"/>
      <c r="AN1797" s="57"/>
      <c r="AO1797" s="57"/>
      <c r="AP1797" s="57"/>
      <c r="AQ1797" s="57"/>
      <c r="AR1797" s="57"/>
      <c r="AS1797" s="57"/>
      <c r="AT1797" s="57"/>
      <c r="AU1797" s="57"/>
      <c r="AV1797" s="57"/>
      <c r="AW1797" s="57"/>
      <c r="AX1797" s="57"/>
      <c r="AY1797" s="57"/>
      <c r="AZ1797" s="57"/>
      <c r="BA1797" s="57"/>
      <c r="BB1797" s="57"/>
      <c r="BC1797" s="57"/>
      <c r="BD1797" s="57"/>
      <c r="BE1797" s="57"/>
      <c r="BF1797" s="57"/>
      <c r="BG1797" s="57"/>
      <c r="BH1797" s="57"/>
      <c r="BI1797" s="57"/>
      <c r="BJ1797" s="57"/>
      <c r="BK1797" s="57"/>
      <c r="BL1797" s="57"/>
      <c r="BM1797" s="57"/>
    </row>
    <row r="1798" spans="3:65">
      <c r="C1798" s="57"/>
      <c r="D1798" s="62"/>
      <c r="E1798" s="57"/>
      <c r="F1798" s="57"/>
      <c r="G1798" s="57"/>
      <c r="H1798" s="57"/>
      <c r="I1798" s="62"/>
      <c r="J1798" s="57"/>
      <c r="K1798" s="57"/>
      <c r="L1798" s="57"/>
      <c r="M1798" s="57"/>
      <c r="N1798" s="57"/>
      <c r="O1798" s="57"/>
      <c r="P1798" s="57"/>
      <c r="Q1798" s="57"/>
      <c r="R1798" s="57"/>
      <c r="S1798" s="57"/>
      <c r="T1798" s="57"/>
      <c r="U1798" s="57"/>
      <c r="V1798" s="57"/>
      <c r="W1798" s="57"/>
      <c r="X1798" s="57"/>
      <c r="Y1798" s="57"/>
      <c r="Z1798" s="57"/>
      <c r="AA1798" s="57"/>
      <c r="AB1798" s="57"/>
      <c r="AC1798" s="57"/>
      <c r="AD1798" s="57"/>
      <c r="AE1798" s="57"/>
      <c r="AF1798" s="57"/>
      <c r="AG1798" s="57"/>
      <c r="AH1798" s="57"/>
      <c r="AI1798" s="57"/>
      <c r="AJ1798" s="57"/>
      <c r="AK1798" s="57"/>
      <c r="AL1798" s="57"/>
      <c r="AM1798" s="57"/>
      <c r="AN1798" s="57"/>
      <c r="AO1798" s="57"/>
      <c r="AP1798" s="57"/>
      <c r="AQ1798" s="57"/>
      <c r="AR1798" s="57"/>
      <c r="AS1798" s="57"/>
      <c r="AT1798" s="57"/>
      <c r="AU1798" s="57"/>
      <c r="AV1798" s="57"/>
      <c r="AW1798" s="57"/>
      <c r="AX1798" s="57"/>
      <c r="AY1798" s="57"/>
      <c r="AZ1798" s="57"/>
      <c r="BA1798" s="57"/>
      <c r="BB1798" s="57"/>
      <c r="BC1798" s="57"/>
      <c r="BD1798" s="57"/>
      <c r="BE1798" s="57"/>
      <c r="BF1798" s="57"/>
      <c r="BG1798" s="57"/>
      <c r="BH1798" s="57"/>
      <c r="BI1798" s="57"/>
      <c r="BJ1798" s="57"/>
      <c r="BK1798" s="57"/>
      <c r="BL1798" s="57"/>
      <c r="BM1798" s="57"/>
    </row>
    <row r="1799" spans="3:65">
      <c r="C1799" s="57"/>
      <c r="D1799" s="62"/>
      <c r="E1799" s="57"/>
      <c r="F1799" s="57"/>
      <c r="G1799" s="57"/>
      <c r="H1799" s="57"/>
      <c r="I1799" s="62"/>
      <c r="J1799" s="57"/>
      <c r="K1799" s="57"/>
      <c r="L1799" s="57"/>
      <c r="M1799" s="57"/>
      <c r="N1799" s="57"/>
      <c r="O1799" s="57"/>
      <c r="P1799" s="57"/>
      <c r="Q1799" s="57"/>
      <c r="R1799" s="57"/>
      <c r="S1799" s="57"/>
      <c r="T1799" s="57"/>
      <c r="U1799" s="57"/>
      <c r="V1799" s="57"/>
      <c r="W1799" s="57"/>
      <c r="X1799" s="57"/>
      <c r="Y1799" s="57"/>
      <c r="Z1799" s="57"/>
      <c r="AA1799" s="57"/>
      <c r="AB1799" s="57"/>
      <c r="AC1799" s="57"/>
      <c r="AD1799" s="57"/>
      <c r="AE1799" s="57"/>
      <c r="AF1799" s="57"/>
      <c r="AG1799" s="57"/>
      <c r="AH1799" s="57"/>
      <c r="AI1799" s="57"/>
      <c r="AJ1799" s="57"/>
      <c r="AK1799" s="57"/>
      <c r="AL1799" s="57"/>
      <c r="AM1799" s="57"/>
      <c r="AN1799" s="57"/>
      <c r="AO1799" s="57"/>
      <c r="AP1799" s="57"/>
      <c r="AQ1799" s="57"/>
      <c r="AR1799" s="57"/>
      <c r="AS1799" s="57"/>
      <c r="AT1799" s="57"/>
      <c r="AU1799" s="57"/>
      <c r="AV1799" s="57"/>
      <c r="AW1799" s="57"/>
      <c r="AX1799" s="57"/>
      <c r="AY1799" s="57"/>
      <c r="AZ1799" s="57"/>
      <c r="BA1799" s="57"/>
      <c r="BB1799" s="57"/>
      <c r="BC1799" s="57"/>
      <c r="BD1799" s="57"/>
      <c r="BE1799" s="57"/>
      <c r="BF1799" s="57"/>
      <c r="BG1799" s="57"/>
      <c r="BH1799" s="57"/>
      <c r="BI1799" s="57"/>
      <c r="BJ1799" s="57"/>
      <c r="BK1799" s="57"/>
      <c r="BL1799" s="57"/>
      <c r="BM1799" s="57"/>
    </row>
    <row r="1800" spans="3:65">
      <c r="C1800" s="57"/>
      <c r="D1800" s="62"/>
      <c r="E1800" s="57"/>
      <c r="F1800" s="57"/>
      <c r="G1800" s="57"/>
      <c r="H1800" s="57"/>
      <c r="I1800" s="62"/>
      <c r="J1800" s="57"/>
      <c r="K1800" s="57"/>
      <c r="L1800" s="57"/>
      <c r="M1800" s="57"/>
      <c r="N1800" s="57"/>
      <c r="O1800" s="57"/>
      <c r="P1800" s="57"/>
      <c r="Q1800" s="57"/>
      <c r="R1800" s="57"/>
      <c r="S1800" s="57"/>
      <c r="T1800" s="57"/>
      <c r="U1800" s="57"/>
      <c r="V1800" s="57"/>
      <c r="W1800" s="57"/>
      <c r="X1800" s="57"/>
      <c r="Y1800" s="57"/>
      <c r="Z1800" s="57"/>
      <c r="AA1800" s="57"/>
      <c r="AB1800" s="57"/>
      <c r="AC1800" s="57"/>
      <c r="AD1800" s="57"/>
      <c r="AE1800" s="57"/>
      <c r="AF1800" s="57"/>
      <c r="AG1800" s="57"/>
      <c r="AH1800" s="57"/>
      <c r="AI1800" s="57"/>
      <c r="AJ1800" s="57"/>
      <c r="AK1800" s="57"/>
      <c r="AL1800" s="57"/>
      <c r="AM1800" s="57"/>
      <c r="AN1800" s="57"/>
      <c r="AO1800" s="57"/>
      <c r="AP1800" s="57"/>
      <c r="AQ1800" s="57"/>
      <c r="AR1800" s="57"/>
      <c r="AS1800" s="57"/>
      <c r="AT1800" s="57"/>
      <c r="AU1800" s="57"/>
      <c r="AV1800" s="57"/>
      <c r="AW1800" s="57"/>
      <c r="AX1800" s="57"/>
      <c r="AY1800" s="57"/>
      <c r="AZ1800" s="57"/>
      <c r="BA1800" s="57"/>
      <c r="BB1800" s="57"/>
      <c r="BC1800" s="57"/>
      <c r="BD1800" s="57"/>
      <c r="BE1800" s="57"/>
      <c r="BF1800" s="57"/>
      <c r="BG1800" s="57"/>
      <c r="BH1800" s="57"/>
      <c r="BI1800" s="57"/>
      <c r="BJ1800" s="57"/>
      <c r="BK1800" s="57"/>
      <c r="BL1800" s="57"/>
      <c r="BM1800" s="57"/>
    </row>
    <row r="1801" spans="3:65">
      <c r="C1801" s="57"/>
      <c r="D1801" s="62"/>
      <c r="E1801" s="57"/>
      <c r="F1801" s="57"/>
      <c r="G1801" s="57"/>
      <c r="H1801" s="57"/>
      <c r="I1801" s="62"/>
      <c r="J1801" s="57"/>
      <c r="K1801" s="57"/>
      <c r="L1801" s="57"/>
      <c r="M1801" s="57"/>
      <c r="N1801" s="57"/>
      <c r="O1801" s="57"/>
      <c r="P1801" s="57"/>
      <c r="Q1801" s="57"/>
      <c r="R1801" s="57"/>
      <c r="S1801" s="57"/>
      <c r="T1801" s="57"/>
      <c r="U1801" s="57"/>
      <c r="V1801" s="57"/>
      <c r="W1801" s="57"/>
      <c r="X1801" s="57"/>
      <c r="Y1801" s="57"/>
      <c r="Z1801" s="57"/>
      <c r="AA1801" s="57"/>
      <c r="AB1801" s="57"/>
      <c r="AC1801" s="57"/>
      <c r="AD1801" s="57"/>
      <c r="AE1801" s="57"/>
      <c r="AF1801" s="57"/>
      <c r="AG1801" s="57"/>
      <c r="AH1801" s="57"/>
      <c r="AI1801" s="57"/>
      <c r="AJ1801" s="57"/>
      <c r="AK1801" s="57"/>
      <c r="AL1801" s="57"/>
      <c r="AM1801" s="57"/>
      <c r="AN1801" s="57"/>
      <c r="AO1801" s="57"/>
      <c r="AP1801" s="57"/>
      <c r="AQ1801" s="57"/>
      <c r="AR1801" s="57"/>
      <c r="AS1801" s="57"/>
      <c r="AT1801" s="57"/>
      <c r="AU1801" s="57"/>
      <c r="AV1801" s="57"/>
      <c r="AW1801" s="57"/>
      <c r="AX1801" s="57"/>
      <c r="AY1801" s="57"/>
      <c r="AZ1801" s="57"/>
      <c r="BA1801" s="57"/>
      <c r="BB1801" s="57"/>
      <c r="BC1801" s="57"/>
      <c r="BD1801" s="57"/>
      <c r="BE1801" s="57"/>
      <c r="BF1801" s="57"/>
      <c r="BG1801" s="57"/>
      <c r="BH1801" s="57"/>
      <c r="BI1801" s="57"/>
      <c r="BJ1801" s="57"/>
      <c r="BK1801" s="57"/>
      <c r="BL1801" s="57"/>
      <c r="BM1801" s="57"/>
    </row>
    <row r="1802" spans="3:65">
      <c r="C1802" s="57"/>
      <c r="D1802" s="62"/>
      <c r="E1802" s="57"/>
      <c r="F1802" s="57"/>
      <c r="G1802" s="57"/>
      <c r="H1802" s="57"/>
      <c r="I1802" s="62"/>
      <c r="J1802" s="57"/>
      <c r="K1802" s="57"/>
      <c r="L1802" s="57"/>
      <c r="M1802" s="57"/>
      <c r="N1802" s="57"/>
      <c r="O1802" s="57"/>
      <c r="P1802" s="57"/>
      <c r="Q1802" s="57"/>
      <c r="R1802" s="57"/>
      <c r="S1802" s="57"/>
      <c r="T1802" s="57"/>
      <c r="U1802" s="57"/>
      <c r="V1802" s="57"/>
      <c r="W1802" s="57"/>
      <c r="X1802" s="57"/>
      <c r="Y1802" s="57"/>
      <c r="Z1802" s="57"/>
      <c r="AA1802" s="57"/>
      <c r="AB1802" s="57"/>
      <c r="AC1802" s="57"/>
      <c r="AD1802" s="57"/>
      <c r="AE1802" s="57"/>
      <c r="AF1802" s="57"/>
      <c r="AG1802" s="57"/>
      <c r="AH1802" s="57"/>
      <c r="AI1802" s="57"/>
      <c r="AJ1802" s="57"/>
      <c r="AK1802" s="57"/>
      <c r="AL1802" s="57"/>
      <c r="AM1802" s="57"/>
      <c r="AN1802" s="57"/>
      <c r="AO1802" s="57"/>
      <c r="AP1802" s="57"/>
      <c r="AQ1802" s="57"/>
      <c r="AR1802" s="57"/>
      <c r="AS1802" s="57"/>
      <c r="AT1802" s="57"/>
      <c r="AU1802" s="57"/>
      <c r="AV1802" s="57"/>
      <c r="AW1802" s="57"/>
      <c r="AX1802" s="57"/>
      <c r="AY1802" s="57"/>
      <c r="AZ1802" s="57"/>
      <c r="BA1802" s="57"/>
      <c r="BB1802" s="57"/>
      <c r="BC1802" s="57"/>
      <c r="BD1802" s="57"/>
      <c r="BE1802" s="57"/>
      <c r="BF1802" s="57"/>
      <c r="BG1802" s="57"/>
      <c r="BH1802" s="57"/>
      <c r="BI1802" s="57"/>
      <c r="BJ1802" s="57"/>
      <c r="BK1802" s="57"/>
      <c r="BL1802" s="57"/>
      <c r="BM1802" s="57"/>
    </row>
    <row r="1803" spans="3:65">
      <c r="C1803" s="57"/>
      <c r="D1803" s="62"/>
      <c r="E1803" s="57"/>
      <c r="F1803" s="57"/>
      <c r="G1803" s="57"/>
      <c r="H1803" s="57"/>
      <c r="I1803" s="62"/>
      <c r="J1803" s="57"/>
      <c r="K1803" s="57"/>
      <c r="L1803" s="57"/>
      <c r="M1803" s="57"/>
      <c r="N1803" s="57"/>
      <c r="O1803" s="57"/>
      <c r="P1803" s="57"/>
      <c r="Q1803" s="57"/>
      <c r="R1803" s="57"/>
      <c r="S1803" s="57"/>
      <c r="T1803" s="57"/>
      <c r="U1803" s="57"/>
      <c r="V1803" s="57"/>
      <c r="W1803" s="57"/>
      <c r="X1803" s="57"/>
      <c r="Y1803" s="57"/>
      <c r="Z1803" s="57"/>
      <c r="AA1803" s="57"/>
      <c r="AB1803" s="57"/>
      <c r="AC1803" s="57"/>
      <c r="AD1803" s="57"/>
      <c r="AE1803" s="57"/>
      <c r="AF1803" s="57"/>
      <c r="AG1803" s="57"/>
      <c r="AH1803" s="57"/>
      <c r="AI1803" s="57"/>
      <c r="AJ1803" s="57"/>
      <c r="AK1803" s="57"/>
      <c r="AL1803" s="57"/>
      <c r="AM1803" s="57"/>
      <c r="AN1803" s="57"/>
      <c r="AO1803" s="57"/>
      <c r="AP1803" s="57"/>
      <c r="AQ1803" s="57"/>
      <c r="AR1803" s="57"/>
      <c r="AS1803" s="57"/>
      <c r="AT1803" s="57"/>
      <c r="AU1803" s="57"/>
      <c r="AV1803" s="57"/>
      <c r="AW1803" s="57"/>
      <c r="AX1803" s="57"/>
      <c r="AY1803" s="57"/>
      <c r="AZ1803" s="57"/>
      <c r="BA1803" s="57"/>
      <c r="BB1803" s="57"/>
      <c r="BC1803" s="57"/>
      <c r="BD1803" s="57"/>
      <c r="BE1803" s="57"/>
      <c r="BF1803" s="57"/>
      <c r="BG1803" s="57"/>
      <c r="BH1803" s="57"/>
      <c r="BI1803" s="57"/>
      <c r="BJ1803" s="57"/>
      <c r="BK1803" s="57"/>
      <c r="BL1803" s="57"/>
      <c r="BM1803" s="57"/>
    </row>
    <row r="1804" spans="3:65">
      <c r="C1804" s="57"/>
      <c r="D1804" s="62"/>
      <c r="E1804" s="57"/>
      <c r="F1804" s="57"/>
      <c r="G1804" s="57"/>
      <c r="H1804" s="57"/>
      <c r="I1804" s="62"/>
      <c r="J1804" s="57"/>
      <c r="K1804" s="57"/>
      <c r="L1804" s="57"/>
      <c r="M1804" s="57"/>
      <c r="N1804" s="57"/>
      <c r="O1804" s="57"/>
      <c r="P1804" s="57"/>
      <c r="Q1804" s="57"/>
      <c r="R1804" s="57"/>
      <c r="S1804" s="57"/>
      <c r="T1804" s="57"/>
      <c r="U1804" s="57"/>
      <c r="V1804" s="57"/>
      <c r="W1804" s="57"/>
      <c r="X1804" s="57"/>
      <c r="Y1804" s="57"/>
      <c r="Z1804" s="57"/>
      <c r="AA1804" s="57"/>
      <c r="AB1804" s="57"/>
      <c r="AC1804" s="57"/>
      <c r="AD1804" s="57"/>
      <c r="AE1804" s="57"/>
      <c r="AF1804" s="57"/>
      <c r="AG1804" s="57"/>
      <c r="AH1804" s="57"/>
      <c r="AI1804" s="57"/>
      <c r="AJ1804" s="57"/>
      <c r="AK1804" s="57"/>
      <c r="AL1804" s="57"/>
      <c r="AM1804" s="57"/>
      <c r="AN1804" s="57"/>
      <c r="AO1804" s="57"/>
      <c r="AP1804" s="57"/>
      <c r="AQ1804" s="57"/>
      <c r="AR1804" s="57"/>
      <c r="AS1804" s="57"/>
      <c r="AT1804" s="57"/>
      <c r="AU1804" s="57"/>
      <c r="AV1804" s="57"/>
      <c r="AW1804" s="57"/>
      <c r="AX1804" s="57"/>
      <c r="AY1804" s="57"/>
      <c r="AZ1804" s="57"/>
      <c r="BA1804" s="57"/>
      <c r="BB1804" s="57"/>
      <c r="BC1804" s="57"/>
      <c r="BD1804" s="57"/>
      <c r="BE1804" s="57"/>
      <c r="BF1804" s="57"/>
      <c r="BG1804" s="57"/>
      <c r="BH1804" s="57"/>
      <c r="BI1804" s="57"/>
      <c r="BJ1804" s="57"/>
      <c r="BK1804" s="57"/>
      <c r="BL1804" s="57"/>
      <c r="BM1804" s="57"/>
    </row>
    <row r="1805" spans="3:65">
      <c r="C1805" s="57"/>
      <c r="D1805" s="62"/>
      <c r="E1805" s="57"/>
      <c r="F1805" s="57"/>
      <c r="G1805" s="57"/>
      <c r="H1805" s="57"/>
      <c r="I1805" s="62"/>
      <c r="J1805" s="57"/>
      <c r="K1805" s="57"/>
      <c r="L1805" s="57"/>
      <c r="M1805" s="57"/>
      <c r="N1805" s="57"/>
      <c r="O1805" s="57"/>
      <c r="P1805" s="57"/>
      <c r="Q1805" s="57"/>
      <c r="R1805" s="57"/>
      <c r="S1805" s="57"/>
      <c r="T1805" s="57"/>
      <c r="U1805" s="57"/>
      <c r="V1805" s="57"/>
      <c r="W1805" s="57"/>
      <c r="X1805" s="57"/>
      <c r="Y1805" s="57"/>
      <c r="Z1805" s="57"/>
      <c r="AA1805" s="57"/>
      <c r="AB1805" s="57"/>
      <c r="AC1805" s="57"/>
      <c r="AD1805" s="57"/>
      <c r="AE1805" s="57"/>
      <c r="AF1805" s="57"/>
      <c r="AG1805" s="57"/>
      <c r="AH1805" s="57"/>
      <c r="AI1805" s="57"/>
      <c r="AJ1805" s="57"/>
      <c r="AK1805" s="57"/>
      <c r="AL1805" s="57"/>
      <c r="AM1805" s="57"/>
      <c r="AN1805" s="57"/>
      <c r="AO1805" s="57"/>
      <c r="AP1805" s="57"/>
      <c r="AQ1805" s="57"/>
      <c r="AR1805" s="57"/>
      <c r="AS1805" s="57"/>
      <c r="AT1805" s="57"/>
      <c r="AU1805" s="57"/>
      <c r="AV1805" s="57"/>
      <c r="AW1805" s="57"/>
      <c r="AX1805" s="57"/>
      <c r="AY1805" s="57"/>
      <c r="AZ1805" s="57"/>
      <c r="BA1805" s="57"/>
      <c r="BB1805" s="57"/>
      <c r="BC1805" s="57"/>
      <c r="BD1805" s="57"/>
      <c r="BE1805" s="57"/>
      <c r="BF1805" s="57"/>
      <c r="BG1805" s="57"/>
      <c r="BH1805" s="57"/>
      <c r="BI1805" s="57"/>
      <c r="BJ1805" s="57"/>
      <c r="BK1805" s="57"/>
      <c r="BL1805" s="57"/>
      <c r="BM1805" s="57"/>
    </row>
    <row r="1806" spans="3:65">
      <c r="C1806" s="57"/>
      <c r="D1806" s="62"/>
      <c r="E1806" s="57"/>
      <c r="F1806" s="57"/>
      <c r="G1806" s="57"/>
      <c r="H1806" s="57"/>
      <c r="I1806" s="62"/>
      <c r="J1806" s="57"/>
      <c r="K1806" s="57"/>
      <c r="L1806" s="57"/>
      <c r="M1806" s="57"/>
      <c r="N1806" s="57"/>
      <c r="O1806" s="57"/>
      <c r="P1806" s="57"/>
      <c r="Q1806" s="57"/>
      <c r="R1806" s="57"/>
      <c r="S1806" s="57"/>
      <c r="T1806" s="57"/>
      <c r="U1806" s="57"/>
      <c r="V1806" s="57"/>
      <c r="W1806" s="57"/>
      <c r="X1806" s="57"/>
      <c r="Y1806" s="57"/>
      <c r="Z1806" s="57"/>
      <c r="AA1806" s="57"/>
      <c r="AB1806" s="57"/>
      <c r="AC1806" s="57"/>
      <c r="AD1806" s="57"/>
      <c r="AE1806" s="57"/>
      <c r="AF1806" s="57"/>
      <c r="AG1806" s="57"/>
      <c r="AH1806" s="57"/>
      <c r="AI1806" s="57"/>
      <c r="AJ1806" s="57"/>
      <c r="AK1806" s="57"/>
      <c r="AL1806" s="57"/>
      <c r="AM1806" s="57"/>
      <c r="AN1806" s="57"/>
      <c r="AO1806" s="57"/>
      <c r="AP1806" s="57"/>
      <c r="AQ1806" s="57"/>
      <c r="AR1806" s="57"/>
      <c r="AS1806" s="57"/>
      <c r="AT1806" s="57"/>
      <c r="AU1806" s="57"/>
      <c r="AV1806" s="57"/>
      <c r="AW1806" s="57"/>
      <c r="AX1806" s="57"/>
      <c r="AY1806" s="57"/>
      <c r="AZ1806" s="57"/>
      <c r="BA1806" s="57"/>
      <c r="BB1806" s="57"/>
      <c r="BC1806" s="57"/>
      <c r="BD1806" s="57"/>
      <c r="BE1806" s="57"/>
      <c r="BF1806" s="57"/>
      <c r="BG1806" s="57"/>
      <c r="BH1806" s="57"/>
      <c r="BI1806" s="57"/>
      <c r="BJ1806" s="57"/>
      <c r="BK1806" s="57"/>
      <c r="BL1806" s="57"/>
      <c r="BM1806" s="57"/>
    </row>
    <row r="1807" spans="3:65">
      <c r="C1807" s="57"/>
      <c r="D1807" s="62"/>
      <c r="E1807" s="57"/>
      <c r="F1807" s="57"/>
      <c r="G1807" s="57"/>
      <c r="H1807" s="57"/>
      <c r="I1807" s="62"/>
      <c r="J1807" s="57"/>
      <c r="K1807" s="57"/>
      <c r="L1807" s="57"/>
      <c r="M1807" s="57"/>
      <c r="N1807" s="57"/>
      <c r="O1807" s="57"/>
      <c r="P1807" s="57"/>
      <c r="Q1807" s="57"/>
      <c r="R1807" s="57"/>
      <c r="S1807" s="57"/>
      <c r="T1807" s="57"/>
      <c r="U1807" s="57"/>
      <c r="V1807" s="57"/>
      <c r="W1807" s="57"/>
      <c r="X1807" s="57"/>
      <c r="Y1807" s="57"/>
      <c r="Z1807" s="57"/>
      <c r="AA1807" s="57"/>
      <c r="AB1807" s="57"/>
      <c r="AC1807" s="57"/>
      <c r="AD1807" s="57"/>
      <c r="AE1807" s="57"/>
      <c r="AF1807" s="57"/>
      <c r="AG1807" s="57"/>
      <c r="AH1807" s="57"/>
      <c r="AI1807" s="57"/>
      <c r="AJ1807" s="57"/>
      <c r="AK1807" s="57"/>
      <c r="AL1807" s="57"/>
      <c r="AM1807" s="57"/>
      <c r="AN1807" s="57"/>
      <c r="AO1807" s="57"/>
      <c r="AP1807" s="57"/>
      <c r="AQ1807" s="57"/>
      <c r="AR1807" s="57"/>
      <c r="AS1807" s="57"/>
      <c r="AT1807" s="57"/>
      <c r="AU1807" s="57"/>
      <c r="AV1807" s="57"/>
      <c r="AW1807" s="57"/>
      <c r="AX1807" s="57"/>
      <c r="AY1807" s="57"/>
      <c r="AZ1807" s="57"/>
      <c r="BA1807" s="57"/>
      <c r="BB1807" s="57"/>
      <c r="BC1807" s="57"/>
      <c r="BD1807" s="57"/>
      <c r="BE1807" s="57"/>
      <c r="BF1807" s="57"/>
      <c r="BG1807" s="57"/>
      <c r="BH1807" s="57"/>
      <c r="BI1807" s="57"/>
      <c r="BJ1807" s="57"/>
      <c r="BK1807" s="57"/>
      <c r="BL1807" s="57"/>
      <c r="BM1807" s="57"/>
    </row>
    <row r="1808" spans="3:65">
      <c r="C1808" s="57"/>
      <c r="D1808" s="62"/>
      <c r="E1808" s="57"/>
      <c r="F1808" s="57"/>
      <c r="G1808" s="57"/>
      <c r="H1808" s="57"/>
      <c r="I1808" s="62"/>
      <c r="J1808" s="57"/>
      <c r="K1808" s="57"/>
      <c r="L1808" s="57"/>
      <c r="M1808" s="57"/>
      <c r="N1808" s="57"/>
      <c r="O1808" s="57"/>
      <c r="P1808" s="57"/>
      <c r="Q1808" s="57"/>
      <c r="R1808" s="57"/>
      <c r="S1808" s="57"/>
      <c r="T1808" s="57"/>
      <c r="U1808" s="57"/>
      <c r="V1808" s="57"/>
      <c r="W1808" s="57"/>
      <c r="X1808" s="57"/>
      <c r="Y1808" s="57"/>
      <c r="Z1808" s="57"/>
      <c r="AA1808" s="57"/>
      <c r="AB1808" s="57"/>
      <c r="AC1808" s="57"/>
      <c r="AD1808" s="57"/>
      <c r="AE1808" s="57"/>
      <c r="AF1808" s="57"/>
      <c r="AG1808" s="57"/>
      <c r="AH1808" s="57"/>
      <c r="AI1808" s="57"/>
      <c r="AJ1808" s="57"/>
      <c r="AK1808" s="57"/>
      <c r="AL1808" s="57"/>
      <c r="AM1808" s="57"/>
      <c r="AN1808" s="57"/>
      <c r="AO1808" s="57"/>
      <c r="AP1808" s="57"/>
      <c r="AQ1808" s="57"/>
      <c r="AR1808" s="57"/>
      <c r="AS1808" s="57"/>
      <c r="AT1808" s="57"/>
      <c r="AU1808" s="57"/>
      <c r="AV1808" s="57"/>
      <c r="AW1808" s="57"/>
      <c r="AX1808" s="57"/>
      <c r="AY1808" s="57"/>
      <c r="AZ1808" s="57"/>
      <c r="BA1808" s="57"/>
      <c r="BB1808" s="57"/>
      <c r="BC1808" s="57"/>
      <c r="BD1808" s="57"/>
      <c r="BE1808" s="57"/>
      <c r="BF1808" s="57"/>
      <c r="BG1808" s="57"/>
      <c r="BH1808" s="57"/>
      <c r="BI1808" s="57"/>
      <c r="BJ1808" s="57"/>
      <c r="BK1808" s="57"/>
      <c r="BL1808" s="57"/>
      <c r="BM1808" s="57"/>
    </row>
    <row r="1809" spans="3:65">
      <c r="C1809" s="57"/>
      <c r="D1809" s="62"/>
      <c r="E1809" s="57"/>
      <c r="F1809" s="57"/>
      <c r="G1809" s="57"/>
      <c r="H1809" s="57"/>
      <c r="I1809" s="62"/>
      <c r="J1809" s="57"/>
      <c r="K1809" s="57"/>
      <c r="L1809" s="57"/>
      <c r="M1809" s="57"/>
      <c r="N1809" s="57"/>
      <c r="O1809" s="57"/>
      <c r="P1809" s="57"/>
      <c r="Q1809" s="57"/>
      <c r="R1809" s="57"/>
      <c r="S1809" s="57"/>
      <c r="T1809" s="57"/>
      <c r="U1809" s="57"/>
      <c r="V1809" s="57"/>
      <c r="W1809" s="57"/>
      <c r="X1809" s="57"/>
      <c r="Y1809" s="57"/>
      <c r="Z1809" s="57"/>
      <c r="AA1809" s="57"/>
      <c r="AB1809" s="57"/>
      <c r="AC1809" s="57"/>
      <c r="AD1809" s="57"/>
      <c r="AE1809" s="57"/>
      <c r="AF1809" s="57"/>
      <c r="AG1809" s="57"/>
      <c r="AH1809" s="57"/>
      <c r="AI1809" s="57"/>
      <c r="AJ1809" s="57"/>
      <c r="AK1809" s="57"/>
      <c r="AL1809" s="57"/>
      <c r="AM1809" s="57"/>
      <c r="AN1809" s="57"/>
      <c r="AO1809" s="57"/>
      <c r="AP1809" s="57"/>
      <c r="AQ1809" s="57"/>
      <c r="AR1809" s="57"/>
      <c r="AS1809" s="57"/>
      <c r="AT1809" s="57"/>
      <c r="AU1809" s="57"/>
      <c r="AV1809" s="57"/>
      <c r="AW1809" s="57"/>
      <c r="AX1809" s="57"/>
      <c r="AY1809" s="57"/>
      <c r="AZ1809" s="57"/>
      <c r="BA1809" s="57"/>
      <c r="BB1809" s="57"/>
      <c r="BC1809" s="57"/>
      <c r="BD1809" s="57"/>
      <c r="BE1809" s="57"/>
      <c r="BF1809" s="57"/>
      <c r="BG1809" s="57"/>
      <c r="BH1809" s="57"/>
      <c r="BI1809" s="57"/>
      <c r="BJ1809" s="57"/>
      <c r="BK1809" s="57"/>
      <c r="BL1809" s="57"/>
      <c r="BM1809" s="57"/>
    </row>
    <row r="1810" spans="3:65">
      <c r="C1810" s="57"/>
      <c r="D1810" s="62"/>
      <c r="E1810" s="57"/>
      <c r="F1810" s="57"/>
      <c r="G1810" s="57"/>
      <c r="H1810" s="57"/>
      <c r="I1810" s="62"/>
      <c r="J1810" s="57"/>
      <c r="K1810" s="57"/>
      <c r="L1810" s="57"/>
      <c r="M1810" s="57"/>
      <c r="N1810" s="57"/>
      <c r="O1810" s="57"/>
      <c r="P1810" s="57"/>
      <c r="Q1810" s="57"/>
      <c r="R1810" s="57"/>
      <c r="S1810" s="57"/>
      <c r="T1810" s="57"/>
      <c r="U1810" s="57"/>
      <c r="V1810" s="57"/>
      <c r="W1810" s="57"/>
      <c r="X1810" s="57"/>
      <c r="Y1810" s="57"/>
      <c r="Z1810" s="57"/>
      <c r="AA1810" s="57"/>
      <c r="AB1810" s="57"/>
      <c r="AC1810" s="57"/>
      <c r="AD1810" s="57"/>
      <c r="AE1810" s="57"/>
      <c r="AF1810" s="57"/>
      <c r="AG1810" s="57"/>
      <c r="AH1810" s="57"/>
      <c r="AI1810" s="57"/>
      <c r="AJ1810" s="57"/>
      <c r="AK1810" s="57"/>
      <c r="AL1810" s="57"/>
      <c r="AM1810" s="57"/>
      <c r="AN1810" s="57"/>
      <c r="AO1810" s="57"/>
      <c r="AP1810" s="57"/>
      <c r="AQ1810" s="57"/>
      <c r="AR1810" s="57"/>
      <c r="AS1810" s="57"/>
      <c r="AT1810" s="57"/>
      <c r="AU1810" s="57"/>
      <c r="AV1810" s="57"/>
      <c r="AW1810" s="57"/>
      <c r="AX1810" s="57"/>
      <c r="AY1810" s="57"/>
      <c r="AZ1810" s="57"/>
      <c r="BA1810" s="57"/>
      <c r="BB1810" s="57"/>
      <c r="BC1810" s="57"/>
      <c r="BD1810" s="57"/>
      <c r="BE1810" s="57"/>
      <c r="BF1810" s="57"/>
      <c r="BG1810" s="57"/>
      <c r="BH1810" s="57"/>
      <c r="BI1810" s="57"/>
      <c r="BJ1810" s="57"/>
      <c r="BK1810" s="57"/>
      <c r="BL1810" s="57"/>
      <c r="BM1810" s="57"/>
    </row>
    <row r="1811" spans="3:65">
      <c r="C1811" s="57"/>
      <c r="D1811" s="62"/>
      <c r="E1811" s="57"/>
      <c r="F1811" s="57"/>
      <c r="G1811" s="57"/>
      <c r="H1811" s="57"/>
      <c r="I1811" s="62"/>
      <c r="J1811" s="57"/>
      <c r="K1811" s="57"/>
      <c r="L1811" s="57"/>
      <c r="M1811" s="57"/>
      <c r="N1811" s="57"/>
      <c r="O1811" s="57"/>
      <c r="P1811" s="57"/>
      <c r="Q1811" s="57"/>
      <c r="R1811" s="57"/>
      <c r="S1811" s="57"/>
      <c r="T1811" s="57"/>
      <c r="U1811" s="57"/>
      <c r="V1811" s="57"/>
      <c r="W1811" s="57"/>
      <c r="X1811" s="57"/>
      <c r="Y1811" s="57"/>
      <c r="Z1811" s="57"/>
      <c r="AA1811" s="57"/>
      <c r="AB1811" s="57"/>
      <c r="AC1811" s="57"/>
      <c r="AD1811" s="57"/>
      <c r="AE1811" s="57"/>
      <c r="AF1811" s="57"/>
      <c r="AG1811" s="57"/>
      <c r="AH1811" s="57"/>
      <c r="AI1811" s="57"/>
      <c r="AJ1811" s="57"/>
      <c r="AK1811" s="57"/>
      <c r="AL1811" s="57"/>
      <c r="AM1811" s="57"/>
      <c r="AN1811" s="57"/>
      <c r="AO1811" s="57"/>
      <c r="AP1811" s="57"/>
      <c r="AQ1811" s="57"/>
      <c r="AR1811" s="57"/>
      <c r="AS1811" s="57"/>
      <c r="AT1811" s="57"/>
      <c r="AU1811" s="57"/>
      <c r="AV1811" s="57"/>
      <c r="AW1811" s="57"/>
      <c r="AX1811" s="57"/>
      <c r="AY1811" s="57"/>
      <c r="AZ1811" s="57"/>
      <c r="BA1811" s="57"/>
      <c r="BB1811" s="57"/>
      <c r="BC1811" s="57"/>
      <c r="BD1811" s="57"/>
      <c r="BE1811" s="57"/>
      <c r="BF1811" s="57"/>
      <c r="BG1811" s="57"/>
      <c r="BH1811" s="57"/>
      <c r="BI1811" s="57"/>
      <c r="BJ1811" s="57"/>
      <c r="BK1811" s="57"/>
      <c r="BL1811" s="57"/>
      <c r="BM1811" s="57"/>
    </row>
    <row r="1812" spans="3:65">
      <c r="C1812" s="57"/>
      <c r="D1812" s="62"/>
      <c r="E1812" s="57"/>
      <c r="F1812" s="57"/>
      <c r="G1812" s="57"/>
      <c r="H1812" s="57"/>
      <c r="I1812" s="62"/>
      <c r="J1812" s="57"/>
      <c r="K1812" s="57"/>
      <c r="L1812" s="57"/>
      <c r="M1812" s="57"/>
      <c r="N1812" s="57"/>
      <c r="O1812" s="57"/>
      <c r="P1812" s="57"/>
      <c r="Q1812" s="57"/>
      <c r="R1812" s="57"/>
      <c r="S1812" s="57"/>
      <c r="T1812" s="57"/>
      <c r="U1812" s="57"/>
      <c r="V1812" s="57"/>
      <c r="W1812" s="57"/>
      <c r="X1812" s="57"/>
      <c r="Y1812" s="57"/>
      <c r="Z1812" s="57"/>
      <c r="AA1812" s="57"/>
      <c r="AB1812" s="57"/>
      <c r="AC1812" s="57"/>
      <c r="AD1812" s="57"/>
      <c r="AE1812" s="57"/>
      <c r="AF1812" s="57"/>
      <c r="AG1812" s="57"/>
      <c r="AH1812" s="57"/>
      <c r="AI1812" s="57"/>
      <c r="AJ1812" s="57"/>
      <c r="AK1812" s="57"/>
      <c r="AL1812" s="57"/>
      <c r="AM1812" s="57"/>
      <c r="AN1812" s="57"/>
      <c r="AO1812" s="57"/>
      <c r="AP1812" s="57"/>
      <c r="AQ1812" s="57"/>
      <c r="AR1812" s="57"/>
      <c r="AS1812" s="57"/>
      <c r="AT1812" s="57"/>
      <c r="AU1812" s="57"/>
      <c r="AV1812" s="57"/>
      <c r="AW1812" s="57"/>
      <c r="AX1812" s="57"/>
      <c r="AY1812" s="57"/>
      <c r="AZ1812" s="57"/>
      <c r="BA1812" s="57"/>
      <c r="BB1812" s="57"/>
      <c r="BC1812" s="57"/>
      <c r="BD1812" s="57"/>
      <c r="BE1812" s="57"/>
      <c r="BF1812" s="57"/>
      <c r="BG1812" s="57"/>
      <c r="BH1812" s="57"/>
      <c r="BI1812" s="57"/>
      <c r="BJ1812" s="57"/>
      <c r="BK1812" s="57"/>
      <c r="BL1812" s="57"/>
      <c r="BM1812" s="57"/>
    </row>
    <row r="1813" spans="3:65">
      <c r="C1813" s="57"/>
      <c r="D1813" s="62"/>
      <c r="E1813" s="57"/>
      <c r="F1813" s="57"/>
      <c r="G1813" s="57"/>
      <c r="H1813" s="57"/>
      <c r="I1813" s="62"/>
      <c r="J1813" s="57"/>
      <c r="K1813" s="57"/>
      <c r="L1813" s="57"/>
      <c r="M1813" s="57"/>
      <c r="N1813" s="57"/>
      <c r="O1813" s="57"/>
      <c r="P1813" s="57"/>
      <c r="Q1813" s="57"/>
      <c r="R1813" s="57"/>
      <c r="S1813" s="57"/>
      <c r="T1813" s="57"/>
      <c r="U1813" s="57"/>
      <c r="V1813" s="57"/>
      <c r="W1813" s="57"/>
      <c r="X1813" s="57"/>
      <c r="Y1813" s="57"/>
      <c r="Z1813" s="57"/>
      <c r="AA1813" s="57"/>
      <c r="AB1813" s="57"/>
      <c r="AC1813" s="57"/>
      <c r="AD1813" s="57"/>
      <c r="AE1813" s="57"/>
      <c r="AF1813" s="57"/>
      <c r="AG1813" s="57"/>
      <c r="AH1813" s="57"/>
      <c r="AI1813" s="57"/>
      <c r="AJ1813" s="57"/>
      <c r="AK1813" s="57"/>
      <c r="AL1813" s="57"/>
      <c r="AM1813" s="57"/>
      <c r="AN1813" s="57"/>
      <c r="AO1813" s="57"/>
      <c r="AP1813" s="57"/>
      <c r="AQ1813" s="57"/>
      <c r="AR1813" s="57"/>
      <c r="AS1813" s="57"/>
      <c r="AT1813" s="57"/>
      <c r="AU1813" s="57"/>
      <c r="AV1813" s="57"/>
      <c r="AW1813" s="57"/>
      <c r="AX1813" s="57"/>
      <c r="AY1813" s="57"/>
      <c r="AZ1813" s="57"/>
      <c r="BA1813" s="57"/>
      <c r="BB1813" s="57"/>
      <c r="BC1813" s="57"/>
      <c r="BD1813" s="57"/>
      <c r="BE1813" s="57"/>
      <c r="BF1813" s="57"/>
      <c r="BG1813" s="57"/>
      <c r="BH1813" s="57"/>
      <c r="BI1813" s="57"/>
      <c r="BJ1813" s="57"/>
      <c r="BK1813" s="57"/>
      <c r="BL1813" s="57"/>
      <c r="BM1813" s="57"/>
    </row>
    <row r="1814" spans="3:65">
      <c r="C1814" s="57"/>
      <c r="D1814" s="62"/>
      <c r="E1814" s="57"/>
      <c r="F1814" s="57"/>
      <c r="G1814" s="57"/>
      <c r="H1814" s="57"/>
      <c r="I1814" s="62"/>
      <c r="J1814" s="57"/>
      <c r="K1814" s="57"/>
      <c r="L1814" s="57"/>
      <c r="M1814" s="57"/>
      <c r="N1814" s="57"/>
      <c r="O1814" s="57"/>
      <c r="P1814" s="57"/>
      <c r="Q1814" s="57"/>
      <c r="R1814" s="57"/>
      <c r="S1814" s="57"/>
      <c r="T1814" s="57"/>
      <c r="U1814" s="57"/>
      <c r="V1814" s="57"/>
      <c r="W1814" s="57"/>
      <c r="X1814" s="57"/>
      <c r="Y1814" s="57"/>
      <c r="Z1814" s="57"/>
      <c r="AA1814" s="57"/>
      <c r="AB1814" s="57"/>
      <c r="AC1814" s="57"/>
      <c r="AD1814" s="57"/>
      <c r="AE1814" s="57"/>
      <c r="AF1814" s="57"/>
      <c r="AG1814" s="57"/>
      <c r="AH1814" s="57"/>
      <c r="AI1814" s="57"/>
      <c r="AJ1814" s="57"/>
      <c r="AK1814" s="57"/>
      <c r="AL1814" s="57"/>
      <c r="AM1814" s="57"/>
      <c r="AN1814" s="57"/>
      <c r="AO1814" s="57"/>
      <c r="AP1814" s="57"/>
      <c r="AQ1814" s="57"/>
      <c r="AR1814" s="57"/>
      <c r="AS1814" s="57"/>
      <c r="AT1814" s="57"/>
      <c r="AU1814" s="57"/>
      <c r="AV1814" s="57"/>
      <c r="AW1814" s="57"/>
      <c r="AX1814" s="57"/>
      <c r="AY1814" s="57"/>
      <c r="AZ1814" s="57"/>
      <c r="BA1814" s="57"/>
      <c r="BB1814" s="57"/>
      <c r="BC1814" s="57"/>
      <c r="BD1814" s="57"/>
      <c r="BE1814" s="57"/>
      <c r="BF1814" s="57"/>
      <c r="BG1814" s="57"/>
      <c r="BH1814" s="57"/>
      <c r="BI1814" s="57"/>
      <c r="BJ1814" s="57"/>
      <c r="BK1814" s="57"/>
      <c r="BL1814" s="57"/>
      <c r="BM1814" s="57"/>
    </row>
    <row r="1815" spans="3:65">
      <c r="C1815" s="57"/>
      <c r="D1815" s="62"/>
      <c r="E1815" s="57"/>
      <c r="F1815" s="57"/>
      <c r="G1815" s="57"/>
      <c r="H1815" s="57"/>
      <c r="I1815" s="62"/>
      <c r="J1815" s="57"/>
      <c r="K1815" s="57"/>
      <c r="L1815" s="57"/>
      <c r="M1815" s="57"/>
      <c r="N1815" s="57"/>
      <c r="O1815" s="57"/>
      <c r="P1815" s="57"/>
      <c r="Q1815" s="57"/>
      <c r="R1815" s="57"/>
      <c r="S1815" s="57"/>
      <c r="T1815" s="57"/>
      <c r="U1815" s="57"/>
      <c r="V1815" s="57"/>
      <c r="W1815" s="57"/>
      <c r="X1815" s="57"/>
      <c r="Y1815" s="57"/>
      <c r="Z1815" s="57"/>
      <c r="AA1815" s="57"/>
      <c r="AB1815" s="57"/>
      <c r="AC1815" s="57"/>
      <c r="AD1815" s="57"/>
      <c r="AE1815" s="57"/>
      <c r="AF1815" s="57"/>
      <c r="AG1815" s="57"/>
      <c r="AH1815" s="57"/>
      <c r="AI1815" s="57"/>
      <c r="AJ1815" s="57"/>
      <c r="AK1815" s="57"/>
      <c r="AL1815" s="57"/>
      <c r="AM1815" s="57"/>
      <c r="AN1815" s="57"/>
      <c r="AO1815" s="57"/>
      <c r="AP1815" s="57"/>
      <c r="AQ1815" s="57"/>
      <c r="AR1815" s="57"/>
      <c r="AS1815" s="57"/>
      <c r="AT1815" s="57"/>
      <c r="AU1815" s="57"/>
      <c r="AV1815" s="57"/>
      <c r="AW1815" s="57"/>
      <c r="AX1815" s="57"/>
      <c r="AY1815" s="57"/>
      <c r="AZ1815" s="57"/>
      <c r="BA1815" s="57"/>
      <c r="BB1815" s="57"/>
      <c r="BC1815" s="57"/>
      <c r="BD1815" s="57"/>
      <c r="BE1815" s="57"/>
      <c r="BF1815" s="57"/>
      <c r="BG1815" s="57"/>
      <c r="BH1815" s="57"/>
      <c r="BI1815" s="57"/>
      <c r="BJ1815" s="57"/>
      <c r="BK1815" s="57"/>
      <c r="BL1815" s="57"/>
      <c r="BM1815" s="57"/>
    </row>
    <row r="1816" spans="3:65">
      <c r="C1816" s="57"/>
      <c r="D1816" s="62"/>
      <c r="E1816" s="57"/>
      <c r="F1816" s="57"/>
      <c r="G1816" s="57"/>
      <c r="H1816" s="57"/>
      <c r="I1816" s="62"/>
      <c r="J1816" s="57"/>
      <c r="K1816" s="57"/>
      <c r="L1816" s="57"/>
      <c r="M1816" s="57"/>
      <c r="N1816" s="57"/>
      <c r="O1816" s="57"/>
      <c r="P1816" s="57"/>
      <c r="Q1816" s="57"/>
      <c r="R1816" s="57"/>
      <c r="S1816" s="57"/>
      <c r="T1816" s="57"/>
      <c r="U1816" s="57"/>
      <c r="V1816" s="57"/>
      <c r="W1816" s="57"/>
      <c r="X1816" s="57"/>
      <c r="Y1816" s="57"/>
      <c r="Z1816" s="57"/>
      <c r="AA1816" s="57"/>
      <c r="AB1816" s="57"/>
      <c r="AC1816" s="57"/>
      <c r="AD1816" s="57"/>
      <c r="AE1816" s="57"/>
      <c r="AF1816" s="57"/>
      <c r="AG1816" s="57"/>
      <c r="AH1816" s="57"/>
      <c r="AI1816" s="57"/>
      <c r="AJ1816" s="57"/>
      <c r="AK1816" s="57"/>
      <c r="AL1816" s="57"/>
      <c r="AM1816" s="57"/>
      <c r="AN1816" s="57"/>
      <c r="AO1816" s="57"/>
      <c r="AP1816" s="57"/>
      <c r="AQ1816" s="57"/>
      <c r="AR1816" s="57"/>
      <c r="AS1816" s="57"/>
      <c r="AT1816" s="57"/>
      <c r="AU1816" s="57"/>
      <c r="AV1816" s="57"/>
      <c r="AW1816" s="57"/>
      <c r="AX1816" s="57"/>
      <c r="AY1816" s="57"/>
      <c r="AZ1816" s="57"/>
      <c r="BA1816" s="57"/>
      <c r="BB1816" s="57"/>
      <c r="BC1816" s="57"/>
      <c r="BD1816" s="57"/>
      <c r="BE1816" s="57"/>
      <c r="BF1816" s="57"/>
      <c r="BG1816" s="57"/>
      <c r="BH1816" s="57"/>
      <c r="BI1816" s="57"/>
      <c r="BJ1816" s="57"/>
      <c r="BK1816" s="57"/>
      <c r="BL1816" s="57"/>
      <c r="BM1816" s="57"/>
    </row>
    <row r="1817" spans="3:65">
      <c r="C1817" s="57"/>
      <c r="D1817" s="62"/>
      <c r="E1817" s="57"/>
      <c r="F1817" s="57"/>
      <c r="G1817" s="57"/>
      <c r="H1817" s="57"/>
      <c r="I1817" s="62"/>
      <c r="J1817" s="57"/>
      <c r="K1817" s="57"/>
      <c r="L1817" s="57"/>
      <c r="M1817" s="57"/>
      <c r="N1817" s="57"/>
      <c r="O1817" s="57"/>
      <c r="P1817" s="57"/>
      <c r="Q1817" s="57"/>
      <c r="R1817" s="57"/>
      <c r="S1817" s="57"/>
      <c r="T1817" s="57"/>
      <c r="U1817" s="57"/>
      <c r="V1817" s="57"/>
      <c r="W1817" s="57"/>
      <c r="X1817" s="57"/>
      <c r="Y1817" s="57"/>
      <c r="Z1817" s="57"/>
      <c r="AA1817" s="57"/>
      <c r="AB1817" s="57"/>
      <c r="AC1817" s="57"/>
      <c r="AD1817" s="57"/>
      <c r="AE1817" s="57"/>
      <c r="AF1817" s="57"/>
      <c r="AG1817" s="57"/>
      <c r="AH1817" s="57"/>
      <c r="AI1817" s="57"/>
      <c r="AJ1817" s="57"/>
      <c r="AK1817" s="57"/>
      <c r="AL1817" s="57"/>
      <c r="AM1817" s="57"/>
      <c r="AN1817" s="57"/>
      <c r="AO1817" s="57"/>
      <c r="AP1817" s="57"/>
      <c r="AQ1817" s="57"/>
      <c r="AR1817" s="57"/>
      <c r="AS1817" s="57"/>
      <c r="AT1817" s="57"/>
      <c r="AU1817" s="57"/>
      <c r="AV1817" s="57"/>
      <c r="AW1817" s="57"/>
      <c r="AX1817" s="57"/>
      <c r="AY1817" s="57"/>
      <c r="AZ1817" s="57"/>
      <c r="BA1817" s="57"/>
      <c r="BB1817" s="57"/>
      <c r="BC1817" s="57"/>
      <c r="BD1817" s="57"/>
      <c r="BE1817" s="57"/>
      <c r="BF1817" s="57"/>
      <c r="BG1817" s="57"/>
      <c r="BH1817" s="57"/>
      <c r="BI1817" s="57"/>
      <c r="BJ1817" s="57"/>
      <c r="BK1817" s="57"/>
      <c r="BL1817" s="57"/>
      <c r="BM1817" s="57"/>
    </row>
    <row r="1818" spans="3:65">
      <c r="C1818" s="57"/>
      <c r="D1818" s="62"/>
      <c r="E1818" s="57"/>
      <c r="F1818" s="57"/>
      <c r="G1818" s="57"/>
      <c r="H1818" s="57"/>
      <c r="I1818" s="62"/>
      <c r="J1818" s="57"/>
      <c r="K1818" s="57"/>
      <c r="L1818" s="57"/>
      <c r="M1818" s="57"/>
      <c r="N1818" s="57"/>
      <c r="O1818" s="57"/>
      <c r="P1818" s="57"/>
      <c r="Q1818" s="57"/>
      <c r="R1818" s="57"/>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c r="BH1818" s="57"/>
      <c r="BI1818" s="57"/>
      <c r="BJ1818" s="57"/>
      <c r="BK1818" s="57"/>
      <c r="BL1818" s="57"/>
      <c r="BM1818" s="57"/>
    </row>
    <row r="1819" spans="3:65">
      <c r="C1819" s="57"/>
      <c r="D1819" s="62"/>
      <c r="E1819" s="57"/>
      <c r="F1819" s="57"/>
      <c r="G1819" s="57"/>
      <c r="H1819" s="57"/>
      <c r="I1819" s="62"/>
      <c r="J1819" s="57"/>
      <c r="K1819" s="57"/>
      <c r="L1819" s="57"/>
      <c r="M1819" s="57"/>
      <c r="N1819" s="57"/>
      <c r="O1819" s="57"/>
      <c r="P1819" s="57"/>
      <c r="Q1819" s="57"/>
      <c r="R1819" s="57"/>
      <c r="S1819" s="57"/>
      <c r="T1819" s="57"/>
      <c r="U1819" s="57"/>
      <c r="V1819" s="57"/>
      <c r="W1819" s="57"/>
      <c r="X1819" s="57"/>
      <c r="Y1819" s="57"/>
      <c r="Z1819" s="57"/>
      <c r="AA1819" s="57"/>
      <c r="AB1819" s="57"/>
      <c r="AC1819" s="57"/>
      <c r="AD1819" s="57"/>
      <c r="AE1819" s="57"/>
      <c r="AF1819" s="57"/>
      <c r="AG1819" s="57"/>
      <c r="AH1819" s="57"/>
      <c r="AI1819" s="57"/>
      <c r="AJ1819" s="57"/>
      <c r="AK1819" s="57"/>
      <c r="AL1819" s="57"/>
      <c r="AM1819" s="57"/>
      <c r="AN1819" s="57"/>
      <c r="AO1819" s="57"/>
      <c r="AP1819" s="57"/>
      <c r="AQ1819" s="57"/>
      <c r="AR1819" s="57"/>
      <c r="AS1819" s="57"/>
      <c r="AT1819" s="57"/>
      <c r="AU1819" s="57"/>
      <c r="AV1819" s="57"/>
      <c r="AW1819" s="57"/>
      <c r="AX1819" s="57"/>
      <c r="AY1819" s="57"/>
      <c r="AZ1819" s="57"/>
      <c r="BA1819" s="57"/>
      <c r="BB1819" s="57"/>
      <c r="BC1819" s="57"/>
      <c r="BD1819" s="57"/>
      <c r="BE1819" s="57"/>
      <c r="BF1819" s="57"/>
      <c r="BG1819" s="57"/>
      <c r="BH1819" s="57"/>
      <c r="BI1819" s="57"/>
      <c r="BJ1819" s="57"/>
      <c r="BK1819" s="57"/>
      <c r="BL1819" s="57"/>
      <c r="BM1819" s="57"/>
    </row>
    <row r="1820" spans="3:65">
      <c r="C1820" s="57"/>
      <c r="D1820" s="62"/>
      <c r="E1820" s="57"/>
      <c r="F1820" s="57"/>
      <c r="G1820" s="57"/>
      <c r="H1820" s="57"/>
      <c r="I1820" s="62"/>
      <c r="J1820" s="57"/>
      <c r="K1820" s="57"/>
      <c r="L1820" s="57"/>
      <c r="M1820" s="57"/>
      <c r="N1820" s="57"/>
      <c r="O1820" s="57"/>
      <c r="P1820" s="57"/>
      <c r="Q1820" s="57"/>
      <c r="R1820" s="57"/>
      <c r="S1820" s="57"/>
      <c r="T1820" s="57"/>
      <c r="U1820" s="57"/>
      <c r="V1820" s="57"/>
      <c r="W1820" s="57"/>
      <c r="X1820" s="57"/>
      <c r="Y1820" s="57"/>
      <c r="Z1820" s="57"/>
      <c r="AA1820" s="57"/>
      <c r="AB1820" s="57"/>
      <c r="AC1820" s="57"/>
      <c r="AD1820" s="57"/>
      <c r="AE1820" s="57"/>
      <c r="AF1820" s="57"/>
      <c r="AG1820" s="57"/>
      <c r="AH1820" s="57"/>
      <c r="AI1820" s="57"/>
      <c r="AJ1820" s="57"/>
      <c r="AK1820" s="57"/>
      <c r="AL1820" s="57"/>
      <c r="AM1820" s="57"/>
      <c r="AN1820" s="57"/>
      <c r="AO1820" s="57"/>
      <c r="AP1820" s="57"/>
      <c r="AQ1820" s="57"/>
      <c r="AR1820" s="57"/>
      <c r="AS1820" s="57"/>
      <c r="AT1820" s="57"/>
      <c r="AU1820" s="57"/>
      <c r="AV1820" s="57"/>
      <c r="AW1820" s="57"/>
      <c r="AX1820" s="57"/>
      <c r="AY1820" s="57"/>
      <c r="AZ1820" s="57"/>
      <c r="BA1820" s="57"/>
      <c r="BB1820" s="57"/>
      <c r="BC1820" s="57"/>
      <c r="BD1820" s="57"/>
      <c r="BE1820" s="57"/>
      <c r="BF1820" s="57"/>
      <c r="BG1820" s="57"/>
      <c r="BH1820" s="57"/>
      <c r="BI1820" s="57"/>
      <c r="BJ1820" s="57"/>
      <c r="BK1820" s="57"/>
      <c r="BL1820" s="57"/>
      <c r="BM1820" s="57"/>
    </row>
    <row r="1821" spans="3:65">
      <c r="C1821" s="57"/>
      <c r="D1821" s="62"/>
      <c r="E1821" s="57"/>
      <c r="F1821" s="57"/>
      <c r="G1821" s="57"/>
      <c r="H1821" s="57"/>
      <c r="I1821" s="62"/>
      <c r="J1821" s="57"/>
      <c r="K1821" s="57"/>
      <c r="L1821" s="57"/>
      <c r="M1821" s="57"/>
      <c r="N1821" s="57"/>
      <c r="O1821" s="57"/>
      <c r="P1821" s="57"/>
      <c r="Q1821" s="57"/>
      <c r="R1821" s="57"/>
      <c r="S1821" s="57"/>
      <c r="T1821" s="57"/>
      <c r="U1821" s="57"/>
      <c r="V1821" s="57"/>
      <c r="W1821" s="57"/>
      <c r="X1821" s="57"/>
      <c r="Y1821" s="57"/>
      <c r="Z1821" s="57"/>
      <c r="AA1821" s="57"/>
      <c r="AB1821" s="57"/>
      <c r="AC1821" s="57"/>
      <c r="AD1821" s="57"/>
      <c r="AE1821" s="57"/>
      <c r="AF1821" s="57"/>
      <c r="AG1821" s="57"/>
      <c r="AH1821" s="57"/>
      <c r="AI1821" s="57"/>
      <c r="AJ1821" s="57"/>
      <c r="AK1821" s="57"/>
      <c r="AL1821" s="57"/>
      <c r="AM1821" s="57"/>
      <c r="AN1821" s="57"/>
      <c r="AO1821" s="57"/>
      <c r="AP1821" s="57"/>
      <c r="AQ1821" s="57"/>
      <c r="AR1821" s="57"/>
      <c r="AS1821" s="57"/>
      <c r="AT1821" s="57"/>
      <c r="AU1821" s="57"/>
      <c r="AV1821" s="57"/>
      <c r="AW1821" s="57"/>
      <c r="AX1821" s="57"/>
      <c r="AY1821" s="57"/>
      <c r="AZ1821" s="57"/>
      <c r="BA1821" s="57"/>
      <c r="BB1821" s="57"/>
      <c r="BC1821" s="57"/>
      <c r="BD1821" s="57"/>
      <c r="BE1821" s="57"/>
      <c r="BF1821" s="57"/>
      <c r="BG1821" s="57"/>
      <c r="BH1821" s="57"/>
      <c r="BI1821" s="57"/>
      <c r="BJ1821" s="57"/>
      <c r="BK1821" s="57"/>
      <c r="BL1821" s="57"/>
      <c r="BM1821" s="57"/>
    </row>
    <row r="1822" spans="3:65">
      <c r="C1822" s="57"/>
      <c r="D1822" s="62"/>
      <c r="E1822" s="57"/>
      <c r="F1822" s="57"/>
      <c r="G1822" s="57"/>
      <c r="H1822" s="57"/>
      <c r="I1822" s="62"/>
      <c r="J1822" s="57"/>
      <c r="K1822" s="57"/>
      <c r="L1822" s="57"/>
      <c r="M1822" s="57"/>
      <c r="N1822" s="57"/>
      <c r="O1822" s="57"/>
      <c r="P1822" s="57"/>
      <c r="Q1822" s="57"/>
      <c r="R1822" s="57"/>
      <c r="S1822" s="57"/>
      <c r="T1822" s="57"/>
      <c r="U1822" s="57"/>
      <c r="V1822" s="57"/>
      <c r="W1822" s="57"/>
      <c r="X1822" s="57"/>
      <c r="Y1822" s="57"/>
      <c r="Z1822" s="57"/>
      <c r="AA1822" s="57"/>
      <c r="AB1822" s="57"/>
      <c r="AC1822" s="57"/>
      <c r="AD1822" s="57"/>
      <c r="AE1822" s="57"/>
      <c r="AF1822" s="57"/>
      <c r="AG1822" s="57"/>
      <c r="AH1822" s="57"/>
      <c r="AI1822" s="57"/>
      <c r="AJ1822" s="57"/>
      <c r="AK1822" s="57"/>
      <c r="AL1822" s="57"/>
      <c r="AM1822" s="57"/>
      <c r="AN1822" s="57"/>
      <c r="AO1822" s="57"/>
      <c r="AP1822" s="57"/>
      <c r="AQ1822" s="57"/>
      <c r="AR1822" s="57"/>
      <c r="AS1822" s="57"/>
      <c r="AT1822" s="57"/>
      <c r="AU1822" s="57"/>
      <c r="AV1822" s="57"/>
      <c r="AW1822" s="57"/>
      <c r="AX1822" s="57"/>
      <c r="AY1822" s="57"/>
      <c r="AZ1822" s="57"/>
      <c r="BA1822" s="57"/>
      <c r="BB1822" s="57"/>
      <c r="BC1822" s="57"/>
      <c r="BD1822" s="57"/>
      <c r="BE1822" s="57"/>
      <c r="BF1822" s="57"/>
      <c r="BG1822" s="57"/>
      <c r="BH1822" s="57"/>
      <c r="BI1822" s="57"/>
      <c r="BJ1822" s="57"/>
      <c r="BK1822" s="57"/>
      <c r="BL1822" s="57"/>
      <c r="BM1822" s="57"/>
    </row>
    <row r="1823" spans="3:65">
      <c r="C1823" s="57"/>
      <c r="D1823" s="62"/>
      <c r="E1823" s="57"/>
      <c r="F1823" s="57"/>
      <c r="G1823" s="57"/>
      <c r="H1823" s="57"/>
      <c r="I1823" s="62"/>
      <c r="J1823" s="57"/>
      <c r="K1823" s="57"/>
      <c r="L1823" s="57"/>
      <c r="M1823" s="57"/>
      <c r="N1823" s="57"/>
      <c r="O1823" s="57"/>
      <c r="P1823" s="57"/>
      <c r="Q1823" s="57"/>
      <c r="R1823" s="57"/>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c r="BH1823" s="57"/>
      <c r="BI1823" s="57"/>
      <c r="BJ1823" s="57"/>
      <c r="BK1823" s="57"/>
      <c r="BL1823" s="57"/>
      <c r="BM1823" s="57"/>
    </row>
    <row r="1824" spans="3:65">
      <c r="C1824" s="57"/>
      <c r="D1824" s="62"/>
      <c r="E1824" s="57"/>
      <c r="F1824" s="57"/>
      <c r="G1824" s="57"/>
      <c r="H1824" s="57"/>
      <c r="I1824" s="62"/>
      <c r="J1824" s="57"/>
      <c r="K1824" s="57"/>
      <c r="L1824" s="57"/>
      <c r="M1824" s="57"/>
      <c r="N1824" s="57"/>
      <c r="O1824" s="57"/>
      <c r="P1824" s="57"/>
      <c r="Q1824" s="57"/>
      <c r="R1824" s="57"/>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c r="BH1824" s="57"/>
      <c r="BI1824" s="57"/>
      <c r="BJ1824" s="57"/>
      <c r="BK1824" s="57"/>
      <c r="BL1824" s="57"/>
      <c r="BM1824" s="57"/>
    </row>
    <row r="1825" spans="3:65">
      <c r="C1825" s="57"/>
      <c r="D1825" s="62"/>
      <c r="E1825" s="57"/>
      <c r="F1825" s="57"/>
      <c r="G1825" s="57"/>
      <c r="H1825" s="57"/>
      <c r="I1825" s="62"/>
      <c r="J1825" s="57"/>
      <c r="K1825" s="57"/>
      <c r="L1825" s="57"/>
      <c r="M1825" s="57"/>
      <c r="N1825" s="57"/>
      <c r="O1825" s="57"/>
      <c r="P1825" s="57"/>
      <c r="Q1825" s="57"/>
      <c r="R1825" s="57"/>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c r="BH1825" s="57"/>
      <c r="BI1825" s="57"/>
      <c r="BJ1825" s="57"/>
      <c r="BK1825" s="57"/>
      <c r="BL1825" s="57"/>
      <c r="BM1825" s="57"/>
    </row>
    <row r="1826" spans="3:65">
      <c r="C1826" s="57"/>
      <c r="D1826" s="62"/>
      <c r="E1826" s="57"/>
      <c r="F1826" s="57"/>
      <c r="G1826" s="57"/>
      <c r="H1826" s="57"/>
      <c r="I1826" s="62"/>
      <c r="J1826" s="57"/>
      <c r="K1826" s="57"/>
      <c r="L1826" s="57"/>
      <c r="M1826" s="57"/>
      <c r="N1826" s="57"/>
      <c r="O1826" s="57"/>
      <c r="P1826" s="57"/>
      <c r="Q1826" s="57"/>
      <c r="R1826" s="57"/>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c r="BH1826" s="57"/>
      <c r="BI1826" s="57"/>
      <c r="BJ1826" s="57"/>
      <c r="BK1826" s="57"/>
      <c r="BL1826" s="57"/>
      <c r="BM1826" s="57"/>
    </row>
    <row r="1827" spans="3:65">
      <c r="C1827" s="57"/>
      <c r="D1827" s="62"/>
      <c r="E1827" s="57"/>
      <c r="F1827" s="57"/>
      <c r="G1827" s="57"/>
      <c r="H1827" s="57"/>
      <c r="I1827" s="62"/>
      <c r="J1827" s="57"/>
      <c r="K1827" s="57"/>
      <c r="L1827" s="57"/>
      <c r="M1827" s="57"/>
      <c r="N1827" s="57"/>
      <c r="O1827" s="57"/>
      <c r="P1827" s="57"/>
      <c r="Q1827" s="57"/>
      <c r="R1827" s="57"/>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c r="BH1827" s="57"/>
      <c r="BI1827" s="57"/>
      <c r="BJ1827" s="57"/>
      <c r="BK1827" s="57"/>
      <c r="BL1827" s="57"/>
      <c r="BM1827" s="57"/>
    </row>
    <row r="1828" spans="3:65">
      <c r="C1828" s="57"/>
      <c r="D1828" s="62"/>
      <c r="E1828" s="57"/>
      <c r="F1828" s="57"/>
      <c r="G1828" s="57"/>
      <c r="H1828" s="57"/>
      <c r="I1828" s="62"/>
      <c r="J1828" s="57"/>
      <c r="K1828" s="57"/>
      <c r="L1828" s="57"/>
      <c r="M1828" s="57"/>
      <c r="N1828" s="57"/>
      <c r="O1828" s="57"/>
      <c r="P1828" s="57"/>
      <c r="Q1828" s="57"/>
      <c r="R1828" s="57"/>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c r="BH1828" s="57"/>
      <c r="BI1828" s="57"/>
      <c r="BJ1828" s="57"/>
      <c r="BK1828" s="57"/>
      <c r="BL1828" s="57"/>
      <c r="BM1828" s="57"/>
    </row>
    <row r="1829" spans="3:65">
      <c r="C1829" s="57"/>
      <c r="D1829" s="62"/>
      <c r="E1829" s="57"/>
      <c r="F1829" s="57"/>
      <c r="G1829" s="57"/>
      <c r="H1829" s="57"/>
      <c r="I1829" s="62"/>
      <c r="J1829" s="57"/>
      <c r="K1829" s="57"/>
      <c r="L1829" s="57"/>
      <c r="M1829" s="57"/>
      <c r="N1829" s="57"/>
      <c r="O1829" s="57"/>
      <c r="P1829" s="57"/>
      <c r="Q1829" s="57"/>
      <c r="R1829" s="57"/>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c r="BH1829" s="57"/>
      <c r="BI1829" s="57"/>
      <c r="BJ1829" s="57"/>
      <c r="BK1829" s="57"/>
      <c r="BL1829" s="57"/>
      <c r="BM1829" s="57"/>
    </row>
    <row r="1830" spans="3:65">
      <c r="C1830" s="57"/>
      <c r="D1830" s="62"/>
      <c r="E1830" s="57"/>
      <c r="F1830" s="57"/>
      <c r="G1830" s="57"/>
      <c r="H1830" s="57"/>
      <c r="I1830" s="62"/>
      <c r="J1830" s="57"/>
      <c r="K1830" s="57"/>
      <c r="L1830" s="57"/>
      <c r="M1830" s="57"/>
      <c r="N1830" s="57"/>
      <c r="O1830" s="57"/>
      <c r="P1830" s="57"/>
      <c r="Q1830" s="57"/>
      <c r="R1830" s="57"/>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c r="BH1830" s="57"/>
      <c r="BI1830" s="57"/>
      <c r="BJ1830" s="57"/>
      <c r="BK1830" s="57"/>
      <c r="BL1830" s="57"/>
      <c r="BM1830" s="57"/>
    </row>
    <row r="1831" spans="3:65">
      <c r="C1831" s="57"/>
      <c r="D1831" s="62"/>
      <c r="E1831" s="57"/>
      <c r="F1831" s="57"/>
      <c r="G1831" s="57"/>
      <c r="H1831" s="57"/>
      <c r="I1831" s="62"/>
      <c r="J1831" s="57"/>
      <c r="K1831" s="57"/>
      <c r="L1831" s="57"/>
      <c r="M1831" s="57"/>
      <c r="N1831" s="57"/>
      <c r="O1831" s="57"/>
      <c r="P1831" s="57"/>
      <c r="Q1831" s="57"/>
      <c r="R1831" s="57"/>
      <c r="S1831" s="57"/>
      <c r="T1831" s="57"/>
      <c r="U1831" s="57"/>
      <c r="V1831" s="57"/>
      <c r="W1831" s="57"/>
      <c r="X1831" s="57"/>
      <c r="Y1831" s="57"/>
      <c r="Z1831" s="57"/>
      <c r="AA1831" s="57"/>
      <c r="AB1831" s="57"/>
      <c r="AC1831" s="57"/>
      <c r="AD1831" s="57"/>
      <c r="AE1831" s="57"/>
      <c r="AF1831" s="57"/>
      <c r="AG1831" s="57"/>
      <c r="AH1831" s="57"/>
      <c r="AI1831" s="57"/>
      <c r="AJ1831" s="57"/>
      <c r="AK1831" s="57"/>
      <c r="AL1831" s="57"/>
      <c r="AM1831" s="57"/>
      <c r="AN1831" s="57"/>
      <c r="AO1831" s="57"/>
      <c r="AP1831" s="57"/>
      <c r="AQ1831" s="57"/>
      <c r="AR1831" s="57"/>
      <c r="AS1831" s="57"/>
      <c r="AT1831" s="57"/>
      <c r="AU1831" s="57"/>
      <c r="AV1831" s="57"/>
      <c r="AW1831" s="57"/>
      <c r="AX1831" s="57"/>
      <c r="AY1831" s="57"/>
      <c r="AZ1831" s="57"/>
      <c r="BA1831" s="57"/>
      <c r="BB1831" s="57"/>
      <c r="BC1831" s="57"/>
      <c r="BD1831" s="57"/>
      <c r="BE1831" s="57"/>
      <c r="BF1831" s="57"/>
      <c r="BG1831" s="57"/>
      <c r="BH1831" s="57"/>
      <c r="BI1831" s="57"/>
      <c r="BJ1831" s="57"/>
      <c r="BK1831" s="57"/>
      <c r="BL1831" s="57"/>
      <c r="BM1831" s="57"/>
    </row>
    <row r="1832" spans="3:65">
      <c r="C1832" s="57"/>
      <c r="D1832" s="62"/>
      <c r="E1832" s="57"/>
      <c r="F1832" s="57"/>
      <c r="G1832" s="57"/>
      <c r="H1832" s="57"/>
      <c r="I1832" s="62"/>
      <c r="J1832" s="57"/>
      <c r="K1832" s="57"/>
      <c r="L1832" s="57"/>
      <c r="M1832" s="57"/>
      <c r="N1832" s="57"/>
      <c r="O1832" s="57"/>
      <c r="P1832" s="57"/>
      <c r="Q1832" s="57"/>
      <c r="R1832" s="57"/>
      <c r="S1832" s="57"/>
      <c r="T1832" s="57"/>
      <c r="U1832" s="57"/>
      <c r="V1832" s="57"/>
      <c r="W1832" s="57"/>
      <c r="X1832" s="57"/>
      <c r="Y1832" s="57"/>
      <c r="Z1832" s="57"/>
      <c r="AA1832" s="57"/>
      <c r="AB1832" s="57"/>
      <c r="AC1832" s="57"/>
      <c r="AD1832" s="57"/>
      <c r="AE1832" s="57"/>
      <c r="AF1832" s="57"/>
      <c r="AG1832" s="57"/>
      <c r="AH1832" s="57"/>
      <c r="AI1832" s="57"/>
      <c r="AJ1832" s="57"/>
      <c r="AK1832" s="57"/>
      <c r="AL1832" s="57"/>
      <c r="AM1832" s="57"/>
      <c r="AN1832" s="57"/>
      <c r="AO1832" s="57"/>
      <c r="AP1832" s="57"/>
      <c r="AQ1832" s="57"/>
      <c r="AR1832" s="57"/>
      <c r="AS1832" s="57"/>
      <c r="AT1832" s="57"/>
      <c r="AU1832" s="57"/>
      <c r="AV1832" s="57"/>
      <c r="AW1832" s="57"/>
      <c r="AX1832" s="57"/>
      <c r="AY1832" s="57"/>
      <c r="AZ1832" s="57"/>
      <c r="BA1832" s="57"/>
      <c r="BB1832" s="57"/>
      <c r="BC1832" s="57"/>
      <c r="BD1832" s="57"/>
      <c r="BE1832" s="57"/>
      <c r="BF1832" s="57"/>
      <c r="BG1832" s="57"/>
      <c r="BH1832" s="57"/>
      <c r="BI1832" s="57"/>
      <c r="BJ1832" s="57"/>
      <c r="BK1832" s="57"/>
      <c r="BL1832" s="57"/>
      <c r="BM1832" s="57"/>
    </row>
    <row r="1833" spans="3:65">
      <c r="C1833" s="57"/>
      <c r="D1833" s="62"/>
      <c r="E1833" s="57"/>
      <c r="F1833" s="57"/>
      <c r="G1833" s="57"/>
      <c r="H1833" s="57"/>
      <c r="I1833" s="62"/>
      <c r="J1833" s="57"/>
      <c r="K1833" s="57"/>
      <c r="L1833" s="57"/>
      <c r="M1833" s="57"/>
      <c r="N1833" s="57"/>
      <c r="O1833" s="57"/>
      <c r="P1833" s="57"/>
      <c r="Q1833" s="57"/>
      <c r="R1833" s="57"/>
      <c r="S1833" s="57"/>
      <c r="T1833" s="57"/>
      <c r="U1833" s="57"/>
      <c r="V1833" s="57"/>
      <c r="W1833" s="57"/>
      <c r="X1833" s="57"/>
      <c r="Y1833" s="57"/>
      <c r="Z1833" s="57"/>
      <c r="AA1833" s="57"/>
      <c r="AB1833" s="57"/>
      <c r="AC1833" s="57"/>
      <c r="AD1833" s="57"/>
      <c r="AE1833" s="57"/>
      <c r="AF1833" s="57"/>
      <c r="AG1833" s="57"/>
      <c r="AH1833" s="57"/>
      <c r="AI1833" s="57"/>
      <c r="AJ1833" s="57"/>
      <c r="AK1833" s="57"/>
      <c r="AL1833" s="57"/>
      <c r="AM1833" s="57"/>
      <c r="AN1833" s="57"/>
      <c r="AO1833" s="57"/>
      <c r="AP1833" s="57"/>
      <c r="AQ1833" s="57"/>
      <c r="AR1833" s="57"/>
      <c r="AS1833" s="57"/>
      <c r="AT1833" s="57"/>
      <c r="AU1833" s="57"/>
      <c r="AV1833" s="57"/>
      <c r="AW1833" s="57"/>
      <c r="AX1833" s="57"/>
      <c r="AY1833" s="57"/>
      <c r="AZ1833" s="57"/>
      <c r="BA1833" s="57"/>
      <c r="BB1833" s="57"/>
      <c r="BC1833" s="57"/>
      <c r="BD1833" s="57"/>
      <c r="BE1833" s="57"/>
      <c r="BF1833" s="57"/>
      <c r="BG1833" s="57"/>
      <c r="BH1833" s="57"/>
      <c r="BI1833" s="57"/>
      <c r="BJ1833" s="57"/>
      <c r="BK1833" s="57"/>
      <c r="BL1833" s="57"/>
      <c r="BM1833" s="57"/>
    </row>
    <row r="1834" spans="3:65">
      <c r="C1834" s="57"/>
      <c r="D1834" s="62"/>
      <c r="E1834" s="57"/>
      <c r="F1834" s="57"/>
      <c r="G1834" s="57"/>
      <c r="H1834" s="57"/>
      <c r="I1834" s="62"/>
      <c r="J1834" s="57"/>
      <c r="K1834" s="57"/>
      <c r="L1834" s="57"/>
      <c r="M1834" s="57"/>
      <c r="N1834" s="57"/>
      <c r="O1834" s="57"/>
      <c r="P1834" s="57"/>
      <c r="Q1834" s="57"/>
      <c r="R1834" s="57"/>
      <c r="S1834" s="57"/>
      <c r="T1834" s="57"/>
      <c r="U1834" s="57"/>
      <c r="V1834" s="57"/>
      <c r="W1834" s="57"/>
      <c r="X1834" s="57"/>
      <c r="Y1834" s="57"/>
      <c r="Z1834" s="57"/>
      <c r="AA1834" s="57"/>
      <c r="AB1834" s="57"/>
      <c r="AC1834" s="57"/>
      <c r="AD1834" s="57"/>
      <c r="AE1834" s="57"/>
      <c r="AF1834" s="57"/>
      <c r="AG1834" s="57"/>
      <c r="AH1834" s="57"/>
      <c r="AI1834" s="57"/>
      <c r="AJ1834" s="57"/>
      <c r="AK1834" s="57"/>
      <c r="AL1834" s="57"/>
      <c r="AM1834" s="57"/>
      <c r="AN1834" s="57"/>
      <c r="AO1834" s="57"/>
      <c r="AP1834" s="57"/>
      <c r="AQ1834" s="57"/>
      <c r="AR1834" s="57"/>
      <c r="AS1834" s="57"/>
      <c r="AT1834" s="57"/>
      <c r="AU1834" s="57"/>
      <c r="AV1834" s="57"/>
      <c r="AW1834" s="57"/>
      <c r="AX1834" s="57"/>
      <c r="AY1834" s="57"/>
      <c r="AZ1834" s="57"/>
      <c r="BA1834" s="57"/>
      <c r="BB1834" s="57"/>
      <c r="BC1834" s="57"/>
      <c r="BD1834" s="57"/>
      <c r="BE1834" s="57"/>
      <c r="BF1834" s="57"/>
      <c r="BG1834" s="57"/>
      <c r="BH1834" s="57"/>
      <c r="BI1834" s="57"/>
      <c r="BJ1834" s="57"/>
      <c r="BK1834" s="57"/>
      <c r="BL1834" s="57"/>
      <c r="BM1834" s="57"/>
    </row>
    <row r="1835" spans="3:65">
      <c r="C1835" s="57"/>
      <c r="D1835" s="62"/>
      <c r="E1835" s="57"/>
      <c r="F1835" s="57"/>
      <c r="G1835" s="57"/>
      <c r="H1835" s="57"/>
      <c r="I1835" s="62"/>
      <c r="J1835" s="57"/>
      <c r="K1835" s="57"/>
      <c r="L1835" s="57"/>
      <c r="M1835" s="57"/>
      <c r="N1835" s="57"/>
      <c r="O1835" s="57"/>
      <c r="P1835" s="57"/>
      <c r="Q1835" s="57"/>
      <c r="R1835" s="57"/>
      <c r="S1835" s="57"/>
      <c r="T1835" s="57"/>
      <c r="U1835" s="57"/>
      <c r="V1835" s="57"/>
      <c r="W1835" s="57"/>
      <c r="X1835" s="57"/>
      <c r="Y1835" s="57"/>
      <c r="Z1835" s="57"/>
      <c r="AA1835" s="57"/>
      <c r="AB1835" s="57"/>
      <c r="AC1835" s="57"/>
      <c r="AD1835" s="57"/>
      <c r="AE1835" s="57"/>
      <c r="AF1835" s="57"/>
      <c r="AG1835" s="57"/>
      <c r="AH1835" s="57"/>
      <c r="AI1835" s="57"/>
      <c r="AJ1835" s="57"/>
      <c r="AK1835" s="57"/>
      <c r="AL1835" s="57"/>
      <c r="AM1835" s="57"/>
      <c r="AN1835" s="57"/>
      <c r="AO1835" s="57"/>
      <c r="AP1835" s="57"/>
      <c r="AQ1835" s="57"/>
      <c r="AR1835" s="57"/>
      <c r="AS1835" s="57"/>
      <c r="AT1835" s="57"/>
      <c r="AU1835" s="57"/>
      <c r="AV1835" s="57"/>
      <c r="AW1835" s="57"/>
      <c r="AX1835" s="57"/>
      <c r="AY1835" s="57"/>
      <c r="AZ1835" s="57"/>
      <c r="BA1835" s="57"/>
      <c r="BB1835" s="57"/>
      <c r="BC1835" s="57"/>
      <c r="BD1835" s="57"/>
      <c r="BE1835" s="57"/>
      <c r="BF1835" s="57"/>
      <c r="BG1835" s="57"/>
      <c r="BH1835" s="57"/>
      <c r="BI1835" s="57"/>
      <c r="BJ1835" s="57"/>
      <c r="BK1835" s="57"/>
      <c r="BL1835" s="57"/>
      <c r="BM1835" s="57"/>
    </row>
    <row r="1836" spans="3:65">
      <c r="C1836" s="57"/>
      <c r="D1836" s="62"/>
      <c r="E1836" s="57"/>
      <c r="F1836" s="57"/>
      <c r="G1836" s="57"/>
      <c r="H1836" s="57"/>
      <c r="I1836" s="62"/>
      <c r="J1836" s="57"/>
      <c r="K1836" s="57"/>
      <c r="L1836" s="57"/>
      <c r="M1836" s="57"/>
      <c r="N1836" s="57"/>
      <c r="O1836" s="57"/>
      <c r="P1836" s="57"/>
      <c r="Q1836" s="57"/>
      <c r="R1836" s="57"/>
      <c r="S1836" s="57"/>
      <c r="T1836" s="57"/>
      <c r="U1836" s="57"/>
      <c r="V1836" s="57"/>
      <c r="W1836" s="57"/>
      <c r="X1836" s="57"/>
      <c r="Y1836" s="57"/>
      <c r="Z1836" s="57"/>
      <c r="AA1836" s="57"/>
      <c r="AB1836" s="57"/>
      <c r="AC1836" s="57"/>
      <c r="AD1836" s="57"/>
      <c r="AE1836" s="57"/>
      <c r="AF1836" s="57"/>
      <c r="AG1836" s="57"/>
      <c r="AH1836" s="57"/>
      <c r="AI1836" s="57"/>
      <c r="AJ1836" s="57"/>
      <c r="AK1836" s="57"/>
      <c r="AL1836" s="57"/>
      <c r="AM1836" s="57"/>
      <c r="AN1836" s="57"/>
      <c r="AO1836" s="57"/>
      <c r="AP1836" s="57"/>
      <c r="AQ1836" s="57"/>
      <c r="AR1836" s="57"/>
      <c r="AS1836" s="57"/>
      <c r="AT1836" s="57"/>
      <c r="AU1836" s="57"/>
      <c r="AV1836" s="57"/>
      <c r="AW1836" s="57"/>
      <c r="AX1836" s="57"/>
      <c r="AY1836" s="57"/>
      <c r="AZ1836" s="57"/>
      <c r="BA1836" s="57"/>
      <c r="BB1836" s="57"/>
      <c r="BC1836" s="57"/>
      <c r="BD1836" s="57"/>
      <c r="BE1836" s="57"/>
      <c r="BF1836" s="57"/>
      <c r="BG1836" s="57"/>
      <c r="BH1836" s="57"/>
      <c r="BI1836" s="57"/>
      <c r="BJ1836" s="57"/>
      <c r="BK1836" s="57"/>
      <c r="BL1836" s="57"/>
      <c r="BM1836" s="57"/>
    </row>
    <row r="1837" spans="3:65">
      <c r="C1837" s="57"/>
      <c r="D1837" s="62"/>
      <c r="E1837" s="57"/>
      <c r="F1837" s="57"/>
      <c r="G1837" s="57"/>
      <c r="H1837" s="57"/>
      <c r="I1837" s="62"/>
      <c r="J1837" s="57"/>
      <c r="K1837" s="57"/>
      <c r="L1837" s="57"/>
      <c r="M1837" s="57"/>
      <c r="N1837" s="57"/>
      <c r="O1837" s="57"/>
      <c r="P1837" s="57"/>
      <c r="Q1837" s="57"/>
      <c r="R1837" s="57"/>
      <c r="S1837" s="57"/>
      <c r="T1837" s="57"/>
      <c r="U1837" s="57"/>
      <c r="V1837" s="57"/>
      <c r="W1837" s="57"/>
      <c r="X1837" s="57"/>
      <c r="Y1837" s="57"/>
      <c r="Z1837" s="57"/>
      <c r="AA1837" s="57"/>
      <c r="AB1837" s="57"/>
      <c r="AC1837" s="57"/>
      <c r="AD1837" s="57"/>
      <c r="AE1837" s="57"/>
      <c r="AF1837" s="57"/>
      <c r="AG1837" s="57"/>
      <c r="AH1837" s="57"/>
      <c r="AI1837" s="57"/>
      <c r="AJ1837" s="57"/>
      <c r="AK1837" s="57"/>
      <c r="AL1837" s="57"/>
      <c r="AM1837" s="57"/>
      <c r="AN1837" s="57"/>
      <c r="AO1837" s="57"/>
      <c r="AP1837" s="57"/>
      <c r="AQ1837" s="57"/>
      <c r="AR1837" s="57"/>
      <c r="AS1837" s="57"/>
      <c r="AT1837" s="57"/>
      <c r="AU1837" s="57"/>
      <c r="AV1837" s="57"/>
      <c r="AW1837" s="57"/>
      <c r="AX1837" s="57"/>
      <c r="AY1837" s="57"/>
      <c r="AZ1837" s="57"/>
      <c r="BA1837" s="57"/>
      <c r="BB1837" s="57"/>
      <c r="BC1837" s="57"/>
      <c r="BD1837" s="57"/>
      <c r="BE1837" s="57"/>
      <c r="BF1837" s="57"/>
      <c r="BG1837" s="57"/>
      <c r="BH1837" s="57"/>
      <c r="BI1837" s="57"/>
      <c r="BJ1837" s="57"/>
      <c r="BK1837" s="57"/>
      <c r="BL1837" s="57"/>
      <c r="BM1837" s="57"/>
    </row>
    <row r="1838" spans="3:65">
      <c r="C1838" s="57"/>
      <c r="D1838" s="62"/>
      <c r="E1838" s="57"/>
      <c r="F1838" s="57"/>
      <c r="G1838" s="57"/>
      <c r="H1838" s="57"/>
      <c r="I1838" s="62"/>
      <c r="J1838" s="57"/>
      <c r="K1838" s="57"/>
      <c r="L1838" s="57"/>
      <c r="M1838" s="57"/>
      <c r="N1838" s="57"/>
      <c r="O1838" s="57"/>
      <c r="P1838" s="57"/>
      <c r="Q1838" s="57"/>
      <c r="R1838" s="57"/>
      <c r="S1838" s="57"/>
      <c r="T1838" s="57"/>
      <c r="U1838" s="57"/>
      <c r="V1838" s="57"/>
      <c r="W1838" s="57"/>
      <c r="X1838" s="57"/>
      <c r="Y1838" s="57"/>
      <c r="Z1838" s="57"/>
      <c r="AA1838" s="57"/>
      <c r="AB1838" s="57"/>
      <c r="AC1838" s="57"/>
      <c r="AD1838" s="57"/>
      <c r="AE1838" s="57"/>
      <c r="AF1838" s="57"/>
      <c r="AG1838" s="57"/>
      <c r="AH1838" s="57"/>
      <c r="AI1838" s="57"/>
      <c r="AJ1838" s="57"/>
      <c r="AK1838" s="57"/>
      <c r="AL1838" s="57"/>
      <c r="AM1838" s="57"/>
      <c r="AN1838" s="57"/>
      <c r="AO1838" s="57"/>
      <c r="AP1838" s="57"/>
      <c r="AQ1838" s="57"/>
      <c r="AR1838" s="57"/>
      <c r="AS1838" s="57"/>
      <c r="AT1838" s="57"/>
      <c r="AU1838" s="57"/>
      <c r="AV1838" s="57"/>
      <c r="AW1838" s="57"/>
      <c r="AX1838" s="57"/>
      <c r="AY1838" s="57"/>
      <c r="AZ1838" s="57"/>
      <c r="BA1838" s="57"/>
      <c r="BB1838" s="57"/>
      <c r="BC1838" s="57"/>
      <c r="BD1838" s="57"/>
      <c r="BE1838" s="57"/>
      <c r="BF1838" s="57"/>
      <c r="BG1838" s="57"/>
      <c r="BH1838" s="57"/>
      <c r="BI1838" s="57"/>
      <c r="BJ1838" s="57"/>
      <c r="BK1838" s="57"/>
      <c r="BL1838" s="57"/>
      <c r="BM1838" s="57"/>
    </row>
    <row r="1839" spans="3:65">
      <c r="C1839" s="57"/>
      <c r="D1839" s="62"/>
      <c r="E1839" s="57"/>
      <c r="F1839" s="57"/>
      <c r="G1839" s="57"/>
      <c r="H1839" s="57"/>
      <c r="I1839" s="62"/>
      <c r="J1839" s="57"/>
      <c r="K1839" s="57"/>
      <c r="L1839" s="57"/>
      <c r="M1839" s="57"/>
      <c r="N1839" s="57"/>
      <c r="O1839" s="57"/>
      <c r="P1839" s="57"/>
      <c r="Q1839" s="57"/>
      <c r="R1839" s="57"/>
      <c r="S1839" s="57"/>
      <c r="T1839" s="57"/>
      <c r="U1839" s="57"/>
      <c r="V1839" s="57"/>
      <c r="W1839" s="57"/>
      <c r="X1839" s="57"/>
      <c r="Y1839" s="57"/>
      <c r="Z1839" s="57"/>
      <c r="AA1839" s="57"/>
      <c r="AB1839" s="57"/>
      <c r="AC1839" s="57"/>
      <c r="AD1839" s="57"/>
      <c r="AE1839" s="57"/>
      <c r="AF1839" s="57"/>
      <c r="AG1839" s="57"/>
      <c r="AH1839" s="57"/>
      <c r="AI1839" s="57"/>
      <c r="AJ1839" s="57"/>
      <c r="AK1839" s="57"/>
      <c r="AL1839" s="57"/>
      <c r="AM1839" s="57"/>
      <c r="AN1839" s="57"/>
      <c r="AO1839" s="57"/>
      <c r="AP1839" s="57"/>
      <c r="AQ1839" s="57"/>
      <c r="AR1839" s="57"/>
      <c r="AS1839" s="57"/>
      <c r="AT1839" s="57"/>
      <c r="AU1839" s="57"/>
      <c r="AV1839" s="57"/>
      <c r="AW1839" s="57"/>
      <c r="AX1839" s="57"/>
      <c r="AY1839" s="57"/>
      <c r="AZ1839" s="57"/>
      <c r="BA1839" s="57"/>
      <c r="BB1839" s="57"/>
      <c r="BC1839" s="57"/>
      <c r="BD1839" s="57"/>
      <c r="BE1839" s="57"/>
      <c r="BF1839" s="57"/>
      <c r="BG1839" s="57"/>
      <c r="BH1839" s="57"/>
      <c r="BI1839" s="57"/>
      <c r="BJ1839" s="57"/>
      <c r="BK1839" s="57"/>
      <c r="BL1839" s="57"/>
      <c r="BM1839" s="57"/>
    </row>
    <row r="1840" spans="3:65">
      <c r="C1840" s="57"/>
      <c r="D1840" s="62"/>
      <c r="E1840" s="57"/>
      <c r="F1840" s="57"/>
      <c r="G1840" s="57"/>
      <c r="H1840" s="57"/>
      <c r="I1840" s="62"/>
      <c r="J1840" s="57"/>
      <c r="K1840" s="57"/>
      <c r="L1840" s="57"/>
      <c r="M1840" s="57"/>
      <c r="N1840" s="57"/>
      <c r="O1840" s="57"/>
      <c r="P1840" s="57"/>
      <c r="Q1840" s="57"/>
      <c r="R1840" s="57"/>
      <c r="S1840" s="57"/>
      <c r="T1840" s="57"/>
      <c r="U1840" s="57"/>
      <c r="V1840" s="57"/>
      <c r="W1840" s="57"/>
      <c r="X1840" s="57"/>
      <c r="Y1840" s="57"/>
      <c r="Z1840" s="57"/>
      <c r="AA1840" s="57"/>
      <c r="AB1840" s="57"/>
      <c r="AC1840" s="57"/>
      <c r="AD1840" s="57"/>
      <c r="AE1840" s="57"/>
      <c r="AF1840" s="57"/>
      <c r="AG1840" s="57"/>
      <c r="AH1840" s="57"/>
      <c r="AI1840" s="57"/>
      <c r="AJ1840" s="57"/>
      <c r="AK1840" s="57"/>
      <c r="AL1840" s="57"/>
      <c r="AM1840" s="57"/>
      <c r="AN1840" s="57"/>
      <c r="AO1840" s="57"/>
      <c r="AP1840" s="57"/>
      <c r="AQ1840" s="57"/>
      <c r="AR1840" s="57"/>
      <c r="AS1840" s="57"/>
      <c r="AT1840" s="57"/>
      <c r="AU1840" s="57"/>
      <c r="AV1840" s="57"/>
      <c r="AW1840" s="57"/>
      <c r="AX1840" s="57"/>
      <c r="AY1840" s="57"/>
      <c r="AZ1840" s="57"/>
      <c r="BA1840" s="57"/>
      <c r="BB1840" s="57"/>
      <c r="BC1840" s="57"/>
      <c r="BD1840" s="57"/>
      <c r="BE1840" s="57"/>
      <c r="BF1840" s="57"/>
      <c r="BG1840" s="57"/>
      <c r="BH1840" s="57"/>
      <c r="BI1840" s="57"/>
      <c r="BJ1840" s="57"/>
      <c r="BK1840" s="57"/>
      <c r="BL1840" s="57"/>
      <c r="BM1840" s="57"/>
    </row>
    <row r="1841" spans="3:65">
      <c r="C1841" s="57"/>
      <c r="D1841" s="62"/>
      <c r="E1841" s="57"/>
      <c r="F1841" s="57"/>
      <c r="G1841" s="57"/>
      <c r="H1841" s="57"/>
      <c r="I1841" s="62"/>
      <c r="J1841" s="57"/>
      <c r="K1841" s="57"/>
      <c r="L1841" s="57"/>
      <c r="M1841" s="57"/>
      <c r="N1841" s="57"/>
      <c r="O1841" s="57"/>
      <c r="P1841" s="57"/>
      <c r="Q1841" s="57"/>
      <c r="R1841" s="57"/>
      <c r="S1841" s="57"/>
      <c r="T1841" s="57"/>
      <c r="U1841" s="57"/>
      <c r="V1841" s="57"/>
      <c r="W1841" s="57"/>
      <c r="X1841" s="57"/>
      <c r="Y1841" s="57"/>
      <c r="Z1841" s="57"/>
      <c r="AA1841" s="57"/>
      <c r="AB1841" s="57"/>
      <c r="AC1841" s="57"/>
      <c r="AD1841" s="57"/>
      <c r="AE1841" s="57"/>
      <c r="AF1841" s="57"/>
      <c r="AG1841" s="57"/>
      <c r="AH1841" s="57"/>
      <c r="AI1841" s="57"/>
      <c r="AJ1841" s="57"/>
      <c r="AK1841" s="57"/>
      <c r="AL1841" s="57"/>
      <c r="AM1841" s="57"/>
      <c r="AN1841" s="57"/>
      <c r="AO1841" s="57"/>
      <c r="AP1841" s="57"/>
      <c r="AQ1841" s="57"/>
      <c r="AR1841" s="57"/>
      <c r="AS1841" s="57"/>
      <c r="AT1841" s="57"/>
      <c r="AU1841" s="57"/>
      <c r="AV1841" s="57"/>
      <c r="AW1841" s="57"/>
      <c r="AX1841" s="57"/>
      <c r="AY1841" s="57"/>
      <c r="AZ1841" s="57"/>
      <c r="BA1841" s="57"/>
      <c r="BB1841" s="57"/>
      <c r="BC1841" s="57"/>
      <c r="BD1841" s="57"/>
      <c r="BE1841" s="57"/>
      <c r="BF1841" s="57"/>
      <c r="BG1841" s="57"/>
      <c r="BH1841" s="57"/>
      <c r="BI1841" s="57"/>
      <c r="BJ1841" s="57"/>
      <c r="BK1841" s="57"/>
      <c r="BL1841" s="57"/>
      <c r="BM1841" s="57"/>
    </row>
    <row r="1842" spans="3:65">
      <c r="C1842" s="57"/>
      <c r="D1842" s="62"/>
      <c r="E1842" s="57"/>
      <c r="F1842" s="57"/>
      <c r="G1842" s="57"/>
      <c r="H1842" s="57"/>
      <c r="I1842" s="62"/>
      <c r="J1842" s="57"/>
      <c r="K1842" s="57"/>
      <c r="L1842" s="57"/>
      <c r="M1842" s="57"/>
      <c r="N1842" s="57"/>
      <c r="O1842" s="57"/>
      <c r="P1842" s="57"/>
      <c r="Q1842" s="57"/>
      <c r="R1842" s="57"/>
      <c r="S1842" s="57"/>
      <c r="T1842" s="57"/>
      <c r="U1842" s="57"/>
      <c r="V1842" s="57"/>
      <c r="W1842" s="57"/>
      <c r="X1842" s="57"/>
      <c r="Y1842" s="57"/>
      <c r="Z1842" s="57"/>
      <c r="AA1842" s="57"/>
      <c r="AB1842" s="57"/>
      <c r="AC1842" s="57"/>
      <c r="AD1842" s="57"/>
      <c r="AE1842" s="57"/>
      <c r="AF1842" s="57"/>
      <c r="AG1842" s="57"/>
      <c r="AH1842" s="57"/>
      <c r="AI1842" s="57"/>
      <c r="AJ1842" s="57"/>
      <c r="AK1842" s="57"/>
      <c r="AL1842" s="57"/>
      <c r="AM1842" s="57"/>
      <c r="AN1842" s="57"/>
      <c r="AO1842" s="57"/>
      <c r="AP1842" s="57"/>
      <c r="AQ1842" s="57"/>
      <c r="AR1842" s="57"/>
      <c r="AS1842" s="57"/>
      <c r="AT1842" s="57"/>
      <c r="AU1842" s="57"/>
      <c r="AV1842" s="57"/>
      <c r="AW1842" s="57"/>
      <c r="AX1842" s="57"/>
      <c r="AY1842" s="57"/>
      <c r="AZ1842" s="57"/>
      <c r="BA1842" s="57"/>
      <c r="BB1842" s="57"/>
      <c r="BC1842" s="57"/>
      <c r="BD1842" s="57"/>
      <c r="BE1842" s="57"/>
      <c r="BF1842" s="57"/>
      <c r="BG1842" s="57"/>
      <c r="BH1842" s="57"/>
      <c r="BI1842" s="57"/>
      <c r="BJ1842" s="57"/>
      <c r="BK1842" s="57"/>
      <c r="BL1842" s="57"/>
      <c r="BM1842" s="57"/>
    </row>
    <row r="1843" spans="3:65">
      <c r="C1843" s="57"/>
      <c r="D1843" s="62"/>
      <c r="E1843" s="57"/>
      <c r="F1843" s="57"/>
      <c r="G1843" s="57"/>
      <c r="H1843" s="57"/>
      <c r="I1843" s="62"/>
      <c r="J1843" s="57"/>
      <c r="K1843" s="57"/>
      <c r="L1843" s="57"/>
      <c r="M1843" s="57"/>
      <c r="N1843" s="57"/>
      <c r="O1843" s="57"/>
      <c r="P1843" s="57"/>
      <c r="Q1843" s="57"/>
      <c r="R1843" s="57"/>
      <c r="S1843" s="57"/>
      <c r="T1843" s="57"/>
      <c r="U1843" s="57"/>
      <c r="V1843" s="57"/>
      <c r="W1843" s="57"/>
      <c r="X1843" s="57"/>
      <c r="Y1843" s="57"/>
      <c r="Z1843" s="57"/>
      <c r="AA1843" s="57"/>
      <c r="AB1843" s="57"/>
      <c r="AC1843" s="57"/>
      <c r="AD1843" s="57"/>
      <c r="AE1843" s="57"/>
      <c r="AF1843" s="57"/>
      <c r="AG1843" s="57"/>
      <c r="AH1843" s="57"/>
      <c r="AI1843" s="57"/>
      <c r="AJ1843" s="57"/>
      <c r="AK1843" s="57"/>
      <c r="AL1843" s="57"/>
      <c r="AM1843" s="57"/>
      <c r="AN1843" s="57"/>
      <c r="AO1843" s="57"/>
      <c r="AP1843" s="57"/>
      <c r="AQ1843" s="57"/>
      <c r="AR1843" s="57"/>
      <c r="AS1843" s="57"/>
      <c r="AT1843" s="57"/>
      <c r="AU1843" s="57"/>
      <c r="AV1843" s="57"/>
      <c r="AW1843" s="57"/>
      <c r="AX1843" s="57"/>
      <c r="AY1843" s="57"/>
      <c r="AZ1843" s="57"/>
      <c r="BA1843" s="57"/>
      <c r="BB1843" s="57"/>
      <c r="BC1843" s="57"/>
      <c r="BD1843" s="57"/>
      <c r="BE1843" s="57"/>
      <c r="BF1843" s="57"/>
      <c r="BG1843" s="57"/>
      <c r="BH1843" s="57"/>
      <c r="BI1843" s="57"/>
      <c r="BJ1843" s="57"/>
      <c r="BK1843" s="57"/>
      <c r="BL1843" s="57"/>
      <c r="BM1843" s="57"/>
    </row>
    <row r="1844" spans="3:65">
      <c r="C1844" s="57"/>
      <c r="D1844" s="62"/>
      <c r="E1844" s="57"/>
      <c r="F1844" s="57"/>
      <c r="G1844" s="57"/>
      <c r="H1844" s="57"/>
      <c r="I1844" s="62"/>
      <c r="J1844" s="57"/>
      <c r="K1844" s="57"/>
      <c r="L1844" s="57"/>
      <c r="M1844" s="57"/>
      <c r="N1844" s="57"/>
      <c r="O1844" s="57"/>
      <c r="P1844" s="57"/>
      <c r="Q1844" s="57"/>
      <c r="R1844" s="57"/>
      <c r="S1844" s="57"/>
      <c r="T1844" s="57"/>
      <c r="U1844" s="57"/>
      <c r="V1844" s="57"/>
      <c r="W1844" s="57"/>
      <c r="X1844" s="57"/>
      <c r="Y1844" s="57"/>
      <c r="Z1844" s="57"/>
      <c r="AA1844" s="57"/>
      <c r="AB1844" s="57"/>
      <c r="AC1844" s="57"/>
      <c r="AD1844" s="57"/>
      <c r="AE1844" s="57"/>
      <c r="AF1844" s="57"/>
      <c r="AG1844" s="57"/>
      <c r="AH1844" s="57"/>
      <c r="AI1844" s="57"/>
      <c r="AJ1844" s="57"/>
      <c r="AK1844" s="57"/>
      <c r="AL1844" s="57"/>
      <c r="AM1844" s="57"/>
      <c r="AN1844" s="57"/>
      <c r="AO1844" s="57"/>
      <c r="AP1844" s="57"/>
      <c r="AQ1844" s="57"/>
      <c r="AR1844" s="57"/>
      <c r="AS1844" s="57"/>
      <c r="AT1844" s="57"/>
      <c r="AU1844" s="57"/>
      <c r="AV1844" s="57"/>
      <c r="AW1844" s="57"/>
      <c r="AX1844" s="57"/>
      <c r="AY1844" s="57"/>
      <c r="AZ1844" s="57"/>
      <c r="BA1844" s="57"/>
      <c r="BB1844" s="57"/>
      <c r="BC1844" s="57"/>
      <c r="BD1844" s="57"/>
      <c r="BE1844" s="57"/>
      <c r="BF1844" s="57"/>
      <c r="BG1844" s="57"/>
      <c r="BH1844" s="57"/>
      <c r="BI1844" s="57"/>
      <c r="BJ1844" s="57"/>
      <c r="BK1844" s="57"/>
      <c r="BL1844" s="57"/>
      <c r="BM1844" s="57"/>
    </row>
    <row r="1845" spans="3:65">
      <c r="C1845" s="57"/>
      <c r="D1845" s="62"/>
      <c r="E1845" s="57"/>
      <c r="F1845" s="57"/>
      <c r="G1845" s="57"/>
      <c r="H1845" s="57"/>
      <c r="I1845" s="62"/>
      <c r="J1845" s="57"/>
      <c r="K1845" s="57"/>
      <c r="L1845" s="57"/>
      <c r="M1845" s="57"/>
      <c r="N1845" s="57"/>
      <c r="O1845" s="57"/>
      <c r="P1845" s="57"/>
      <c r="Q1845" s="57"/>
      <c r="R1845" s="57"/>
      <c r="S1845" s="57"/>
      <c r="T1845" s="57"/>
      <c r="U1845" s="57"/>
      <c r="V1845" s="57"/>
      <c r="W1845" s="57"/>
      <c r="X1845" s="57"/>
      <c r="Y1845" s="57"/>
      <c r="Z1845" s="57"/>
      <c r="AA1845" s="57"/>
      <c r="AB1845" s="57"/>
      <c r="AC1845" s="57"/>
      <c r="AD1845" s="57"/>
      <c r="AE1845" s="57"/>
      <c r="AF1845" s="57"/>
      <c r="AG1845" s="57"/>
      <c r="AH1845" s="57"/>
      <c r="AI1845" s="57"/>
      <c r="AJ1845" s="57"/>
      <c r="AK1845" s="57"/>
      <c r="AL1845" s="57"/>
      <c r="AM1845" s="57"/>
      <c r="AN1845" s="57"/>
      <c r="AO1845" s="57"/>
      <c r="AP1845" s="57"/>
      <c r="AQ1845" s="57"/>
      <c r="AR1845" s="57"/>
      <c r="AS1845" s="57"/>
      <c r="AT1845" s="57"/>
      <c r="AU1845" s="57"/>
      <c r="AV1845" s="57"/>
      <c r="AW1845" s="57"/>
      <c r="AX1845" s="57"/>
      <c r="AY1845" s="57"/>
      <c r="AZ1845" s="57"/>
      <c r="BA1845" s="57"/>
      <c r="BB1845" s="57"/>
      <c r="BC1845" s="57"/>
      <c r="BD1845" s="57"/>
      <c r="BE1845" s="57"/>
      <c r="BF1845" s="57"/>
      <c r="BG1845" s="57"/>
      <c r="BH1845" s="57"/>
      <c r="BI1845" s="57"/>
      <c r="BJ1845" s="57"/>
      <c r="BK1845" s="57"/>
      <c r="BL1845" s="57"/>
      <c r="BM1845" s="57"/>
    </row>
    <row r="1846" spans="3:65">
      <c r="C1846" s="57"/>
      <c r="D1846" s="62"/>
      <c r="E1846" s="57"/>
      <c r="F1846" s="57"/>
      <c r="G1846" s="57"/>
      <c r="H1846" s="57"/>
      <c r="I1846" s="62"/>
      <c r="J1846" s="57"/>
      <c r="K1846" s="57"/>
      <c r="L1846" s="57"/>
      <c r="M1846" s="57"/>
      <c r="N1846" s="57"/>
      <c r="O1846" s="57"/>
      <c r="P1846" s="57"/>
      <c r="Q1846" s="57"/>
      <c r="R1846" s="57"/>
      <c r="S1846" s="57"/>
      <c r="T1846" s="57"/>
      <c r="U1846" s="57"/>
      <c r="V1846" s="57"/>
      <c r="W1846" s="57"/>
      <c r="X1846" s="57"/>
      <c r="Y1846" s="57"/>
      <c r="Z1846" s="57"/>
      <c r="AA1846" s="57"/>
      <c r="AB1846" s="57"/>
      <c r="AC1846" s="57"/>
      <c r="AD1846" s="57"/>
      <c r="AE1846" s="57"/>
      <c r="AF1846" s="57"/>
      <c r="AG1846" s="57"/>
      <c r="AH1846" s="57"/>
      <c r="AI1846" s="57"/>
      <c r="AJ1846" s="57"/>
      <c r="AK1846" s="57"/>
      <c r="AL1846" s="57"/>
      <c r="AM1846" s="57"/>
      <c r="AN1846" s="57"/>
      <c r="AO1846" s="57"/>
      <c r="AP1846" s="57"/>
      <c r="AQ1846" s="57"/>
      <c r="AR1846" s="57"/>
      <c r="AS1846" s="57"/>
      <c r="AT1846" s="57"/>
      <c r="AU1846" s="57"/>
      <c r="AV1846" s="57"/>
      <c r="AW1846" s="57"/>
      <c r="AX1846" s="57"/>
      <c r="AY1846" s="57"/>
      <c r="AZ1846" s="57"/>
      <c r="BA1846" s="57"/>
      <c r="BB1846" s="57"/>
      <c r="BC1846" s="57"/>
      <c r="BD1846" s="57"/>
      <c r="BE1846" s="57"/>
      <c r="BF1846" s="57"/>
      <c r="BG1846" s="57"/>
      <c r="BH1846" s="57"/>
      <c r="BI1846" s="57"/>
      <c r="BJ1846" s="57"/>
      <c r="BK1846" s="57"/>
      <c r="BL1846" s="57"/>
      <c r="BM1846" s="57"/>
    </row>
    <row r="1847" spans="3:65">
      <c r="C1847" s="57"/>
      <c r="D1847" s="62"/>
      <c r="E1847" s="57"/>
      <c r="F1847" s="57"/>
      <c r="G1847" s="57"/>
      <c r="H1847" s="57"/>
      <c r="I1847" s="62"/>
      <c r="J1847" s="57"/>
      <c r="K1847" s="57"/>
      <c r="L1847" s="57"/>
      <c r="M1847" s="57"/>
      <c r="N1847" s="57"/>
      <c r="O1847" s="57"/>
      <c r="P1847" s="57"/>
      <c r="Q1847" s="57"/>
      <c r="R1847" s="57"/>
      <c r="S1847" s="57"/>
      <c r="T1847" s="57"/>
      <c r="U1847" s="57"/>
      <c r="V1847" s="57"/>
      <c r="W1847" s="57"/>
      <c r="X1847" s="57"/>
      <c r="Y1847" s="57"/>
      <c r="Z1847" s="57"/>
      <c r="AA1847" s="57"/>
      <c r="AB1847" s="57"/>
      <c r="AC1847" s="57"/>
      <c r="AD1847" s="57"/>
      <c r="AE1847" s="57"/>
      <c r="AF1847" s="57"/>
      <c r="AG1847" s="57"/>
      <c r="AH1847" s="57"/>
      <c r="AI1847" s="57"/>
      <c r="AJ1847" s="57"/>
      <c r="AK1847" s="57"/>
      <c r="AL1847" s="57"/>
      <c r="AM1847" s="57"/>
      <c r="AN1847" s="57"/>
      <c r="AO1847" s="57"/>
      <c r="AP1847" s="57"/>
      <c r="AQ1847" s="57"/>
      <c r="AR1847" s="57"/>
      <c r="AS1847" s="57"/>
      <c r="AT1847" s="57"/>
      <c r="AU1847" s="57"/>
      <c r="AV1847" s="57"/>
      <c r="AW1847" s="57"/>
      <c r="AX1847" s="57"/>
      <c r="AY1847" s="57"/>
      <c r="AZ1847" s="57"/>
      <c r="BA1847" s="57"/>
      <c r="BB1847" s="57"/>
      <c r="BC1847" s="57"/>
      <c r="BD1847" s="57"/>
      <c r="BE1847" s="57"/>
      <c r="BF1847" s="57"/>
      <c r="BG1847" s="57"/>
      <c r="BH1847" s="57"/>
      <c r="BI1847" s="57"/>
      <c r="BJ1847" s="57"/>
      <c r="BK1847" s="57"/>
      <c r="BL1847" s="57"/>
      <c r="BM1847" s="57"/>
    </row>
    <row r="1848" spans="3:65">
      <c r="C1848" s="57"/>
      <c r="D1848" s="62"/>
      <c r="E1848" s="57"/>
      <c r="F1848" s="57"/>
      <c r="G1848" s="57"/>
      <c r="H1848" s="57"/>
      <c r="I1848" s="62"/>
      <c r="J1848" s="57"/>
      <c r="K1848" s="57"/>
      <c r="L1848" s="57"/>
      <c r="M1848" s="57"/>
      <c r="N1848" s="57"/>
      <c r="O1848" s="57"/>
      <c r="P1848" s="57"/>
      <c r="Q1848" s="57"/>
      <c r="R1848" s="57"/>
      <c r="S1848" s="57"/>
      <c r="T1848" s="57"/>
      <c r="U1848" s="57"/>
      <c r="V1848" s="57"/>
      <c r="W1848" s="57"/>
      <c r="X1848" s="57"/>
      <c r="Y1848" s="57"/>
      <c r="Z1848" s="57"/>
      <c r="AA1848" s="57"/>
      <c r="AB1848" s="57"/>
      <c r="AC1848" s="57"/>
      <c r="AD1848" s="57"/>
      <c r="AE1848" s="57"/>
      <c r="AF1848" s="57"/>
      <c r="AG1848" s="57"/>
      <c r="AH1848" s="57"/>
      <c r="AI1848" s="57"/>
      <c r="AJ1848" s="57"/>
      <c r="AK1848" s="57"/>
      <c r="AL1848" s="57"/>
      <c r="AM1848" s="57"/>
      <c r="AN1848" s="57"/>
      <c r="AO1848" s="57"/>
      <c r="AP1848" s="57"/>
      <c r="AQ1848" s="57"/>
      <c r="AR1848" s="57"/>
      <c r="AS1848" s="57"/>
      <c r="AT1848" s="57"/>
      <c r="AU1848" s="57"/>
      <c r="AV1848" s="57"/>
      <c r="AW1848" s="57"/>
      <c r="AX1848" s="57"/>
      <c r="AY1848" s="57"/>
      <c r="AZ1848" s="57"/>
      <c r="BA1848" s="57"/>
      <c r="BB1848" s="57"/>
      <c r="BC1848" s="57"/>
      <c r="BD1848" s="57"/>
      <c r="BE1848" s="57"/>
      <c r="BF1848" s="57"/>
      <c r="BG1848" s="57"/>
      <c r="BH1848" s="57"/>
      <c r="BI1848" s="57"/>
      <c r="BJ1848" s="57"/>
      <c r="BK1848" s="57"/>
      <c r="BL1848" s="57"/>
      <c r="BM1848" s="57"/>
    </row>
    <row r="1849" spans="3:65">
      <c r="C1849" s="57"/>
      <c r="D1849" s="62"/>
      <c r="E1849" s="57"/>
      <c r="F1849" s="57"/>
      <c r="G1849" s="57"/>
      <c r="H1849" s="57"/>
      <c r="I1849" s="62"/>
      <c r="J1849" s="57"/>
      <c r="K1849" s="57"/>
      <c r="L1849" s="57"/>
      <c r="M1849" s="57"/>
      <c r="N1849" s="57"/>
      <c r="O1849" s="57"/>
      <c r="P1849" s="57"/>
      <c r="Q1849" s="57"/>
      <c r="R1849" s="57"/>
      <c r="S1849" s="57"/>
      <c r="T1849" s="57"/>
      <c r="U1849" s="57"/>
      <c r="V1849" s="57"/>
      <c r="W1849" s="57"/>
      <c r="X1849" s="57"/>
      <c r="Y1849" s="57"/>
      <c r="Z1849" s="57"/>
      <c r="AA1849" s="57"/>
      <c r="AB1849" s="57"/>
      <c r="AC1849" s="57"/>
      <c r="AD1849" s="57"/>
      <c r="AE1849" s="57"/>
      <c r="AF1849" s="57"/>
      <c r="AG1849" s="57"/>
      <c r="AH1849" s="57"/>
      <c r="AI1849" s="57"/>
      <c r="AJ1849" s="57"/>
      <c r="AK1849" s="57"/>
      <c r="AL1849" s="57"/>
      <c r="AM1849" s="57"/>
      <c r="AN1849" s="57"/>
      <c r="AO1849" s="57"/>
      <c r="AP1849" s="57"/>
      <c r="AQ1849" s="57"/>
      <c r="AR1849" s="57"/>
      <c r="AS1849" s="57"/>
      <c r="AT1849" s="57"/>
      <c r="AU1849" s="57"/>
      <c r="AV1849" s="57"/>
      <c r="AW1849" s="57"/>
      <c r="AX1849" s="57"/>
      <c r="AY1849" s="57"/>
      <c r="AZ1849" s="57"/>
      <c r="BA1849" s="57"/>
      <c r="BB1849" s="57"/>
      <c r="BC1849" s="57"/>
      <c r="BD1849" s="57"/>
      <c r="BE1849" s="57"/>
      <c r="BF1849" s="57"/>
      <c r="BG1849" s="57"/>
      <c r="BH1849" s="57"/>
      <c r="BI1849" s="57"/>
      <c r="BJ1849" s="57"/>
      <c r="BK1849" s="57"/>
      <c r="BL1849" s="57"/>
      <c r="BM1849" s="57"/>
    </row>
    <row r="1850" spans="3:65">
      <c r="C1850" s="57"/>
      <c r="D1850" s="62"/>
      <c r="E1850" s="57"/>
      <c r="F1850" s="57"/>
      <c r="G1850" s="57"/>
      <c r="H1850" s="57"/>
      <c r="I1850" s="62"/>
      <c r="J1850" s="57"/>
      <c r="K1850" s="57"/>
      <c r="L1850" s="57"/>
      <c r="M1850" s="57"/>
      <c r="N1850" s="57"/>
      <c r="O1850" s="57"/>
      <c r="P1850" s="57"/>
      <c r="Q1850" s="57"/>
      <c r="R1850" s="57"/>
      <c r="S1850" s="57"/>
      <c r="T1850" s="57"/>
      <c r="U1850" s="57"/>
      <c r="V1850" s="57"/>
      <c r="W1850" s="57"/>
      <c r="X1850" s="57"/>
      <c r="Y1850" s="57"/>
      <c r="Z1850" s="57"/>
      <c r="AA1850" s="57"/>
      <c r="AB1850" s="57"/>
      <c r="AC1850" s="57"/>
      <c r="AD1850" s="57"/>
      <c r="AE1850" s="57"/>
      <c r="AF1850" s="57"/>
      <c r="AG1850" s="57"/>
      <c r="AH1850" s="57"/>
      <c r="AI1850" s="57"/>
      <c r="AJ1850" s="57"/>
      <c r="AK1850" s="57"/>
      <c r="AL1850" s="57"/>
      <c r="AM1850" s="57"/>
      <c r="AN1850" s="57"/>
      <c r="AO1850" s="57"/>
      <c r="AP1850" s="57"/>
      <c r="AQ1850" s="57"/>
      <c r="AR1850" s="57"/>
      <c r="AS1850" s="57"/>
      <c r="AT1850" s="57"/>
      <c r="AU1850" s="57"/>
      <c r="AV1850" s="57"/>
      <c r="AW1850" s="57"/>
      <c r="AX1850" s="57"/>
      <c r="AY1850" s="57"/>
      <c r="AZ1850" s="57"/>
      <c r="BA1850" s="57"/>
      <c r="BB1850" s="57"/>
      <c r="BC1850" s="57"/>
      <c r="BD1850" s="57"/>
      <c r="BE1850" s="57"/>
      <c r="BF1850" s="57"/>
      <c r="BG1850" s="57"/>
      <c r="BH1850" s="57"/>
      <c r="BI1850" s="57"/>
      <c r="BJ1850" s="57"/>
      <c r="BK1850" s="57"/>
      <c r="BL1850" s="57"/>
      <c r="BM1850" s="57"/>
    </row>
    <row r="1851" spans="3:65">
      <c r="C1851" s="57"/>
      <c r="D1851" s="62"/>
      <c r="E1851" s="57"/>
      <c r="F1851" s="57"/>
      <c r="G1851" s="57"/>
      <c r="H1851" s="57"/>
      <c r="I1851" s="62"/>
      <c r="J1851" s="57"/>
      <c r="K1851" s="57"/>
      <c r="L1851" s="57"/>
      <c r="M1851" s="57"/>
      <c r="N1851" s="57"/>
      <c r="O1851" s="57"/>
      <c r="P1851" s="57"/>
      <c r="Q1851" s="57"/>
      <c r="R1851" s="57"/>
      <c r="S1851" s="57"/>
      <c r="T1851" s="57"/>
      <c r="U1851" s="57"/>
      <c r="V1851" s="57"/>
      <c r="W1851" s="57"/>
      <c r="X1851" s="57"/>
      <c r="Y1851" s="57"/>
      <c r="Z1851" s="57"/>
      <c r="AA1851" s="57"/>
      <c r="AB1851" s="57"/>
      <c r="AC1851" s="57"/>
      <c r="AD1851" s="57"/>
      <c r="AE1851" s="57"/>
      <c r="AF1851" s="57"/>
      <c r="AG1851" s="57"/>
      <c r="AH1851" s="57"/>
      <c r="AI1851" s="57"/>
      <c r="AJ1851" s="57"/>
      <c r="AK1851" s="57"/>
      <c r="AL1851" s="57"/>
      <c r="AM1851" s="57"/>
      <c r="AN1851" s="57"/>
      <c r="AO1851" s="57"/>
      <c r="AP1851" s="57"/>
      <c r="AQ1851" s="57"/>
      <c r="AR1851" s="57"/>
      <c r="AS1851" s="57"/>
      <c r="AT1851" s="57"/>
      <c r="AU1851" s="57"/>
      <c r="AV1851" s="57"/>
      <c r="AW1851" s="57"/>
      <c r="AX1851" s="57"/>
      <c r="AY1851" s="57"/>
      <c r="AZ1851" s="57"/>
      <c r="BA1851" s="57"/>
      <c r="BB1851" s="57"/>
      <c r="BC1851" s="57"/>
      <c r="BD1851" s="57"/>
      <c r="BE1851" s="57"/>
      <c r="BF1851" s="57"/>
      <c r="BG1851" s="57"/>
      <c r="BH1851" s="57"/>
      <c r="BI1851" s="57"/>
      <c r="BJ1851" s="57"/>
      <c r="BK1851" s="57"/>
      <c r="BL1851" s="57"/>
      <c r="BM1851" s="57"/>
    </row>
    <row r="1852" spans="3:65">
      <c r="C1852" s="57"/>
      <c r="D1852" s="62"/>
      <c r="E1852" s="57"/>
      <c r="F1852" s="57"/>
      <c r="G1852" s="57"/>
      <c r="H1852" s="57"/>
      <c r="I1852" s="62"/>
      <c r="J1852" s="57"/>
      <c r="K1852" s="57"/>
      <c r="L1852" s="57"/>
      <c r="M1852" s="57"/>
      <c r="N1852" s="57"/>
      <c r="O1852" s="57"/>
      <c r="P1852" s="57"/>
      <c r="Q1852" s="57"/>
      <c r="R1852" s="57"/>
      <c r="S1852" s="57"/>
      <c r="T1852" s="57"/>
      <c r="U1852" s="57"/>
      <c r="V1852" s="57"/>
      <c r="W1852" s="57"/>
      <c r="X1852" s="57"/>
      <c r="Y1852" s="57"/>
      <c r="Z1852" s="57"/>
      <c r="AA1852" s="57"/>
      <c r="AB1852" s="57"/>
      <c r="AC1852" s="57"/>
      <c r="AD1852" s="57"/>
      <c r="AE1852" s="57"/>
      <c r="AF1852" s="57"/>
      <c r="AG1852" s="57"/>
      <c r="AH1852" s="57"/>
      <c r="AI1852" s="57"/>
      <c r="AJ1852" s="57"/>
      <c r="AK1852" s="57"/>
      <c r="AL1852" s="57"/>
      <c r="AM1852" s="57"/>
      <c r="AN1852" s="57"/>
      <c r="AO1852" s="57"/>
      <c r="AP1852" s="57"/>
      <c r="AQ1852" s="57"/>
      <c r="AR1852" s="57"/>
      <c r="AS1852" s="57"/>
      <c r="AT1852" s="57"/>
      <c r="AU1852" s="57"/>
      <c r="AV1852" s="57"/>
      <c r="AW1852" s="57"/>
      <c r="AX1852" s="57"/>
      <c r="AY1852" s="57"/>
      <c r="AZ1852" s="57"/>
      <c r="BA1852" s="57"/>
      <c r="BB1852" s="57"/>
      <c r="BC1852" s="57"/>
      <c r="BD1852" s="57"/>
      <c r="BE1852" s="57"/>
      <c r="BF1852" s="57"/>
      <c r="BG1852" s="57"/>
      <c r="BH1852" s="57"/>
      <c r="BI1852" s="57"/>
      <c r="BJ1852" s="57"/>
      <c r="BK1852" s="57"/>
      <c r="BL1852" s="57"/>
      <c r="BM1852" s="57"/>
    </row>
    <row r="1853" spans="3:65">
      <c r="C1853" s="57"/>
      <c r="D1853" s="62"/>
      <c r="E1853" s="57"/>
      <c r="F1853" s="57"/>
      <c r="G1853" s="57"/>
      <c r="H1853" s="57"/>
      <c r="I1853" s="62"/>
      <c r="J1853" s="57"/>
      <c r="K1853" s="57"/>
      <c r="L1853" s="57"/>
      <c r="M1853" s="57"/>
      <c r="N1853" s="57"/>
      <c r="O1853" s="57"/>
      <c r="P1853" s="57"/>
      <c r="Q1853" s="57"/>
      <c r="R1853" s="57"/>
      <c r="S1853" s="57"/>
      <c r="T1853" s="57"/>
      <c r="U1853" s="57"/>
      <c r="V1853" s="57"/>
      <c r="W1853" s="57"/>
      <c r="X1853" s="57"/>
      <c r="Y1853" s="57"/>
      <c r="Z1853" s="57"/>
      <c r="AA1853" s="57"/>
      <c r="AB1853" s="57"/>
      <c r="AC1853" s="57"/>
      <c r="AD1853" s="57"/>
      <c r="AE1853" s="57"/>
      <c r="AF1853" s="57"/>
      <c r="AG1853" s="57"/>
      <c r="AH1853" s="57"/>
      <c r="AI1853" s="57"/>
      <c r="AJ1853" s="57"/>
      <c r="AK1853" s="57"/>
      <c r="AL1853" s="57"/>
      <c r="AM1853" s="57"/>
      <c r="AN1853" s="57"/>
      <c r="AO1853" s="57"/>
      <c r="AP1853" s="57"/>
      <c r="AQ1853" s="57"/>
      <c r="AR1853" s="57"/>
      <c r="AS1853" s="57"/>
      <c r="AT1853" s="57"/>
      <c r="AU1853" s="57"/>
      <c r="AV1853" s="57"/>
      <c r="AW1853" s="57"/>
      <c r="AX1853" s="57"/>
      <c r="AY1853" s="57"/>
      <c r="AZ1853" s="57"/>
      <c r="BA1853" s="57"/>
      <c r="BB1853" s="57"/>
      <c r="BC1853" s="57"/>
      <c r="BD1853" s="57"/>
      <c r="BE1853" s="57"/>
      <c r="BF1853" s="57"/>
      <c r="BG1853" s="57"/>
      <c r="BH1853" s="57"/>
      <c r="BI1853" s="57"/>
      <c r="BJ1853" s="57"/>
      <c r="BK1853" s="57"/>
      <c r="BL1853" s="57"/>
      <c r="BM1853" s="57"/>
    </row>
    <row r="1854" spans="3:65">
      <c r="C1854" s="57"/>
      <c r="D1854" s="62"/>
      <c r="E1854" s="57"/>
      <c r="F1854" s="57"/>
      <c r="G1854" s="57"/>
      <c r="H1854" s="57"/>
      <c r="I1854" s="62"/>
      <c r="J1854" s="57"/>
      <c r="K1854" s="57"/>
      <c r="L1854" s="57"/>
      <c r="M1854" s="57"/>
      <c r="N1854" s="57"/>
      <c r="O1854" s="57"/>
      <c r="P1854" s="57"/>
      <c r="Q1854" s="57"/>
      <c r="R1854" s="57"/>
      <c r="S1854" s="57"/>
      <c r="T1854" s="57"/>
      <c r="U1854" s="57"/>
      <c r="V1854" s="57"/>
      <c r="W1854" s="57"/>
      <c r="X1854" s="57"/>
      <c r="Y1854" s="57"/>
      <c r="Z1854" s="57"/>
      <c r="AA1854" s="57"/>
      <c r="AB1854" s="57"/>
      <c r="AC1854" s="57"/>
      <c r="AD1854" s="57"/>
      <c r="AE1854" s="57"/>
      <c r="AF1854" s="57"/>
      <c r="AG1854" s="57"/>
      <c r="AH1854" s="57"/>
      <c r="AI1854" s="57"/>
      <c r="AJ1854" s="57"/>
      <c r="AK1854" s="57"/>
      <c r="AL1854" s="57"/>
      <c r="AM1854" s="57"/>
      <c r="AN1854" s="57"/>
      <c r="AO1854" s="57"/>
      <c r="AP1854" s="57"/>
      <c r="AQ1854" s="57"/>
      <c r="AR1854" s="57"/>
      <c r="AS1854" s="57"/>
      <c r="AT1854" s="57"/>
      <c r="AU1854" s="57"/>
      <c r="AV1854" s="57"/>
      <c r="AW1854" s="57"/>
      <c r="AX1854" s="57"/>
      <c r="AY1854" s="57"/>
      <c r="AZ1854" s="57"/>
      <c r="BA1854" s="57"/>
      <c r="BB1854" s="57"/>
      <c r="BC1854" s="57"/>
      <c r="BD1854" s="57"/>
      <c r="BE1854" s="57"/>
      <c r="BF1854" s="57"/>
      <c r="BG1854" s="57"/>
      <c r="BH1854" s="57"/>
      <c r="BI1854" s="57"/>
      <c r="BJ1854" s="57"/>
      <c r="BK1854" s="57"/>
      <c r="BL1854" s="57"/>
      <c r="BM1854" s="57"/>
    </row>
    <row r="1855" spans="3:65">
      <c r="C1855" s="57"/>
      <c r="D1855" s="62"/>
      <c r="E1855" s="57"/>
      <c r="F1855" s="57"/>
      <c r="G1855" s="57"/>
      <c r="H1855" s="57"/>
      <c r="I1855" s="62"/>
      <c r="J1855" s="57"/>
      <c r="K1855" s="57"/>
      <c r="L1855" s="57"/>
      <c r="M1855" s="57"/>
      <c r="N1855" s="57"/>
      <c r="O1855" s="57"/>
      <c r="P1855" s="57"/>
      <c r="Q1855" s="57"/>
      <c r="R1855" s="57"/>
      <c r="S1855" s="57"/>
      <c r="T1855" s="57"/>
      <c r="U1855" s="57"/>
      <c r="V1855" s="57"/>
      <c r="W1855" s="57"/>
      <c r="X1855" s="57"/>
      <c r="Y1855" s="57"/>
      <c r="Z1855" s="57"/>
      <c r="AA1855" s="57"/>
      <c r="AB1855" s="57"/>
      <c r="AC1855" s="57"/>
      <c r="AD1855" s="57"/>
      <c r="AE1855" s="57"/>
      <c r="AF1855" s="57"/>
      <c r="AG1855" s="57"/>
      <c r="AH1855" s="57"/>
      <c r="AI1855" s="57"/>
      <c r="AJ1855" s="57"/>
      <c r="AK1855" s="57"/>
      <c r="AL1855" s="57"/>
      <c r="AM1855" s="57"/>
      <c r="AN1855" s="57"/>
      <c r="AO1855" s="57"/>
      <c r="AP1855" s="57"/>
      <c r="AQ1855" s="57"/>
      <c r="AR1855" s="57"/>
      <c r="AS1855" s="57"/>
      <c r="AT1855" s="57"/>
      <c r="AU1855" s="57"/>
      <c r="AV1855" s="57"/>
      <c r="AW1855" s="57"/>
      <c r="AX1855" s="57"/>
      <c r="AY1855" s="57"/>
      <c r="AZ1855" s="57"/>
      <c r="BA1855" s="57"/>
      <c r="BB1855" s="57"/>
      <c r="BC1855" s="57"/>
      <c r="BD1855" s="57"/>
      <c r="BE1855" s="57"/>
      <c r="BF1855" s="57"/>
      <c r="BG1855" s="57"/>
      <c r="BH1855" s="57"/>
      <c r="BI1855" s="57"/>
      <c r="BJ1855" s="57"/>
      <c r="BK1855" s="57"/>
      <c r="BL1855" s="57"/>
      <c r="BM1855" s="57"/>
    </row>
    <row r="1856" spans="3:65">
      <c r="C1856" s="57"/>
      <c r="D1856" s="62"/>
      <c r="E1856" s="57"/>
      <c r="F1856" s="57"/>
      <c r="G1856" s="57"/>
      <c r="H1856" s="57"/>
      <c r="I1856" s="62"/>
      <c r="J1856" s="57"/>
      <c r="K1856" s="57"/>
      <c r="L1856" s="57"/>
      <c r="M1856" s="57"/>
      <c r="N1856" s="57"/>
      <c r="O1856" s="57"/>
      <c r="P1856" s="57"/>
      <c r="Q1856" s="57"/>
      <c r="R1856" s="57"/>
      <c r="S1856" s="57"/>
      <c r="T1856" s="57"/>
      <c r="U1856" s="57"/>
      <c r="V1856" s="57"/>
      <c r="W1856" s="57"/>
      <c r="X1856" s="57"/>
      <c r="Y1856" s="57"/>
      <c r="Z1856" s="57"/>
      <c r="AA1856" s="57"/>
      <c r="AB1856" s="57"/>
      <c r="AC1856" s="57"/>
      <c r="AD1856" s="57"/>
      <c r="AE1856" s="57"/>
      <c r="AF1856" s="57"/>
      <c r="AG1856" s="57"/>
      <c r="AH1856" s="57"/>
      <c r="AI1856" s="57"/>
      <c r="AJ1856" s="57"/>
      <c r="AK1856" s="57"/>
      <c r="AL1856" s="57"/>
      <c r="AM1856" s="57"/>
      <c r="AN1856" s="57"/>
      <c r="AO1856" s="57"/>
      <c r="AP1856" s="57"/>
      <c r="AQ1856" s="57"/>
      <c r="AR1856" s="57"/>
      <c r="AS1856" s="57"/>
      <c r="AT1856" s="57"/>
      <c r="AU1856" s="57"/>
      <c r="AV1856" s="57"/>
      <c r="AW1856" s="57"/>
      <c r="AX1856" s="57"/>
      <c r="AY1856" s="57"/>
      <c r="AZ1856" s="57"/>
      <c r="BA1856" s="57"/>
      <c r="BB1856" s="57"/>
      <c r="BC1856" s="57"/>
      <c r="BD1856" s="57"/>
      <c r="BE1856" s="57"/>
      <c r="BF1856" s="57"/>
      <c r="BG1856" s="57"/>
      <c r="BH1856" s="57"/>
      <c r="BI1856" s="57"/>
      <c r="BJ1856" s="57"/>
      <c r="BK1856" s="57"/>
      <c r="BL1856" s="57"/>
      <c r="BM1856" s="57"/>
    </row>
    <row r="1857" spans="3:65">
      <c r="C1857" s="57"/>
      <c r="D1857" s="62"/>
      <c r="E1857" s="57"/>
      <c r="F1857" s="57"/>
      <c r="G1857" s="57"/>
      <c r="H1857" s="57"/>
      <c r="I1857" s="62"/>
      <c r="J1857" s="57"/>
      <c r="K1857" s="57"/>
      <c r="L1857" s="57"/>
      <c r="M1857" s="57"/>
      <c r="N1857" s="57"/>
      <c r="O1857" s="57"/>
      <c r="P1857" s="57"/>
      <c r="Q1857" s="57"/>
      <c r="R1857" s="57"/>
      <c r="S1857" s="57"/>
      <c r="T1857" s="57"/>
      <c r="U1857" s="57"/>
      <c r="V1857" s="57"/>
      <c r="W1857" s="57"/>
      <c r="X1857" s="57"/>
      <c r="Y1857" s="57"/>
      <c r="Z1857" s="57"/>
      <c r="AA1857" s="57"/>
      <c r="AB1857" s="57"/>
      <c r="AC1857" s="57"/>
      <c r="AD1857" s="57"/>
      <c r="AE1857" s="57"/>
      <c r="AF1857" s="57"/>
      <c r="AG1857" s="57"/>
      <c r="AH1857" s="57"/>
      <c r="AI1857" s="57"/>
      <c r="AJ1857" s="57"/>
      <c r="AK1857" s="57"/>
      <c r="AL1857" s="57"/>
      <c r="AM1857" s="57"/>
      <c r="AN1857" s="57"/>
      <c r="AO1857" s="57"/>
      <c r="AP1857" s="57"/>
      <c r="AQ1857" s="57"/>
      <c r="AR1857" s="57"/>
      <c r="AS1857" s="57"/>
      <c r="AT1857" s="57"/>
      <c r="AU1857" s="57"/>
      <c r="AV1857" s="57"/>
      <c r="AW1857" s="57"/>
      <c r="AX1857" s="57"/>
      <c r="AY1857" s="57"/>
      <c r="AZ1857" s="57"/>
      <c r="BA1857" s="57"/>
      <c r="BB1857" s="57"/>
      <c r="BC1857" s="57"/>
      <c r="BD1857" s="57"/>
      <c r="BE1857" s="57"/>
      <c r="BF1857" s="57"/>
      <c r="BG1857" s="57"/>
      <c r="BH1857" s="57"/>
      <c r="BI1857" s="57"/>
      <c r="BJ1857" s="57"/>
      <c r="BK1857" s="57"/>
      <c r="BL1857" s="57"/>
      <c r="BM1857" s="57"/>
    </row>
    <row r="1858" spans="3:65">
      <c r="C1858" s="57"/>
      <c r="D1858" s="62"/>
      <c r="E1858" s="57"/>
      <c r="F1858" s="57"/>
      <c r="G1858" s="57"/>
      <c r="H1858" s="57"/>
      <c r="I1858" s="62"/>
      <c r="J1858" s="57"/>
      <c r="K1858" s="57"/>
      <c r="L1858" s="57"/>
      <c r="M1858" s="57"/>
      <c r="N1858" s="57"/>
      <c r="O1858" s="57"/>
      <c r="P1858" s="57"/>
      <c r="Q1858" s="57"/>
      <c r="R1858" s="57"/>
      <c r="S1858" s="57"/>
      <c r="T1858" s="57"/>
      <c r="U1858" s="57"/>
      <c r="V1858" s="57"/>
      <c r="W1858" s="57"/>
      <c r="X1858" s="57"/>
      <c r="Y1858" s="57"/>
      <c r="Z1858" s="57"/>
      <c r="AA1858" s="57"/>
      <c r="AB1858" s="57"/>
      <c r="AC1858" s="57"/>
      <c r="AD1858" s="57"/>
      <c r="AE1858" s="57"/>
      <c r="AF1858" s="57"/>
      <c r="AG1858" s="57"/>
      <c r="AH1858" s="57"/>
      <c r="AI1858" s="57"/>
      <c r="AJ1858" s="57"/>
      <c r="AK1858" s="57"/>
      <c r="AL1858" s="57"/>
      <c r="AM1858" s="57"/>
      <c r="AN1858" s="57"/>
      <c r="AO1858" s="57"/>
      <c r="AP1858" s="57"/>
      <c r="AQ1858" s="57"/>
      <c r="AR1858" s="57"/>
      <c r="AS1858" s="57"/>
      <c r="AT1858" s="57"/>
      <c r="AU1858" s="57"/>
      <c r="AV1858" s="57"/>
      <c r="AW1858" s="57"/>
      <c r="AX1858" s="57"/>
      <c r="AY1858" s="57"/>
      <c r="AZ1858" s="57"/>
      <c r="BA1858" s="57"/>
      <c r="BB1858" s="57"/>
      <c r="BC1858" s="57"/>
      <c r="BD1858" s="57"/>
      <c r="BE1858" s="57"/>
      <c r="BF1858" s="57"/>
      <c r="BG1858" s="57"/>
      <c r="BH1858" s="57"/>
      <c r="BI1858" s="57"/>
      <c r="BJ1858" s="57"/>
      <c r="BK1858" s="57"/>
      <c r="BL1858" s="57"/>
      <c r="BM1858" s="57"/>
    </row>
    <row r="1859" spans="3:65">
      <c r="C1859" s="57"/>
      <c r="D1859" s="62"/>
      <c r="E1859" s="57"/>
      <c r="F1859" s="57"/>
      <c r="G1859" s="57"/>
      <c r="H1859" s="57"/>
      <c r="I1859" s="62"/>
      <c r="J1859" s="57"/>
      <c r="K1859" s="57"/>
      <c r="L1859" s="57"/>
      <c r="M1859" s="57"/>
      <c r="N1859" s="57"/>
      <c r="O1859" s="57"/>
      <c r="P1859" s="57"/>
      <c r="Q1859" s="57"/>
      <c r="R1859" s="57"/>
      <c r="S1859" s="57"/>
      <c r="T1859" s="57"/>
      <c r="U1859" s="57"/>
      <c r="V1859" s="57"/>
      <c r="W1859" s="57"/>
      <c r="X1859" s="57"/>
      <c r="Y1859" s="57"/>
      <c r="Z1859" s="57"/>
      <c r="AA1859" s="57"/>
      <c r="AB1859" s="57"/>
      <c r="AC1859" s="57"/>
      <c r="AD1859" s="57"/>
      <c r="AE1859" s="57"/>
      <c r="AF1859" s="57"/>
      <c r="AG1859" s="57"/>
      <c r="AH1859" s="57"/>
      <c r="AI1859" s="57"/>
      <c r="AJ1859" s="57"/>
      <c r="AK1859" s="57"/>
      <c r="AL1859" s="57"/>
      <c r="AM1859" s="57"/>
      <c r="AN1859" s="57"/>
      <c r="AO1859" s="57"/>
      <c r="AP1859" s="57"/>
      <c r="AQ1859" s="57"/>
      <c r="AR1859" s="57"/>
      <c r="AS1859" s="57"/>
      <c r="AT1859" s="57"/>
      <c r="AU1859" s="57"/>
      <c r="AV1859" s="57"/>
      <c r="AW1859" s="57"/>
      <c r="AX1859" s="57"/>
      <c r="AY1859" s="57"/>
      <c r="AZ1859" s="57"/>
      <c r="BA1859" s="57"/>
      <c r="BB1859" s="57"/>
      <c r="BC1859" s="57"/>
      <c r="BD1859" s="57"/>
      <c r="BE1859" s="57"/>
      <c r="BF1859" s="57"/>
      <c r="BG1859" s="57"/>
      <c r="BH1859" s="57"/>
      <c r="BI1859" s="57"/>
      <c r="BJ1859" s="57"/>
      <c r="BK1859" s="57"/>
      <c r="BL1859" s="57"/>
      <c r="BM1859" s="57"/>
    </row>
    <row r="1860" spans="3:65">
      <c r="C1860" s="57"/>
      <c r="D1860" s="62"/>
      <c r="E1860" s="57"/>
      <c r="F1860" s="57"/>
      <c r="G1860" s="57"/>
      <c r="H1860" s="57"/>
      <c r="I1860" s="62"/>
      <c r="J1860" s="57"/>
      <c r="K1860" s="57"/>
      <c r="L1860" s="57"/>
      <c r="M1860" s="57"/>
      <c r="N1860" s="57"/>
      <c r="O1860" s="57"/>
      <c r="P1860" s="57"/>
      <c r="Q1860" s="57"/>
      <c r="R1860" s="57"/>
      <c r="S1860" s="57"/>
      <c r="T1860" s="57"/>
      <c r="U1860" s="57"/>
      <c r="V1860" s="57"/>
      <c r="W1860" s="57"/>
      <c r="X1860" s="57"/>
      <c r="Y1860" s="57"/>
      <c r="Z1860" s="57"/>
      <c r="AA1860" s="57"/>
      <c r="AB1860" s="57"/>
      <c r="AC1860" s="57"/>
      <c r="AD1860" s="57"/>
      <c r="AE1860" s="57"/>
      <c r="AF1860" s="57"/>
      <c r="AG1860" s="57"/>
      <c r="AH1860" s="57"/>
      <c r="AI1860" s="57"/>
      <c r="AJ1860" s="57"/>
      <c r="AK1860" s="57"/>
      <c r="AL1860" s="57"/>
      <c r="AM1860" s="57"/>
      <c r="AN1860" s="57"/>
      <c r="AO1860" s="57"/>
      <c r="AP1860" s="57"/>
      <c r="AQ1860" s="57"/>
      <c r="AR1860" s="57"/>
      <c r="AS1860" s="57"/>
      <c r="AT1860" s="57"/>
      <c r="AU1860" s="57"/>
      <c r="AV1860" s="57"/>
      <c r="AW1860" s="57"/>
      <c r="AX1860" s="57"/>
      <c r="AY1860" s="57"/>
      <c r="AZ1860" s="57"/>
      <c r="BA1860" s="57"/>
      <c r="BB1860" s="57"/>
      <c r="BC1860" s="57"/>
      <c r="BD1860" s="57"/>
      <c r="BE1860" s="57"/>
      <c r="BF1860" s="57"/>
      <c r="BG1860" s="57"/>
      <c r="BH1860" s="57"/>
      <c r="BI1860" s="57"/>
      <c r="BJ1860" s="57"/>
      <c r="BK1860" s="57"/>
      <c r="BL1860" s="57"/>
      <c r="BM1860" s="57"/>
    </row>
    <row r="1861" spans="3:65">
      <c r="C1861" s="57"/>
      <c r="D1861" s="62"/>
      <c r="E1861" s="57"/>
      <c r="F1861" s="57"/>
      <c r="G1861" s="57"/>
      <c r="H1861" s="57"/>
      <c r="I1861" s="62"/>
      <c r="J1861" s="57"/>
      <c r="K1861" s="57"/>
      <c r="L1861" s="57"/>
      <c r="M1861" s="57"/>
      <c r="N1861" s="57"/>
      <c r="O1861" s="57"/>
      <c r="P1861" s="57"/>
      <c r="Q1861" s="57"/>
      <c r="R1861" s="57"/>
      <c r="S1861" s="57"/>
      <c r="T1861" s="57"/>
      <c r="U1861" s="57"/>
      <c r="V1861" s="57"/>
      <c r="W1861" s="57"/>
      <c r="X1861" s="57"/>
      <c r="Y1861" s="57"/>
      <c r="Z1861" s="57"/>
      <c r="AA1861" s="57"/>
      <c r="AB1861" s="57"/>
      <c r="AC1861" s="57"/>
      <c r="AD1861" s="57"/>
      <c r="AE1861" s="57"/>
      <c r="AF1861" s="57"/>
      <c r="AG1861" s="57"/>
      <c r="AH1861" s="57"/>
      <c r="AI1861" s="57"/>
      <c r="AJ1861" s="57"/>
      <c r="AK1861" s="57"/>
      <c r="AL1861" s="57"/>
      <c r="AM1861" s="57"/>
      <c r="AN1861" s="57"/>
      <c r="AO1861" s="57"/>
      <c r="AP1861" s="57"/>
      <c r="AQ1861" s="57"/>
      <c r="AR1861" s="57"/>
      <c r="AS1861" s="57"/>
      <c r="AT1861" s="57"/>
      <c r="AU1861" s="57"/>
      <c r="AV1861" s="57"/>
      <c r="AW1861" s="57"/>
      <c r="AX1861" s="57"/>
      <c r="AY1861" s="57"/>
      <c r="AZ1861" s="57"/>
      <c r="BA1861" s="57"/>
      <c r="BB1861" s="57"/>
      <c r="BC1861" s="57"/>
      <c r="BD1861" s="57"/>
      <c r="BE1861" s="57"/>
      <c r="BF1861" s="57"/>
      <c r="BG1861" s="57"/>
      <c r="BH1861" s="57"/>
      <c r="BI1861" s="57"/>
      <c r="BJ1861" s="57"/>
      <c r="BK1861" s="57"/>
      <c r="BL1861" s="57"/>
      <c r="BM1861" s="57"/>
    </row>
    <row r="1862" spans="3:65">
      <c r="C1862" s="57"/>
      <c r="D1862" s="62"/>
      <c r="E1862" s="57"/>
      <c r="F1862" s="57"/>
      <c r="G1862" s="57"/>
      <c r="H1862" s="57"/>
      <c r="I1862" s="62"/>
      <c r="J1862" s="57"/>
      <c r="K1862" s="57"/>
      <c r="L1862" s="57"/>
      <c r="M1862" s="57"/>
      <c r="N1862" s="57"/>
      <c r="O1862" s="57"/>
      <c r="P1862" s="57"/>
      <c r="Q1862" s="57"/>
      <c r="R1862" s="57"/>
      <c r="S1862" s="57"/>
      <c r="T1862" s="57"/>
      <c r="U1862" s="57"/>
      <c r="V1862" s="57"/>
      <c r="W1862" s="57"/>
      <c r="X1862" s="57"/>
      <c r="Y1862" s="57"/>
      <c r="Z1862" s="57"/>
      <c r="AA1862" s="57"/>
      <c r="AB1862" s="57"/>
      <c r="AC1862" s="57"/>
      <c r="AD1862" s="57"/>
      <c r="AE1862" s="57"/>
      <c r="AF1862" s="57"/>
      <c r="AG1862" s="57"/>
      <c r="AH1862" s="57"/>
      <c r="AI1862" s="57"/>
      <c r="AJ1862" s="57"/>
      <c r="AK1862" s="57"/>
      <c r="AL1862" s="57"/>
      <c r="AM1862" s="57"/>
      <c r="AN1862" s="57"/>
      <c r="AO1862" s="57"/>
      <c r="AP1862" s="57"/>
      <c r="AQ1862" s="57"/>
      <c r="AR1862" s="57"/>
      <c r="AS1862" s="57"/>
      <c r="AT1862" s="57"/>
      <c r="AU1862" s="57"/>
      <c r="AV1862" s="57"/>
      <c r="AW1862" s="57"/>
      <c r="AX1862" s="57"/>
      <c r="AY1862" s="57"/>
      <c r="AZ1862" s="57"/>
      <c r="BA1862" s="57"/>
      <c r="BB1862" s="57"/>
      <c r="BC1862" s="57"/>
      <c r="BD1862" s="57"/>
      <c r="BE1862" s="57"/>
      <c r="BF1862" s="57"/>
      <c r="BG1862" s="57"/>
      <c r="BH1862" s="57"/>
      <c r="BI1862" s="57"/>
      <c r="BJ1862" s="57"/>
      <c r="BK1862" s="57"/>
      <c r="BL1862" s="57"/>
      <c r="BM1862" s="57"/>
    </row>
    <row r="1863" spans="3:65">
      <c r="C1863" s="57"/>
      <c r="D1863" s="62"/>
      <c r="E1863" s="57"/>
      <c r="F1863" s="57"/>
      <c r="G1863" s="57"/>
      <c r="H1863" s="57"/>
      <c r="I1863" s="62"/>
      <c r="J1863" s="57"/>
      <c r="K1863" s="57"/>
      <c r="L1863" s="57"/>
      <c r="M1863" s="57"/>
      <c r="N1863" s="57"/>
      <c r="O1863" s="57"/>
      <c r="P1863" s="57"/>
      <c r="Q1863" s="57"/>
      <c r="R1863" s="57"/>
      <c r="S1863" s="57"/>
      <c r="T1863" s="57"/>
      <c r="U1863" s="57"/>
      <c r="V1863" s="57"/>
      <c r="W1863" s="57"/>
      <c r="X1863" s="57"/>
      <c r="Y1863" s="57"/>
      <c r="Z1863" s="57"/>
      <c r="AA1863" s="57"/>
      <c r="AB1863" s="57"/>
      <c r="AC1863" s="57"/>
      <c r="AD1863" s="57"/>
      <c r="AE1863" s="57"/>
      <c r="AF1863" s="57"/>
      <c r="AG1863" s="57"/>
      <c r="AH1863" s="57"/>
      <c r="AI1863" s="57"/>
      <c r="AJ1863" s="57"/>
      <c r="AK1863" s="57"/>
      <c r="AL1863" s="57"/>
      <c r="AM1863" s="57"/>
      <c r="AN1863" s="57"/>
      <c r="AO1863" s="57"/>
      <c r="AP1863" s="57"/>
      <c r="AQ1863" s="57"/>
      <c r="AR1863" s="57"/>
      <c r="AS1863" s="57"/>
      <c r="AT1863" s="57"/>
      <c r="AU1863" s="57"/>
      <c r="AV1863" s="57"/>
      <c r="AW1863" s="57"/>
      <c r="AX1863" s="57"/>
      <c r="AY1863" s="57"/>
      <c r="AZ1863" s="57"/>
      <c r="BA1863" s="57"/>
      <c r="BB1863" s="57"/>
      <c r="BC1863" s="57"/>
      <c r="BD1863" s="57"/>
      <c r="BE1863" s="57"/>
      <c r="BF1863" s="57"/>
      <c r="BG1863" s="57"/>
      <c r="BH1863" s="57"/>
      <c r="BI1863" s="57"/>
      <c r="BJ1863" s="57"/>
      <c r="BK1863" s="57"/>
      <c r="BL1863" s="57"/>
      <c r="BM1863" s="57"/>
    </row>
    <row r="1864" spans="3:65">
      <c r="C1864" s="57"/>
      <c r="D1864" s="62"/>
      <c r="E1864" s="57"/>
      <c r="F1864" s="57"/>
      <c r="G1864" s="57"/>
      <c r="H1864" s="57"/>
      <c r="I1864" s="62"/>
      <c r="J1864" s="57"/>
      <c r="K1864" s="57"/>
      <c r="L1864" s="57"/>
      <c r="M1864" s="57"/>
      <c r="N1864" s="57"/>
      <c r="O1864" s="57"/>
      <c r="P1864" s="57"/>
      <c r="Q1864" s="57"/>
      <c r="R1864" s="57"/>
      <c r="S1864" s="57"/>
      <c r="T1864" s="57"/>
      <c r="U1864" s="57"/>
      <c r="V1864" s="57"/>
      <c r="W1864" s="57"/>
      <c r="X1864" s="57"/>
      <c r="Y1864" s="57"/>
      <c r="Z1864" s="57"/>
      <c r="AA1864" s="57"/>
      <c r="AB1864" s="57"/>
      <c r="AC1864" s="57"/>
      <c r="AD1864" s="57"/>
      <c r="AE1864" s="57"/>
      <c r="AF1864" s="57"/>
      <c r="AG1864" s="57"/>
      <c r="AH1864" s="57"/>
      <c r="AI1864" s="57"/>
      <c r="AJ1864" s="57"/>
      <c r="AK1864" s="57"/>
      <c r="AL1864" s="57"/>
      <c r="AM1864" s="57"/>
      <c r="AN1864" s="57"/>
      <c r="AO1864" s="57"/>
      <c r="AP1864" s="57"/>
      <c r="AQ1864" s="57"/>
      <c r="AR1864" s="57"/>
      <c r="AS1864" s="57"/>
      <c r="AT1864" s="57"/>
      <c r="AU1864" s="57"/>
      <c r="AV1864" s="57"/>
      <c r="AW1864" s="57"/>
      <c r="AX1864" s="57"/>
      <c r="AY1864" s="57"/>
      <c r="AZ1864" s="57"/>
      <c r="BA1864" s="57"/>
      <c r="BB1864" s="57"/>
      <c r="BC1864" s="57"/>
      <c r="BD1864" s="57"/>
      <c r="BE1864" s="57"/>
      <c r="BF1864" s="57"/>
      <c r="BG1864" s="57"/>
      <c r="BH1864" s="57"/>
      <c r="BI1864" s="57"/>
      <c r="BJ1864" s="57"/>
      <c r="BK1864" s="57"/>
      <c r="BL1864" s="57"/>
      <c r="BM1864" s="57"/>
    </row>
    <row r="1865" spans="3:65">
      <c r="C1865" s="57"/>
      <c r="D1865" s="62"/>
      <c r="E1865" s="57"/>
      <c r="F1865" s="57"/>
      <c r="G1865" s="57"/>
      <c r="H1865" s="57"/>
      <c r="I1865" s="62"/>
      <c r="J1865" s="57"/>
      <c r="K1865" s="57"/>
      <c r="L1865" s="57"/>
      <c r="M1865" s="57"/>
      <c r="N1865" s="57"/>
      <c r="O1865" s="57"/>
      <c r="P1865" s="57"/>
      <c r="Q1865" s="57"/>
      <c r="R1865" s="57"/>
      <c r="S1865" s="57"/>
      <c r="T1865" s="57"/>
      <c r="U1865" s="57"/>
      <c r="V1865" s="57"/>
      <c r="W1865" s="57"/>
      <c r="X1865" s="57"/>
      <c r="Y1865" s="57"/>
      <c r="Z1865" s="57"/>
      <c r="AA1865" s="57"/>
      <c r="AB1865" s="57"/>
      <c r="AC1865" s="57"/>
      <c r="AD1865" s="57"/>
      <c r="AE1865" s="57"/>
      <c r="AF1865" s="57"/>
      <c r="AG1865" s="57"/>
      <c r="AH1865" s="57"/>
      <c r="AI1865" s="57"/>
      <c r="AJ1865" s="57"/>
      <c r="AK1865" s="57"/>
      <c r="AL1865" s="57"/>
      <c r="AM1865" s="57"/>
      <c r="AN1865" s="57"/>
      <c r="AO1865" s="57"/>
      <c r="AP1865" s="57"/>
      <c r="AQ1865" s="57"/>
      <c r="AR1865" s="57"/>
      <c r="AS1865" s="57"/>
      <c r="AT1865" s="57"/>
      <c r="AU1865" s="57"/>
      <c r="AV1865" s="57"/>
      <c r="AW1865" s="57"/>
      <c r="AX1865" s="57"/>
      <c r="AY1865" s="57"/>
      <c r="AZ1865" s="57"/>
      <c r="BA1865" s="57"/>
      <c r="BB1865" s="57"/>
      <c r="BC1865" s="57"/>
      <c r="BD1865" s="57"/>
      <c r="BE1865" s="57"/>
      <c r="BF1865" s="57"/>
      <c r="BG1865" s="57"/>
      <c r="BH1865" s="57"/>
      <c r="BI1865" s="57"/>
      <c r="BJ1865" s="57"/>
      <c r="BK1865" s="57"/>
      <c r="BL1865" s="57"/>
      <c r="BM1865" s="57"/>
    </row>
    <row r="1866" spans="3:65">
      <c r="C1866" s="57"/>
      <c r="D1866" s="62"/>
      <c r="E1866" s="57"/>
      <c r="F1866" s="57"/>
      <c r="G1866" s="57"/>
      <c r="H1866" s="57"/>
      <c r="I1866" s="62"/>
      <c r="J1866" s="57"/>
      <c r="K1866" s="57"/>
      <c r="L1866" s="57"/>
      <c r="M1866" s="57"/>
      <c r="N1866" s="57"/>
      <c r="O1866" s="57"/>
      <c r="P1866" s="57"/>
      <c r="Q1866" s="57"/>
      <c r="R1866" s="57"/>
      <c r="S1866" s="57"/>
      <c r="T1866" s="57"/>
      <c r="U1866" s="57"/>
      <c r="V1866" s="57"/>
      <c r="W1866" s="57"/>
      <c r="X1866" s="57"/>
      <c r="Y1866" s="57"/>
      <c r="Z1866" s="57"/>
      <c r="AA1866" s="57"/>
      <c r="AB1866" s="57"/>
      <c r="AC1866" s="57"/>
      <c r="AD1866" s="57"/>
      <c r="AE1866" s="57"/>
      <c r="AF1866" s="57"/>
      <c r="AG1866" s="57"/>
      <c r="AH1866" s="57"/>
      <c r="AI1866" s="57"/>
      <c r="AJ1866" s="57"/>
      <c r="AK1866" s="57"/>
      <c r="AL1866" s="57"/>
      <c r="AM1866" s="57"/>
      <c r="AN1866" s="57"/>
      <c r="AO1866" s="57"/>
      <c r="AP1866" s="57"/>
      <c r="AQ1866" s="57"/>
      <c r="AR1866" s="57"/>
      <c r="AS1866" s="57"/>
      <c r="AT1866" s="57"/>
      <c r="AU1866" s="57"/>
      <c r="AV1866" s="57"/>
      <c r="AW1866" s="57"/>
      <c r="AX1866" s="57"/>
      <c r="AY1866" s="57"/>
      <c r="AZ1866" s="57"/>
      <c r="BA1866" s="57"/>
      <c r="BB1866" s="57"/>
      <c r="BC1866" s="57"/>
      <c r="BD1866" s="57"/>
      <c r="BE1866" s="57"/>
      <c r="BF1866" s="57"/>
      <c r="BG1866" s="57"/>
      <c r="BH1866" s="57"/>
      <c r="BI1866" s="57"/>
      <c r="BJ1866" s="57"/>
      <c r="BK1866" s="57"/>
      <c r="BL1866" s="57"/>
      <c r="BM1866" s="57"/>
    </row>
    <row r="1867" spans="3:65">
      <c r="C1867" s="57"/>
      <c r="D1867" s="62"/>
      <c r="E1867" s="57"/>
      <c r="F1867" s="57"/>
      <c r="G1867" s="57"/>
      <c r="H1867" s="57"/>
      <c r="I1867" s="62"/>
      <c r="J1867" s="57"/>
      <c r="K1867" s="57"/>
      <c r="L1867" s="57"/>
      <c r="M1867" s="57"/>
      <c r="N1867" s="57"/>
      <c r="O1867" s="57"/>
      <c r="P1867" s="57"/>
      <c r="Q1867" s="57"/>
      <c r="R1867" s="57"/>
      <c r="S1867" s="57"/>
      <c r="T1867" s="57"/>
      <c r="U1867" s="57"/>
      <c r="V1867" s="57"/>
      <c r="W1867" s="57"/>
      <c r="X1867" s="57"/>
      <c r="Y1867" s="57"/>
      <c r="Z1867" s="57"/>
      <c r="AA1867" s="57"/>
      <c r="AB1867" s="57"/>
      <c r="AC1867" s="57"/>
      <c r="AD1867" s="57"/>
      <c r="AE1867" s="57"/>
      <c r="AF1867" s="57"/>
      <c r="AG1867" s="57"/>
      <c r="AH1867" s="57"/>
      <c r="AI1867" s="57"/>
      <c r="AJ1867" s="57"/>
      <c r="AK1867" s="57"/>
      <c r="AL1867" s="57"/>
      <c r="AM1867" s="57"/>
      <c r="AN1867" s="57"/>
      <c r="AO1867" s="57"/>
      <c r="AP1867" s="57"/>
      <c r="AQ1867" s="57"/>
      <c r="AR1867" s="57"/>
      <c r="AS1867" s="57"/>
      <c r="AT1867" s="57"/>
      <c r="AU1867" s="57"/>
      <c r="AV1867" s="57"/>
      <c r="AW1867" s="57"/>
      <c r="AX1867" s="57"/>
      <c r="AY1867" s="57"/>
      <c r="AZ1867" s="57"/>
      <c r="BA1867" s="57"/>
      <c r="BB1867" s="57"/>
      <c r="BC1867" s="57"/>
      <c r="BD1867" s="57"/>
      <c r="BE1867" s="57"/>
      <c r="BF1867" s="57"/>
      <c r="BG1867" s="57"/>
      <c r="BH1867" s="57"/>
      <c r="BI1867" s="57"/>
      <c r="BJ1867" s="57"/>
      <c r="BK1867" s="57"/>
      <c r="BL1867" s="57"/>
      <c r="BM1867" s="57"/>
    </row>
    <row r="1868" spans="3:65">
      <c r="C1868" s="57"/>
      <c r="D1868" s="62"/>
      <c r="E1868" s="57"/>
      <c r="F1868" s="57"/>
      <c r="G1868" s="57"/>
      <c r="H1868" s="57"/>
      <c r="I1868" s="62"/>
      <c r="J1868" s="57"/>
      <c r="K1868" s="57"/>
      <c r="L1868" s="57"/>
      <c r="M1868" s="57"/>
      <c r="N1868" s="57"/>
      <c r="O1868" s="57"/>
      <c r="P1868" s="57"/>
      <c r="Q1868" s="57"/>
      <c r="R1868" s="57"/>
      <c r="S1868" s="57"/>
      <c r="T1868" s="57"/>
      <c r="U1868" s="57"/>
      <c r="V1868" s="57"/>
      <c r="W1868" s="57"/>
      <c r="X1868" s="57"/>
      <c r="Y1868" s="57"/>
      <c r="Z1868" s="57"/>
      <c r="AA1868" s="57"/>
      <c r="AB1868" s="57"/>
      <c r="AC1868" s="57"/>
      <c r="AD1868" s="57"/>
      <c r="AE1868" s="57"/>
      <c r="AF1868" s="57"/>
      <c r="AG1868" s="57"/>
      <c r="AH1868" s="57"/>
      <c r="AI1868" s="57"/>
      <c r="AJ1868" s="57"/>
      <c r="AK1868" s="57"/>
      <c r="AL1868" s="57"/>
      <c r="AM1868" s="57"/>
      <c r="AN1868" s="57"/>
      <c r="AO1868" s="57"/>
      <c r="AP1868" s="57"/>
      <c r="AQ1868" s="57"/>
      <c r="AR1868" s="57"/>
      <c r="AS1868" s="57"/>
      <c r="AT1868" s="57"/>
      <c r="AU1868" s="57"/>
      <c r="AV1868" s="57"/>
      <c r="AW1868" s="57"/>
      <c r="AX1868" s="57"/>
      <c r="AY1868" s="57"/>
      <c r="AZ1868" s="57"/>
      <c r="BA1868" s="57"/>
      <c r="BB1868" s="57"/>
      <c r="BC1868" s="57"/>
      <c r="BD1868" s="57"/>
      <c r="BE1868" s="57"/>
      <c r="BF1868" s="57"/>
      <c r="BG1868" s="57"/>
      <c r="BH1868" s="57"/>
      <c r="BI1868" s="57"/>
      <c r="BJ1868" s="57"/>
      <c r="BK1868" s="57"/>
      <c r="BL1868" s="57"/>
      <c r="BM1868" s="57"/>
    </row>
    <row r="1869" spans="3:65">
      <c r="C1869" s="57"/>
      <c r="D1869" s="62"/>
      <c r="E1869" s="57"/>
      <c r="F1869" s="57"/>
      <c r="G1869" s="57"/>
      <c r="H1869" s="57"/>
      <c r="I1869" s="62"/>
      <c r="J1869" s="57"/>
      <c r="K1869" s="57"/>
      <c r="L1869" s="57"/>
      <c r="M1869" s="57"/>
      <c r="N1869" s="57"/>
      <c r="O1869" s="57"/>
      <c r="P1869" s="57"/>
      <c r="Q1869" s="57"/>
      <c r="R1869" s="57"/>
      <c r="S1869" s="57"/>
      <c r="T1869" s="57"/>
      <c r="U1869" s="57"/>
      <c r="V1869" s="57"/>
      <c r="W1869" s="57"/>
      <c r="X1869" s="57"/>
      <c r="Y1869" s="57"/>
      <c r="Z1869" s="57"/>
      <c r="AA1869" s="57"/>
      <c r="AB1869" s="57"/>
      <c r="AC1869" s="57"/>
      <c r="AD1869" s="57"/>
      <c r="AE1869" s="57"/>
      <c r="AF1869" s="57"/>
      <c r="AG1869" s="57"/>
      <c r="AH1869" s="57"/>
      <c r="AI1869" s="57"/>
      <c r="AJ1869" s="57"/>
      <c r="AK1869" s="57"/>
      <c r="AL1869" s="57"/>
      <c r="AM1869" s="57"/>
      <c r="AN1869" s="57"/>
      <c r="AO1869" s="57"/>
      <c r="AP1869" s="57"/>
      <c r="AQ1869" s="57"/>
      <c r="AR1869" s="57"/>
      <c r="AS1869" s="57"/>
      <c r="AT1869" s="57"/>
      <c r="AU1869" s="57"/>
      <c r="AV1869" s="57"/>
      <c r="AW1869" s="57"/>
      <c r="AX1869" s="57"/>
      <c r="AY1869" s="57"/>
      <c r="AZ1869" s="57"/>
      <c r="BA1869" s="57"/>
      <c r="BB1869" s="57"/>
      <c r="BC1869" s="57"/>
      <c r="BD1869" s="57"/>
      <c r="BE1869" s="57"/>
      <c r="BF1869" s="57"/>
      <c r="BG1869" s="57"/>
      <c r="BH1869" s="57"/>
      <c r="BI1869" s="57"/>
      <c r="BJ1869" s="57"/>
      <c r="BK1869" s="57"/>
      <c r="BL1869" s="57"/>
      <c r="BM1869" s="57"/>
    </row>
    <row r="1870" spans="3:65">
      <c r="C1870" s="57"/>
      <c r="D1870" s="62"/>
      <c r="E1870" s="57"/>
      <c r="F1870" s="57"/>
      <c r="G1870" s="57"/>
      <c r="H1870" s="57"/>
      <c r="I1870" s="62"/>
      <c r="J1870" s="57"/>
      <c r="K1870" s="57"/>
      <c r="L1870" s="57"/>
      <c r="M1870" s="57"/>
      <c r="N1870" s="57"/>
      <c r="O1870" s="57"/>
      <c r="P1870" s="57"/>
      <c r="Q1870" s="57"/>
      <c r="R1870" s="57"/>
      <c r="S1870" s="57"/>
      <c r="T1870" s="57"/>
      <c r="U1870" s="57"/>
      <c r="V1870" s="57"/>
      <c r="W1870" s="57"/>
      <c r="X1870" s="57"/>
      <c r="Y1870" s="57"/>
      <c r="Z1870" s="57"/>
      <c r="AA1870" s="57"/>
      <c r="AB1870" s="57"/>
      <c r="AC1870" s="57"/>
      <c r="AD1870" s="57"/>
      <c r="AE1870" s="57"/>
      <c r="AF1870" s="57"/>
      <c r="AG1870" s="57"/>
      <c r="AH1870" s="57"/>
      <c r="AI1870" s="57"/>
      <c r="AJ1870" s="57"/>
      <c r="AK1870" s="57"/>
      <c r="AL1870" s="57"/>
      <c r="AM1870" s="57"/>
      <c r="AN1870" s="57"/>
      <c r="AO1870" s="57"/>
      <c r="AP1870" s="57"/>
      <c r="AQ1870" s="57"/>
      <c r="AR1870" s="57"/>
      <c r="AS1870" s="57"/>
      <c r="AT1870" s="57"/>
      <c r="AU1870" s="57"/>
      <c r="AV1870" s="57"/>
      <c r="AW1870" s="57"/>
      <c r="AX1870" s="57"/>
      <c r="AY1870" s="57"/>
      <c r="AZ1870" s="57"/>
      <c r="BA1870" s="57"/>
      <c r="BB1870" s="57"/>
      <c r="BC1870" s="57"/>
      <c r="BD1870" s="57"/>
      <c r="BE1870" s="57"/>
      <c r="BF1870" s="57"/>
      <c r="BG1870" s="57"/>
      <c r="BH1870" s="57"/>
      <c r="BI1870" s="57"/>
      <c r="BJ1870" s="57"/>
      <c r="BK1870" s="57"/>
      <c r="BL1870" s="57"/>
      <c r="BM1870" s="57"/>
    </row>
    <row r="1871" spans="3:65">
      <c r="C1871" s="57"/>
      <c r="D1871" s="62"/>
      <c r="E1871" s="57"/>
      <c r="F1871" s="57"/>
      <c r="G1871" s="57"/>
      <c r="H1871" s="57"/>
      <c r="I1871" s="62"/>
      <c r="J1871" s="57"/>
      <c r="K1871" s="57"/>
      <c r="L1871" s="57"/>
      <c r="M1871" s="57"/>
      <c r="N1871" s="57"/>
      <c r="O1871" s="57"/>
      <c r="P1871" s="57"/>
      <c r="Q1871" s="57"/>
      <c r="R1871" s="57"/>
      <c r="S1871" s="57"/>
      <c r="T1871" s="57"/>
      <c r="U1871" s="57"/>
      <c r="V1871" s="57"/>
      <c r="W1871" s="57"/>
      <c r="X1871" s="57"/>
      <c r="Y1871" s="57"/>
      <c r="Z1871" s="57"/>
      <c r="AA1871" s="57"/>
      <c r="AB1871" s="57"/>
      <c r="AC1871" s="57"/>
      <c r="AD1871" s="57"/>
      <c r="AE1871" s="57"/>
      <c r="AF1871" s="57"/>
      <c r="AG1871" s="57"/>
      <c r="AH1871" s="57"/>
      <c r="AI1871" s="57"/>
      <c r="AJ1871" s="57"/>
      <c r="AK1871" s="57"/>
      <c r="AL1871" s="57"/>
      <c r="AM1871" s="57"/>
      <c r="AN1871" s="57"/>
      <c r="AO1871" s="57"/>
      <c r="AP1871" s="57"/>
      <c r="AQ1871" s="57"/>
      <c r="AR1871" s="57"/>
      <c r="AS1871" s="57"/>
      <c r="AT1871" s="57"/>
      <c r="AU1871" s="57"/>
      <c r="AV1871" s="57"/>
      <c r="AW1871" s="57"/>
      <c r="AX1871" s="57"/>
      <c r="AY1871" s="57"/>
      <c r="AZ1871" s="57"/>
      <c r="BA1871" s="57"/>
      <c r="BB1871" s="57"/>
      <c r="BC1871" s="57"/>
      <c r="BD1871" s="57"/>
      <c r="BE1871" s="57"/>
      <c r="BF1871" s="57"/>
      <c r="BG1871" s="57"/>
      <c r="BH1871" s="57"/>
      <c r="BI1871" s="57"/>
      <c r="BJ1871" s="57"/>
      <c r="BK1871" s="57"/>
      <c r="BL1871" s="57"/>
      <c r="BM1871" s="57"/>
    </row>
    <row r="1872" spans="3:65">
      <c r="C1872" s="57"/>
      <c r="D1872" s="62"/>
      <c r="E1872" s="57"/>
      <c r="F1872" s="57"/>
      <c r="G1872" s="57"/>
      <c r="H1872" s="57"/>
      <c r="I1872" s="62"/>
      <c r="J1872" s="57"/>
      <c r="K1872" s="57"/>
      <c r="L1872" s="57"/>
      <c r="M1872" s="57"/>
      <c r="N1872" s="57"/>
      <c r="O1872" s="57"/>
      <c r="P1872" s="57"/>
      <c r="Q1872" s="57"/>
      <c r="R1872" s="57"/>
      <c r="S1872" s="57"/>
      <c r="T1872" s="57"/>
      <c r="U1872" s="57"/>
      <c r="V1872" s="57"/>
      <c r="W1872" s="57"/>
      <c r="X1872" s="57"/>
      <c r="Y1872" s="57"/>
      <c r="Z1872" s="57"/>
      <c r="AA1872" s="57"/>
      <c r="AB1872" s="57"/>
      <c r="AC1872" s="57"/>
      <c r="AD1872" s="57"/>
      <c r="AE1872" s="57"/>
      <c r="AF1872" s="57"/>
      <c r="AG1872" s="57"/>
      <c r="AH1872" s="57"/>
      <c r="AI1872" s="57"/>
      <c r="AJ1872" s="57"/>
      <c r="AK1872" s="57"/>
      <c r="AL1872" s="57"/>
      <c r="AM1872" s="57"/>
      <c r="AN1872" s="57"/>
      <c r="AO1872" s="57"/>
      <c r="AP1872" s="57"/>
      <c r="AQ1872" s="57"/>
      <c r="AR1872" s="57"/>
      <c r="AS1872" s="57"/>
      <c r="AT1872" s="57"/>
      <c r="AU1872" s="57"/>
      <c r="AV1872" s="57"/>
      <c r="AW1872" s="57"/>
      <c r="AX1872" s="57"/>
      <c r="AY1872" s="57"/>
      <c r="AZ1872" s="57"/>
      <c r="BA1872" s="57"/>
      <c r="BB1872" s="57"/>
      <c r="BC1872" s="57"/>
      <c r="BD1872" s="57"/>
      <c r="BE1872" s="57"/>
      <c r="BF1872" s="57"/>
      <c r="BG1872" s="57"/>
      <c r="BH1872" s="57"/>
      <c r="BI1872" s="57"/>
      <c r="BJ1872" s="57"/>
      <c r="BK1872" s="57"/>
      <c r="BL1872" s="57"/>
      <c r="BM1872" s="57"/>
    </row>
    <row r="1873" spans="3:65">
      <c r="C1873" s="57"/>
      <c r="D1873" s="62"/>
      <c r="E1873" s="57"/>
      <c r="F1873" s="57"/>
      <c r="G1873" s="57"/>
      <c r="H1873" s="57"/>
      <c r="I1873" s="62"/>
      <c r="J1873" s="57"/>
      <c r="K1873" s="57"/>
      <c r="L1873" s="57"/>
      <c r="M1873" s="57"/>
      <c r="N1873" s="57"/>
      <c r="O1873" s="57"/>
      <c r="P1873" s="57"/>
      <c r="Q1873" s="57"/>
      <c r="R1873" s="57"/>
      <c r="S1873" s="57"/>
      <c r="T1873" s="57"/>
      <c r="U1873" s="57"/>
      <c r="V1873" s="57"/>
      <c r="W1873" s="57"/>
      <c r="X1873" s="57"/>
      <c r="Y1873" s="57"/>
      <c r="Z1873" s="57"/>
      <c r="AA1873" s="57"/>
      <c r="AB1873" s="57"/>
      <c r="AC1873" s="57"/>
      <c r="AD1873" s="57"/>
      <c r="AE1873" s="57"/>
      <c r="AF1873" s="57"/>
      <c r="AG1873" s="57"/>
      <c r="AH1873" s="57"/>
      <c r="AI1873" s="57"/>
      <c r="AJ1873" s="57"/>
      <c r="AK1873" s="57"/>
      <c r="AL1873" s="57"/>
      <c r="AM1873" s="57"/>
      <c r="AN1873" s="57"/>
      <c r="AO1873" s="57"/>
      <c r="AP1873" s="57"/>
      <c r="AQ1873" s="57"/>
      <c r="AR1873" s="57"/>
      <c r="AS1873" s="57"/>
      <c r="AT1873" s="57"/>
      <c r="AU1873" s="57"/>
      <c r="AV1873" s="57"/>
      <c r="AW1873" s="57"/>
      <c r="AX1873" s="57"/>
      <c r="AY1873" s="57"/>
      <c r="AZ1873" s="57"/>
      <c r="BA1873" s="57"/>
      <c r="BB1873" s="57"/>
      <c r="BC1873" s="57"/>
      <c r="BD1873" s="57"/>
      <c r="BE1873" s="57"/>
      <c r="BF1873" s="57"/>
      <c r="BG1873" s="57"/>
      <c r="BH1873" s="57"/>
      <c r="BI1873" s="57"/>
      <c r="BJ1873" s="57"/>
      <c r="BK1873" s="57"/>
      <c r="BL1873" s="57"/>
      <c r="BM1873" s="57"/>
    </row>
    <row r="1874" spans="3:65">
      <c r="C1874" s="57"/>
      <c r="D1874" s="62"/>
      <c r="E1874" s="57"/>
      <c r="F1874" s="57"/>
      <c r="G1874" s="57"/>
      <c r="H1874" s="57"/>
      <c r="I1874" s="62"/>
      <c r="J1874" s="57"/>
      <c r="K1874" s="57"/>
      <c r="L1874" s="57"/>
      <c r="M1874" s="57"/>
      <c r="N1874" s="57"/>
      <c r="O1874" s="57"/>
      <c r="P1874" s="57"/>
      <c r="Q1874" s="57"/>
      <c r="R1874" s="57"/>
      <c r="S1874" s="57"/>
      <c r="T1874" s="57"/>
      <c r="U1874" s="57"/>
      <c r="V1874" s="57"/>
      <c r="W1874" s="57"/>
      <c r="X1874" s="57"/>
      <c r="Y1874" s="57"/>
      <c r="Z1874" s="57"/>
      <c r="AA1874" s="57"/>
      <c r="AB1874" s="57"/>
      <c r="AC1874" s="57"/>
      <c r="AD1874" s="57"/>
      <c r="AE1874" s="57"/>
      <c r="AF1874" s="57"/>
      <c r="AG1874" s="57"/>
      <c r="AH1874" s="57"/>
      <c r="AI1874" s="57"/>
      <c r="AJ1874" s="57"/>
      <c r="AK1874" s="57"/>
      <c r="AL1874" s="57"/>
      <c r="AM1874" s="57"/>
      <c r="AN1874" s="57"/>
      <c r="AO1874" s="57"/>
      <c r="AP1874" s="57"/>
      <c r="AQ1874" s="57"/>
      <c r="AR1874" s="57"/>
      <c r="AS1874" s="57"/>
      <c r="AT1874" s="57"/>
      <c r="AU1874" s="57"/>
      <c r="AV1874" s="57"/>
      <c r="AW1874" s="57"/>
      <c r="AX1874" s="57"/>
      <c r="AY1874" s="57"/>
      <c r="AZ1874" s="57"/>
      <c r="BA1874" s="57"/>
      <c r="BB1874" s="57"/>
      <c r="BC1874" s="57"/>
      <c r="BD1874" s="57"/>
      <c r="BE1874" s="57"/>
      <c r="BF1874" s="57"/>
      <c r="BG1874" s="57"/>
      <c r="BH1874" s="57"/>
      <c r="BI1874" s="57"/>
      <c r="BJ1874" s="57"/>
      <c r="BK1874" s="57"/>
      <c r="BL1874" s="57"/>
      <c r="BM1874" s="57"/>
    </row>
    <row r="1875" spans="3:65">
      <c r="C1875" s="57"/>
      <c r="D1875" s="62"/>
      <c r="E1875" s="57"/>
      <c r="F1875" s="57"/>
      <c r="G1875" s="57"/>
      <c r="H1875" s="57"/>
      <c r="I1875" s="62"/>
      <c r="J1875" s="57"/>
      <c r="K1875" s="57"/>
      <c r="L1875" s="57"/>
      <c r="M1875" s="57"/>
      <c r="N1875" s="57"/>
      <c r="O1875" s="57"/>
      <c r="P1875" s="57"/>
      <c r="Q1875" s="57"/>
      <c r="R1875" s="57"/>
      <c r="S1875" s="57"/>
      <c r="T1875" s="57"/>
      <c r="U1875" s="57"/>
      <c r="V1875" s="57"/>
      <c r="W1875" s="57"/>
      <c r="X1875" s="57"/>
      <c r="Y1875" s="57"/>
      <c r="Z1875" s="57"/>
      <c r="AA1875" s="57"/>
      <c r="AB1875" s="57"/>
      <c r="AC1875" s="57"/>
      <c r="AD1875" s="57"/>
      <c r="AE1875" s="57"/>
      <c r="AF1875" s="57"/>
      <c r="AG1875" s="57"/>
      <c r="AH1875" s="57"/>
      <c r="AI1875" s="57"/>
      <c r="AJ1875" s="57"/>
      <c r="AK1875" s="57"/>
      <c r="AL1875" s="57"/>
      <c r="AM1875" s="57"/>
      <c r="AN1875" s="57"/>
      <c r="AO1875" s="57"/>
      <c r="AP1875" s="57"/>
      <c r="AQ1875" s="57"/>
      <c r="AR1875" s="57"/>
      <c r="AS1875" s="57"/>
      <c r="AT1875" s="57"/>
      <c r="AU1875" s="57"/>
      <c r="AV1875" s="57"/>
      <c r="AW1875" s="57"/>
      <c r="AX1875" s="57"/>
      <c r="AY1875" s="57"/>
      <c r="AZ1875" s="57"/>
      <c r="BA1875" s="57"/>
      <c r="BB1875" s="57"/>
      <c r="BC1875" s="57"/>
      <c r="BD1875" s="57"/>
      <c r="BE1875" s="57"/>
      <c r="BF1875" s="57"/>
      <c r="BG1875" s="57"/>
      <c r="BH1875" s="57"/>
      <c r="BI1875" s="57"/>
      <c r="BJ1875" s="57"/>
      <c r="BK1875" s="57"/>
      <c r="BL1875" s="57"/>
      <c r="BM1875" s="57"/>
    </row>
    <row r="1876" spans="3:65">
      <c r="C1876" s="57"/>
      <c r="D1876" s="62"/>
      <c r="E1876" s="57"/>
      <c r="F1876" s="57"/>
      <c r="G1876" s="57"/>
      <c r="H1876" s="57"/>
      <c r="I1876" s="62"/>
      <c r="J1876" s="57"/>
      <c r="K1876" s="57"/>
      <c r="L1876" s="57"/>
      <c r="M1876" s="57"/>
      <c r="N1876" s="57"/>
      <c r="O1876" s="57"/>
      <c r="P1876" s="57"/>
      <c r="Q1876" s="57"/>
      <c r="R1876" s="57"/>
      <c r="S1876" s="57"/>
      <c r="T1876" s="57"/>
      <c r="U1876" s="57"/>
      <c r="V1876" s="57"/>
      <c r="W1876" s="57"/>
      <c r="X1876" s="57"/>
      <c r="Y1876" s="57"/>
      <c r="Z1876" s="57"/>
      <c r="AA1876" s="57"/>
      <c r="AB1876" s="57"/>
      <c r="AC1876" s="57"/>
      <c r="AD1876" s="57"/>
      <c r="AE1876" s="57"/>
      <c r="AF1876" s="57"/>
      <c r="AG1876" s="57"/>
      <c r="AH1876" s="57"/>
      <c r="AI1876" s="57"/>
      <c r="AJ1876" s="57"/>
      <c r="AK1876" s="57"/>
      <c r="AL1876" s="57"/>
      <c r="AM1876" s="57"/>
      <c r="AN1876" s="57"/>
      <c r="AO1876" s="57"/>
      <c r="AP1876" s="57"/>
      <c r="AQ1876" s="57"/>
      <c r="AR1876" s="57"/>
      <c r="AS1876" s="57"/>
      <c r="AT1876" s="57"/>
      <c r="AU1876" s="57"/>
      <c r="AV1876" s="57"/>
      <c r="AW1876" s="57"/>
      <c r="AX1876" s="57"/>
      <c r="AY1876" s="57"/>
      <c r="AZ1876" s="57"/>
      <c r="BA1876" s="57"/>
      <c r="BB1876" s="57"/>
      <c r="BC1876" s="57"/>
      <c r="BD1876" s="57"/>
      <c r="BE1876" s="57"/>
      <c r="BF1876" s="57"/>
      <c r="BG1876" s="57"/>
      <c r="BH1876" s="57"/>
      <c r="BI1876" s="57"/>
      <c r="BJ1876" s="57"/>
      <c r="BK1876" s="57"/>
      <c r="BL1876" s="57"/>
      <c r="BM1876" s="57"/>
    </row>
    <row r="1877" spans="3:65">
      <c r="C1877" s="57"/>
      <c r="D1877" s="62"/>
      <c r="E1877" s="57"/>
      <c r="F1877" s="57"/>
      <c r="G1877" s="57"/>
      <c r="H1877" s="57"/>
      <c r="I1877" s="62"/>
      <c r="J1877" s="57"/>
      <c r="K1877" s="57"/>
      <c r="L1877" s="57"/>
      <c r="M1877" s="57"/>
      <c r="N1877" s="57"/>
      <c r="O1877" s="57"/>
      <c r="P1877" s="57"/>
      <c r="Q1877" s="57"/>
      <c r="R1877" s="57"/>
      <c r="S1877" s="57"/>
      <c r="T1877" s="57"/>
      <c r="U1877" s="57"/>
      <c r="V1877" s="57"/>
      <c r="W1877" s="57"/>
      <c r="X1877" s="57"/>
      <c r="Y1877" s="57"/>
      <c r="Z1877" s="57"/>
      <c r="AA1877" s="57"/>
      <c r="AB1877" s="57"/>
      <c r="AC1877" s="57"/>
      <c r="AD1877" s="57"/>
      <c r="AE1877" s="57"/>
      <c r="AF1877" s="57"/>
      <c r="AG1877" s="57"/>
      <c r="AH1877" s="57"/>
      <c r="AI1877" s="57"/>
      <c r="AJ1877" s="57"/>
      <c r="AK1877" s="57"/>
      <c r="AL1877" s="57"/>
      <c r="AM1877" s="57"/>
      <c r="AN1877" s="57"/>
      <c r="AO1877" s="57"/>
      <c r="AP1877" s="57"/>
      <c r="AQ1877" s="57"/>
      <c r="AR1877" s="57"/>
      <c r="AS1877" s="57"/>
      <c r="AT1877" s="57"/>
      <c r="AU1877" s="57"/>
      <c r="AV1877" s="57"/>
      <c r="AW1877" s="57"/>
      <c r="AX1877" s="57"/>
      <c r="AY1877" s="57"/>
      <c r="AZ1877" s="57"/>
      <c r="BA1877" s="57"/>
      <c r="BB1877" s="57"/>
      <c r="BC1877" s="57"/>
      <c r="BD1877" s="57"/>
      <c r="BE1877" s="57"/>
      <c r="BF1877" s="57"/>
      <c r="BG1877" s="57"/>
      <c r="BH1877" s="57"/>
      <c r="BI1877" s="57"/>
      <c r="BJ1877" s="57"/>
      <c r="BK1877" s="57"/>
      <c r="BL1877" s="57"/>
      <c r="BM1877" s="57"/>
    </row>
    <row r="1878" spans="3:65">
      <c r="C1878" s="57"/>
      <c r="D1878" s="62"/>
      <c r="E1878" s="57"/>
      <c r="F1878" s="57"/>
      <c r="G1878" s="57"/>
      <c r="H1878" s="57"/>
      <c r="I1878" s="62"/>
      <c r="J1878" s="57"/>
      <c r="K1878" s="57"/>
      <c r="L1878" s="57"/>
      <c r="M1878" s="57"/>
      <c r="N1878" s="57"/>
      <c r="O1878" s="57"/>
      <c r="P1878" s="57"/>
      <c r="Q1878" s="57"/>
      <c r="R1878" s="57"/>
      <c r="S1878" s="57"/>
      <c r="T1878" s="57"/>
      <c r="U1878" s="57"/>
      <c r="V1878" s="57"/>
      <c r="W1878" s="57"/>
      <c r="X1878" s="57"/>
      <c r="Y1878" s="57"/>
      <c r="Z1878" s="57"/>
      <c r="AA1878" s="57"/>
      <c r="AB1878" s="57"/>
      <c r="AC1878" s="57"/>
      <c r="AD1878" s="57"/>
      <c r="AE1878" s="57"/>
      <c r="AF1878" s="57"/>
      <c r="AG1878" s="57"/>
      <c r="AH1878" s="57"/>
      <c r="AI1878" s="57"/>
      <c r="AJ1878" s="57"/>
      <c r="AK1878" s="57"/>
      <c r="AL1878" s="57"/>
      <c r="AM1878" s="57"/>
      <c r="AN1878" s="57"/>
      <c r="AO1878" s="57"/>
      <c r="AP1878" s="57"/>
      <c r="AQ1878" s="57"/>
      <c r="AR1878" s="57"/>
      <c r="AS1878" s="57"/>
      <c r="AT1878" s="57"/>
      <c r="AU1878" s="57"/>
      <c r="AV1878" s="57"/>
      <c r="AW1878" s="57"/>
      <c r="AX1878" s="57"/>
      <c r="AY1878" s="57"/>
      <c r="AZ1878" s="57"/>
      <c r="BA1878" s="57"/>
      <c r="BB1878" s="57"/>
      <c r="BC1878" s="57"/>
      <c r="BD1878" s="57"/>
      <c r="BE1878" s="57"/>
      <c r="BF1878" s="57"/>
      <c r="BG1878" s="57"/>
      <c r="BH1878" s="57"/>
      <c r="BI1878" s="57"/>
      <c r="BJ1878" s="57"/>
      <c r="BK1878" s="57"/>
      <c r="BL1878" s="57"/>
      <c r="BM1878" s="57"/>
    </row>
    <row r="1879" spans="3:65">
      <c r="C1879" s="57"/>
      <c r="D1879" s="62"/>
      <c r="E1879" s="57"/>
      <c r="F1879" s="57"/>
      <c r="G1879" s="57"/>
      <c r="H1879" s="57"/>
      <c r="I1879" s="62"/>
      <c r="J1879" s="57"/>
      <c r="K1879" s="57"/>
      <c r="L1879" s="57"/>
      <c r="M1879" s="57"/>
      <c r="N1879" s="57"/>
      <c r="O1879" s="57"/>
      <c r="P1879" s="57"/>
      <c r="Q1879" s="57"/>
      <c r="R1879" s="57"/>
      <c r="S1879" s="57"/>
      <c r="T1879" s="57"/>
      <c r="U1879" s="57"/>
      <c r="V1879" s="57"/>
      <c r="W1879" s="57"/>
      <c r="X1879" s="57"/>
      <c r="Y1879" s="57"/>
      <c r="Z1879" s="57"/>
      <c r="AA1879" s="57"/>
      <c r="AB1879" s="57"/>
      <c r="AC1879" s="57"/>
      <c r="AD1879" s="57"/>
      <c r="AE1879" s="57"/>
      <c r="AF1879" s="57"/>
      <c r="AG1879" s="57"/>
      <c r="AH1879" s="57"/>
      <c r="AI1879" s="57"/>
      <c r="AJ1879" s="57"/>
      <c r="AK1879" s="57"/>
      <c r="AL1879" s="57"/>
      <c r="AM1879" s="57"/>
      <c r="AN1879" s="57"/>
      <c r="AO1879" s="57"/>
      <c r="AP1879" s="57"/>
      <c r="AQ1879" s="57"/>
      <c r="AR1879" s="57"/>
      <c r="AS1879" s="57"/>
      <c r="AT1879" s="57"/>
      <c r="AU1879" s="57"/>
      <c r="AV1879" s="57"/>
      <c r="AW1879" s="57"/>
      <c r="AX1879" s="57"/>
      <c r="AY1879" s="57"/>
      <c r="AZ1879" s="57"/>
      <c r="BA1879" s="57"/>
      <c r="BB1879" s="57"/>
      <c r="BC1879" s="57"/>
      <c r="BD1879" s="57"/>
      <c r="BE1879" s="57"/>
      <c r="BF1879" s="57"/>
      <c r="BG1879" s="57"/>
      <c r="BH1879" s="57"/>
      <c r="BI1879" s="57"/>
      <c r="BJ1879" s="57"/>
      <c r="BK1879" s="57"/>
      <c r="BL1879" s="57"/>
      <c r="BM1879" s="57"/>
    </row>
    <row r="1880" spans="3:65">
      <c r="C1880" s="57"/>
      <c r="D1880" s="62"/>
      <c r="E1880" s="57"/>
      <c r="F1880" s="57"/>
      <c r="G1880" s="57"/>
      <c r="H1880" s="57"/>
      <c r="I1880" s="62"/>
      <c r="J1880" s="57"/>
      <c r="K1880" s="57"/>
      <c r="L1880" s="57"/>
      <c r="M1880" s="57"/>
      <c r="N1880" s="57"/>
      <c r="O1880" s="57"/>
      <c r="P1880" s="57"/>
      <c r="Q1880" s="57"/>
      <c r="R1880" s="57"/>
      <c r="S1880" s="57"/>
      <c r="T1880" s="57"/>
      <c r="U1880" s="57"/>
      <c r="V1880" s="57"/>
      <c r="W1880" s="57"/>
      <c r="X1880" s="57"/>
      <c r="Y1880" s="57"/>
      <c r="Z1880" s="57"/>
      <c r="AA1880" s="57"/>
      <c r="AB1880" s="57"/>
      <c r="AC1880" s="57"/>
      <c r="AD1880" s="57"/>
      <c r="AE1880" s="57"/>
      <c r="AF1880" s="57"/>
      <c r="AG1880" s="57"/>
      <c r="AH1880" s="57"/>
      <c r="AI1880" s="57"/>
      <c r="AJ1880" s="57"/>
      <c r="AK1880" s="57"/>
      <c r="AL1880" s="57"/>
      <c r="AM1880" s="57"/>
      <c r="AN1880" s="57"/>
      <c r="AO1880" s="57"/>
      <c r="AP1880" s="57"/>
      <c r="AQ1880" s="57"/>
      <c r="AR1880" s="57"/>
      <c r="AS1880" s="57"/>
      <c r="AT1880" s="57"/>
      <c r="AU1880" s="57"/>
      <c r="AV1880" s="57"/>
      <c r="AW1880" s="57"/>
      <c r="AX1880" s="57"/>
      <c r="AY1880" s="57"/>
      <c r="AZ1880" s="57"/>
      <c r="BA1880" s="57"/>
      <c r="BB1880" s="57"/>
      <c r="BC1880" s="57"/>
      <c r="BD1880" s="57"/>
      <c r="BE1880" s="57"/>
      <c r="BF1880" s="57"/>
      <c r="BG1880" s="57"/>
      <c r="BH1880" s="57"/>
      <c r="BI1880" s="57"/>
      <c r="BJ1880" s="57"/>
      <c r="BK1880" s="57"/>
      <c r="BL1880" s="57"/>
      <c r="BM1880" s="57"/>
    </row>
    <row r="1881" spans="3:65">
      <c r="C1881" s="57"/>
      <c r="D1881" s="62"/>
      <c r="E1881" s="57"/>
      <c r="F1881" s="57"/>
      <c r="G1881" s="57"/>
      <c r="H1881" s="57"/>
      <c r="I1881" s="62"/>
      <c r="J1881" s="57"/>
      <c r="K1881" s="57"/>
      <c r="L1881" s="57"/>
      <c r="M1881" s="57"/>
      <c r="N1881" s="57"/>
      <c r="O1881" s="57"/>
      <c r="P1881" s="57"/>
      <c r="Q1881" s="57"/>
      <c r="R1881" s="57"/>
      <c r="S1881" s="57"/>
      <c r="T1881" s="57"/>
      <c r="U1881" s="57"/>
      <c r="V1881" s="57"/>
      <c r="W1881" s="57"/>
      <c r="X1881" s="57"/>
      <c r="Y1881" s="57"/>
      <c r="Z1881" s="57"/>
      <c r="AA1881" s="57"/>
      <c r="AB1881" s="57"/>
      <c r="AC1881" s="57"/>
      <c r="AD1881" s="57"/>
      <c r="AE1881" s="57"/>
      <c r="AF1881" s="57"/>
      <c r="AG1881" s="57"/>
      <c r="AH1881" s="57"/>
      <c r="AI1881" s="57"/>
      <c r="AJ1881" s="57"/>
      <c r="AK1881" s="57"/>
      <c r="AL1881" s="57"/>
      <c r="AM1881" s="57"/>
      <c r="AN1881" s="57"/>
      <c r="AO1881" s="57"/>
      <c r="AP1881" s="57"/>
      <c r="AQ1881" s="57"/>
      <c r="AR1881" s="57"/>
      <c r="AS1881" s="57"/>
      <c r="AT1881" s="57"/>
      <c r="AU1881" s="57"/>
      <c r="AV1881" s="57"/>
      <c r="AW1881" s="57"/>
      <c r="AX1881" s="57"/>
      <c r="AY1881" s="57"/>
      <c r="AZ1881" s="57"/>
      <c r="BA1881" s="57"/>
      <c r="BB1881" s="57"/>
      <c r="BC1881" s="57"/>
      <c r="BD1881" s="57"/>
      <c r="BE1881" s="57"/>
      <c r="BF1881" s="57"/>
      <c r="BG1881" s="57"/>
      <c r="BH1881" s="57"/>
      <c r="BI1881" s="57"/>
      <c r="BJ1881" s="57"/>
      <c r="BK1881" s="57"/>
      <c r="BL1881" s="57"/>
      <c r="BM1881" s="57"/>
    </row>
    <row r="1882" spans="3:65">
      <c r="C1882" s="57"/>
      <c r="D1882" s="62"/>
      <c r="E1882" s="57"/>
      <c r="F1882" s="57"/>
      <c r="G1882" s="57"/>
      <c r="H1882" s="57"/>
      <c r="I1882" s="62"/>
      <c r="J1882" s="57"/>
      <c r="K1882" s="57"/>
      <c r="L1882" s="57"/>
      <c r="M1882" s="57"/>
      <c r="N1882" s="57"/>
      <c r="O1882" s="57"/>
      <c r="P1882" s="57"/>
      <c r="Q1882" s="57"/>
      <c r="R1882" s="57"/>
      <c r="S1882" s="57"/>
      <c r="T1882" s="57"/>
      <c r="U1882" s="57"/>
      <c r="V1882" s="57"/>
      <c r="W1882" s="57"/>
      <c r="X1882" s="57"/>
      <c r="Y1882" s="57"/>
      <c r="Z1882" s="57"/>
      <c r="AA1882" s="57"/>
      <c r="AB1882" s="57"/>
      <c r="AC1882" s="57"/>
      <c r="AD1882" s="57"/>
      <c r="AE1882" s="57"/>
      <c r="AF1882" s="57"/>
      <c r="AG1882" s="57"/>
      <c r="AH1882" s="57"/>
      <c r="AI1882" s="57"/>
      <c r="AJ1882" s="57"/>
      <c r="AK1882" s="57"/>
      <c r="AL1882" s="57"/>
      <c r="AM1882" s="57"/>
      <c r="AN1882" s="57"/>
      <c r="AO1882" s="57"/>
      <c r="AP1882" s="57"/>
      <c r="AQ1882" s="57"/>
      <c r="AR1882" s="57"/>
      <c r="AS1882" s="57"/>
      <c r="AT1882" s="57"/>
      <c r="AU1882" s="57"/>
      <c r="AV1882" s="57"/>
      <c r="AW1882" s="57"/>
      <c r="AX1882" s="57"/>
      <c r="AY1882" s="57"/>
      <c r="AZ1882" s="57"/>
      <c r="BA1882" s="57"/>
      <c r="BB1882" s="57"/>
      <c r="BC1882" s="57"/>
      <c r="BD1882" s="57"/>
      <c r="BE1882" s="57"/>
      <c r="BF1882" s="57"/>
      <c r="BG1882" s="57"/>
      <c r="BH1882" s="57"/>
      <c r="BI1882" s="57"/>
      <c r="BJ1882" s="57"/>
      <c r="BK1882" s="57"/>
      <c r="BL1882" s="57"/>
      <c r="BM1882" s="57"/>
    </row>
    <row r="1883" spans="3:65">
      <c r="C1883" s="57"/>
      <c r="D1883" s="62"/>
      <c r="E1883" s="57"/>
      <c r="F1883" s="57"/>
      <c r="G1883" s="57"/>
      <c r="H1883" s="57"/>
      <c r="I1883" s="62"/>
      <c r="J1883" s="57"/>
      <c r="K1883" s="57"/>
      <c r="L1883" s="57"/>
      <c r="M1883" s="57"/>
      <c r="N1883" s="57"/>
      <c r="O1883" s="57"/>
      <c r="P1883" s="57"/>
      <c r="Q1883" s="57"/>
      <c r="R1883" s="57"/>
      <c r="S1883" s="57"/>
      <c r="T1883" s="57"/>
      <c r="U1883" s="57"/>
      <c r="V1883" s="57"/>
      <c r="W1883" s="57"/>
      <c r="X1883" s="57"/>
      <c r="Y1883" s="57"/>
      <c r="Z1883" s="57"/>
      <c r="AA1883" s="57"/>
      <c r="AB1883" s="57"/>
      <c r="AC1883" s="57"/>
      <c r="AD1883" s="57"/>
      <c r="AE1883" s="57"/>
      <c r="AF1883" s="57"/>
      <c r="AG1883" s="57"/>
      <c r="AH1883" s="57"/>
      <c r="AI1883" s="57"/>
      <c r="AJ1883" s="57"/>
      <c r="AK1883" s="57"/>
      <c r="AL1883" s="57"/>
      <c r="AM1883" s="57"/>
      <c r="AN1883" s="57"/>
      <c r="AO1883" s="57"/>
      <c r="AP1883" s="57"/>
      <c r="AQ1883" s="57"/>
      <c r="AR1883" s="57"/>
      <c r="AS1883" s="57"/>
      <c r="AT1883" s="57"/>
      <c r="AU1883" s="57"/>
      <c r="AV1883" s="57"/>
      <c r="AW1883" s="57"/>
      <c r="AX1883" s="57"/>
      <c r="AY1883" s="57"/>
      <c r="AZ1883" s="57"/>
      <c r="BA1883" s="57"/>
      <c r="BB1883" s="57"/>
      <c r="BC1883" s="57"/>
      <c r="BD1883" s="57"/>
      <c r="BE1883" s="57"/>
      <c r="BF1883" s="57"/>
      <c r="BG1883" s="57"/>
      <c r="BH1883" s="57"/>
      <c r="BI1883" s="57"/>
      <c r="BJ1883" s="57"/>
      <c r="BK1883" s="57"/>
      <c r="BL1883" s="57"/>
      <c r="BM1883" s="57"/>
    </row>
    <row r="1884" spans="3:65">
      <c r="C1884" s="57"/>
      <c r="D1884" s="62"/>
      <c r="E1884" s="57"/>
      <c r="F1884" s="57"/>
      <c r="G1884" s="57"/>
      <c r="H1884" s="57"/>
      <c r="I1884" s="62"/>
      <c r="J1884" s="57"/>
      <c r="K1884" s="57"/>
      <c r="L1884" s="57"/>
      <c r="M1884" s="57"/>
      <c r="N1884" s="57"/>
      <c r="O1884" s="57"/>
      <c r="P1884" s="57"/>
      <c r="Q1884" s="57"/>
      <c r="R1884" s="57"/>
      <c r="S1884" s="57"/>
      <c r="T1884" s="57"/>
      <c r="U1884" s="57"/>
      <c r="V1884" s="57"/>
      <c r="W1884" s="57"/>
      <c r="X1884" s="57"/>
      <c r="Y1884" s="57"/>
      <c r="Z1884" s="57"/>
      <c r="AA1884" s="57"/>
      <c r="AB1884" s="57"/>
      <c r="AC1884" s="57"/>
      <c r="AD1884" s="57"/>
      <c r="AE1884" s="57"/>
      <c r="AF1884" s="57"/>
      <c r="AG1884" s="57"/>
      <c r="AH1884" s="57"/>
      <c r="AI1884" s="57"/>
      <c r="AJ1884" s="57"/>
      <c r="AK1884" s="57"/>
      <c r="AL1884" s="57"/>
      <c r="AM1884" s="57"/>
      <c r="AN1884" s="57"/>
      <c r="AO1884" s="57"/>
      <c r="AP1884" s="57"/>
      <c r="AQ1884" s="57"/>
      <c r="AR1884" s="57"/>
      <c r="AS1884" s="57"/>
      <c r="AT1884" s="57"/>
      <c r="AU1884" s="57"/>
      <c r="AV1884" s="57"/>
      <c r="AW1884" s="57"/>
      <c r="AX1884" s="57"/>
      <c r="AY1884" s="57"/>
      <c r="AZ1884" s="57"/>
      <c r="BA1884" s="57"/>
      <c r="BB1884" s="57"/>
      <c r="BC1884" s="57"/>
      <c r="BD1884" s="57"/>
      <c r="BE1884" s="57"/>
      <c r="BF1884" s="57"/>
      <c r="BG1884" s="57"/>
      <c r="BH1884" s="57"/>
      <c r="BI1884" s="57"/>
      <c r="BJ1884" s="57"/>
      <c r="BK1884" s="57"/>
      <c r="BL1884" s="57"/>
      <c r="BM1884" s="57"/>
    </row>
    <row r="1885" spans="3:65">
      <c r="C1885" s="57"/>
      <c r="D1885" s="62"/>
      <c r="E1885" s="57"/>
      <c r="F1885" s="57"/>
      <c r="G1885" s="57"/>
      <c r="H1885" s="57"/>
      <c r="I1885" s="62"/>
      <c r="J1885" s="57"/>
      <c r="K1885" s="57"/>
      <c r="L1885" s="57"/>
      <c r="M1885" s="57"/>
      <c r="N1885" s="57"/>
      <c r="O1885" s="57"/>
      <c r="P1885" s="57"/>
      <c r="Q1885" s="57"/>
      <c r="R1885" s="57"/>
      <c r="S1885" s="57"/>
      <c r="T1885" s="57"/>
      <c r="U1885" s="57"/>
      <c r="V1885" s="57"/>
      <c r="W1885" s="57"/>
      <c r="X1885" s="57"/>
      <c r="Y1885" s="57"/>
      <c r="Z1885" s="57"/>
      <c r="AA1885" s="57"/>
      <c r="AB1885" s="57"/>
      <c r="AC1885" s="57"/>
      <c r="AD1885" s="57"/>
      <c r="AE1885" s="57"/>
      <c r="AF1885" s="57"/>
      <c r="AG1885" s="57"/>
      <c r="AH1885" s="57"/>
      <c r="AI1885" s="57"/>
      <c r="AJ1885" s="57"/>
      <c r="AK1885" s="57"/>
      <c r="AL1885" s="57"/>
      <c r="AM1885" s="57"/>
      <c r="AN1885" s="57"/>
      <c r="AO1885" s="57"/>
      <c r="AP1885" s="57"/>
      <c r="AQ1885" s="57"/>
      <c r="AR1885" s="57"/>
      <c r="AS1885" s="57"/>
      <c r="AT1885" s="57"/>
      <c r="AU1885" s="57"/>
      <c r="AV1885" s="57"/>
      <c r="AW1885" s="57"/>
      <c r="AX1885" s="57"/>
      <c r="AY1885" s="57"/>
      <c r="AZ1885" s="57"/>
      <c r="BA1885" s="57"/>
      <c r="BB1885" s="57"/>
      <c r="BC1885" s="57"/>
      <c r="BD1885" s="57"/>
      <c r="BE1885" s="57"/>
      <c r="BF1885" s="57"/>
      <c r="BG1885" s="57"/>
      <c r="BH1885" s="57"/>
      <c r="BI1885" s="57"/>
      <c r="BJ1885" s="57"/>
      <c r="BK1885" s="57"/>
      <c r="BL1885" s="57"/>
      <c r="BM1885" s="57"/>
    </row>
    <row r="1886" spans="3:65">
      <c r="C1886" s="57"/>
      <c r="D1886" s="62"/>
      <c r="E1886" s="57"/>
      <c r="F1886" s="57"/>
      <c r="G1886" s="57"/>
      <c r="H1886" s="57"/>
      <c r="I1886" s="62"/>
      <c r="J1886" s="57"/>
      <c r="K1886" s="57"/>
      <c r="L1886" s="57"/>
      <c r="M1886" s="57"/>
      <c r="N1886" s="57"/>
      <c r="O1886" s="57"/>
      <c r="P1886" s="57"/>
      <c r="Q1886" s="57"/>
      <c r="R1886" s="57"/>
      <c r="S1886" s="57"/>
      <c r="T1886" s="57"/>
      <c r="U1886" s="57"/>
      <c r="V1886" s="57"/>
      <c r="W1886" s="57"/>
      <c r="X1886" s="57"/>
      <c r="Y1886" s="57"/>
      <c r="Z1886" s="57"/>
      <c r="AA1886" s="57"/>
      <c r="AB1886" s="57"/>
      <c r="AC1886" s="57"/>
      <c r="AD1886" s="57"/>
      <c r="AE1886" s="57"/>
      <c r="AF1886" s="57"/>
      <c r="AG1886" s="57"/>
      <c r="AH1886" s="57"/>
      <c r="AI1886" s="57"/>
      <c r="AJ1886" s="57"/>
      <c r="AK1886" s="57"/>
      <c r="AL1886" s="57"/>
      <c r="AM1886" s="57"/>
      <c r="AN1886" s="57"/>
      <c r="AO1886" s="57"/>
      <c r="AP1886" s="57"/>
      <c r="AQ1886" s="57"/>
      <c r="AR1886" s="57"/>
      <c r="AS1886" s="57"/>
      <c r="AT1886" s="57"/>
      <c r="AU1886" s="57"/>
      <c r="AV1886" s="57"/>
      <c r="AW1886" s="57"/>
      <c r="AX1886" s="57"/>
      <c r="AY1886" s="57"/>
      <c r="AZ1886" s="57"/>
      <c r="BA1886" s="57"/>
      <c r="BB1886" s="57"/>
      <c r="BC1886" s="57"/>
      <c r="BD1886" s="57"/>
      <c r="BE1886" s="57"/>
      <c r="BF1886" s="57"/>
      <c r="BG1886" s="57"/>
      <c r="BH1886" s="57"/>
      <c r="BI1886" s="57"/>
      <c r="BJ1886" s="57"/>
      <c r="BK1886" s="57"/>
      <c r="BL1886" s="57"/>
      <c r="BM1886" s="57"/>
    </row>
    <row r="1887" spans="3:65">
      <c r="C1887" s="57"/>
      <c r="D1887" s="62"/>
      <c r="E1887" s="57"/>
      <c r="F1887" s="57"/>
      <c r="G1887" s="57"/>
      <c r="H1887" s="57"/>
      <c r="I1887" s="62"/>
      <c r="J1887" s="57"/>
      <c r="K1887" s="57"/>
      <c r="L1887" s="57"/>
      <c r="M1887" s="57"/>
      <c r="N1887" s="57"/>
      <c r="O1887" s="57"/>
      <c r="P1887" s="57"/>
      <c r="Q1887" s="57"/>
      <c r="R1887" s="57"/>
      <c r="S1887" s="57"/>
      <c r="T1887" s="57"/>
      <c r="U1887" s="57"/>
      <c r="V1887" s="57"/>
      <c r="W1887" s="57"/>
      <c r="X1887" s="57"/>
      <c r="Y1887" s="57"/>
      <c r="Z1887" s="57"/>
      <c r="AA1887" s="57"/>
      <c r="AB1887" s="57"/>
      <c r="AC1887" s="57"/>
      <c r="AD1887" s="57"/>
      <c r="AE1887" s="57"/>
      <c r="AF1887" s="57"/>
      <c r="AG1887" s="57"/>
      <c r="AH1887" s="57"/>
      <c r="AI1887" s="57"/>
      <c r="AJ1887" s="57"/>
      <c r="AK1887" s="57"/>
      <c r="AL1887" s="57"/>
      <c r="AM1887" s="57"/>
      <c r="AN1887" s="57"/>
      <c r="AO1887" s="57"/>
      <c r="AP1887" s="57"/>
      <c r="AQ1887" s="57"/>
      <c r="AR1887" s="57"/>
      <c r="AS1887" s="57"/>
      <c r="AT1887" s="57"/>
      <c r="AU1887" s="57"/>
      <c r="AV1887" s="57"/>
      <c r="AW1887" s="57"/>
      <c r="AX1887" s="57"/>
      <c r="AY1887" s="57"/>
      <c r="AZ1887" s="57"/>
      <c r="BA1887" s="57"/>
      <c r="BB1887" s="57"/>
      <c r="BC1887" s="57"/>
      <c r="BD1887" s="57"/>
      <c r="BE1887" s="57"/>
      <c r="BF1887" s="57"/>
      <c r="BG1887" s="57"/>
      <c r="BH1887" s="57"/>
      <c r="BI1887" s="57"/>
      <c r="BJ1887" s="57"/>
      <c r="BK1887" s="57"/>
      <c r="BL1887" s="57"/>
      <c r="BM1887" s="57"/>
    </row>
    <row r="1888" spans="3:65">
      <c r="C1888" s="57"/>
      <c r="D1888" s="62"/>
      <c r="E1888" s="57"/>
      <c r="F1888" s="57"/>
      <c r="G1888" s="57"/>
      <c r="H1888" s="57"/>
      <c r="I1888" s="62"/>
      <c r="J1888" s="57"/>
      <c r="K1888" s="57"/>
      <c r="L1888" s="57"/>
      <c r="M1888" s="57"/>
      <c r="N1888" s="57"/>
      <c r="O1888" s="57"/>
      <c r="P1888" s="57"/>
      <c r="Q1888" s="57"/>
      <c r="R1888" s="57"/>
      <c r="S1888" s="57"/>
      <c r="T1888" s="57"/>
      <c r="U1888" s="57"/>
      <c r="V1888" s="57"/>
      <c r="W1888" s="57"/>
      <c r="X1888" s="57"/>
      <c r="Y1888" s="57"/>
      <c r="Z1888" s="57"/>
      <c r="AA1888" s="57"/>
      <c r="AB1888" s="57"/>
      <c r="AC1888" s="57"/>
      <c r="AD1888" s="57"/>
      <c r="AE1888" s="57"/>
      <c r="AF1888" s="57"/>
      <c r="AG1888" s="57"/>
      <c r="AH1888" s="57"/>
      <c r="AI1888" s="57"/>
      <c r="AJ1888" s="57"/>
      <c r="AK1888" s="57"/>
      <c r="AL1888" s="57"/>
      <c r="AM1888" s="57"/>
      <c r="AN1888" s="57"/>
      <c r="AO1888" s="57"/>
      <c r="AP1888" s="57"/>
      <c r="AQ1888" s="57"/>
      <c r="AR1888" s="57"/>
      <c r="AS1888" s="57"/>
      <c r="AT1888" s="57"/>
      <c r="AU1888" s="57"/>
      <c r="AV1888" s="57"/>
      <c r="AW1888" s="57"/>
      <c r="AX1888" s="57"/>
      <c r="AY1888" s="57"/>
      <c r="AZ1888" s="57"/>
      <c r="BA1888" s="57"/>
      <c r="BB1888" s="57"/>
      <c r="BC1888" s="57"/>
      <c r="BD1888" s="57"/>
      <c r="BE1888" s="57"/>
      <c r="BF1888" s="57"/>
      <c r="BG1888" s="57"/>
      <c r="BH1888" s="57"/>
      <c r="BI1888" s="57"/>
      <c r="BJ1888" s="57"/>
      <c r="BK1888" s="57"/>
      <c r="BL1888" s="57"/>
      <c r="BM1888" s="57"/>
    </row>
    <row r="1889" spans="3:65">
      <c r="C1889" s="57"/>
      <c r="D1889" s="62"/>
      <c r="E1889" s="57"/>
      <c r="F1889" s="57"/>
      <c r="G1889" s="57"/>
      <c r="H1889" s="57"/>
      <c r="I1889" s="62"/>
      <c r="J1889" s="57"/>
      <c r="K1889" s="57"/>
      <c r="L1889" s="57"/>
      <c r="M1889" s="57"/>
      <c r="N1889" s="57"/>
      <c r="O1889" s="57"/>
      <c r="P1889" s="57"/>
      <c r="Q1889" s="57"/>
      <c r="R1889" s="57"/>
      <c r="S1889" s="57"/>
      <c r="T1889" s="57"/>
      <c r="U1889" s="57"/>
      <c r="V1889" s="57"/>
      <c r="W1889" s="57"/>
      <c r="X1889" s="57"/>
      <c r="Y1889" s="57"/>
      <c r="Z1889" s="57"/>
      <c r="AA1889" s="57"/>
      <c r="AB1889" s="57"/>
      <c r="AC1889" s="57"/>
      <c r="AD1889" s="57"/>
      <c r="AE1889" s="57"/>
      <c r="AF1889" s="57"/>
      <c r="AG1889" s="57"/>
      <c r="AH1889" s="57"/>
      <c r="AI1889" s="57"/>
      <c r="AJ1889" s="57"/>
      <c r="AK1889" s="57"/>
      <c r="AL1889" s="57"/>
      <c r="AM1889" s="57"/>
      <c r="AN1889" s="57"/>
      <c r="AO1889" s="57"/>
      <c r="AP1889" s="57"/>
      <c r="AQ1889" s="57"/>
      <c r="AR1889" s="57"/>
      <c r="AS1889" s="57"/>
      <c r="AT1889" s="57"/>
      <c r="AU1889" s="57"/>
      <c r="AV1889" s="57"/>
      <c r="AW1889" s="57"/>
      <c r="AX1889" s="57"/>
      <c r="AY1889" s="57"/>
      <c r="AZ1889" s="57"/>
      <c r="BA1889" s="57"/>
      <c r="BB1889" s="57"/>
      <c r="BC1889" s="57"/>
      <c r="BD1889" s="57"/>
      <c r="BE1889" s="57"/>
      <c r="BF1889" s="57"/>
      <c r="BG1889" s="57"/>
      <c r="BH1889" s="57"/>
      <c r="BI1889" s="57"/>
      <c r="BJ1889" s="57"/>
      <c r="BK1889" s="57"/>
      <c r="BL1889" s="57"/>
      <c r="BM1889" s="57"/>
    </row>
    <row r="1890" spans="3:65">
      <c r="C1890" s="57"/>
      <c r="D1890" s="62"/>
      <c r="E1890" s="57"/>
      <c r="F1890" s="57"/>
      <c r="G1890" s="57"/>
      <c r="H1890" s="57"/>
      <c r="I1890" s="62"/>
      <c r="J1890" s="57"/>
      <c r="K1890" s="57"/>
      <c r="L1890" s="57"/>
      <c r="M1890" s="57"/>
      <c r="N1890" s="57"/>
      <c r="O1890" s="57"/>
      <c r="P1890" s="57"/>
      <c r="Q1890" s="57"/>
      <c r="R1890" s="57"/>
      <c r="S1890" s="57"/>
      <c r="T1890" s="57"/>
      <c r="U1890" s="57"/>
      <c r="V1890" s="57"/>
      <c r="W1890" s="57"/>
      <c r="X1890" s="57"/>
      <c r="Y1890" s="57"/>
      <c r="Z1890" s="57"/>
      <c r="AA1890" s="57"/>
      <c r="AB1890" s="57"/>
      <c r="AC1890" s="57"/>
      <c r="AD1890" s="57"/>
      <c r="AE1890" s="57"/>
      <c r="AF1890" s="57"/>
      <c r="AG1890" s="57"/>
      <c r="AH1890" s="57"/>
      <c r="AI1890" s="57"/>
      <c r="AJ1890" s="57"/>
      <c r="AK1890" s="57"/>
      <c r="AL1890" s="57"/>
      <c r="AM1890" s="57"/>
      <c r="AN1890" s="57"/>
      <c r="AO1890" s="57"/>
      <c r="AP1890" s="57"/>
      <c r="AQ1890" s="57"/>
      <c r="AR1890" s="57"/>
      <c r="AS1890" s="57"/>
      <c r="AT1890" s="57"/>
      <c r="AU1890" s="57"/>
      <c r="AV1890" s="57"/>
      <c r="AW1890" s="57"/>
      <c r="AX1890" s="57"/>
      <c r="AY1890" s="57"/>
      <c r="AZ1890" s="57"/>
      <c r="BA1890" s="57"/>
      <c r="BB1890" s="57"/>
      <c r="BC1890" s="57"/>
      <c r="BD1890" s="57"/>
      <c r="BE1890" s="57"/>
      <c r="BF1890" s="57"/>
      <c r="BG1890" s="57"/>
      <c r="BH1890" s="57"/>
      <c r="BI1890" s="57"/>
      <c r="BJ1890" s="57"/>
      <c r="BK1890" s="57"/>
      <c r="BL1890" s="57"/>
      <c r="BM1890" s="57"/>
    </row>
    <row r="1891" spans="3:65">
      <c r="C1891" s="57"/>
      <c r="D1891" s="62"/>
      <c r="E1891" s="57"/>
      <c r="F1891" s="57"/>
      <c r="G1891" s="57"/>
      <c r="H1891" s="57"/>
      <c r="I1891" s="62"/>
      <c r="J1891" s="57"/>
      <c r="K1891" s="57"/>
      <c r="L1891" s="57"/>
      <c r="M1891" s="57"/>
      <c r="N1891" s="57"/>
      <c r="O1891" s="57"/>
      <c r="P1891" s="57"/>
      <c r="Q1891" s="57"/>
      <c r="R1891" s="57"/>
      <c r="S1891" s="57"/>
      <c r="T1891" s="57"/>
      <c r="U1891" s="57"/>
      <c r="V1891" s="57"/>
      <c r="W1891" s="57"/>
      <c r="X1891" s="57"/>
      <c r="Y1891" s="57"/>
      <c r="Z1891" s="57"/>
      <c r="AA1891" s="57"/>
      <c r="AB1891" s="57"/>
      <c r="AC1891" s="57"/>
      <c r="AD1891" s="57"/>
      <c r="AE1891" s="57"/>
      <c r="AF1891" s="57"/>
      <c r="AG1891" s="57"/>
      <c r="AH1891" s="57"/>
      <c r="AI1891" s="57"/>
      <c r="AJ1891" s="57"/>
      <c r="AK1891" s="57"/>
      <c r="AL1891" s="57"/>
      <c r="AM1891" s="57"/>
      <c r="AN1891" s="57"/>
      <c r="AO1891" s="57"/>
      <c r="AP1891" s="57"/>
      <c r="AQ1891" s="57"/>
      <c r="AR1891" s="57"/>
      <c r="AS1891" s="57"/>
      <c r="AT1891" s="57"/>
      <c r="AU1891" s="57"/>
      <c r="AV1891" s="57"/>
      <c r="AW1891" s="57"/>
      <c r="AX1891" s="57"/>
      <c r="AY1891" s="57"/>
      <c r="AZ1891" s="57"/>
      <c r="BA1891" s="57"/>
      <c r="BB1891" s="57"/>
      <c r="BC1891" s="57"/>
      <c r="BD1891" s="57"/>
      <c r="BE1891" s="57"/>
      <c r="BF1891" s="57"/>
      <c r="BG1891" s="57"/>
      <c r="BH1891" s="57"/>
      <c r="BI1891" s="57"/>
      <c r="BJ1891" s="57"/>
      <c r="BK1891" s="57"/>
      <c r="BL1891" s="57"/>
      <c r="BM1891" s="57"/>
    </row>
    <row r="1892" spans="3:65">
      <c r="C1892" s="57"/>
      <c r="D1892" s="62"/>
      <c r="E1892" s="57"/>
      <c r="F1892" s="57"/>
      <c r="G1892" s="57"/>
      <c r="H1892" s="57"/>
      <c r="I1892" s="62"/>
      <c r="J1892" s="57"/>
      <c r="K1892" s="57"/>
      <c r="L1892" s="57"/>
      <c r="M1892" s="57"/>
      <c r="N1892" s="57"/>
      <c r="O1892" s="57"/>
      <c r="P1892" s="57"/>
      <c r="Q1892" s="57"/>
      <c r="R1892" s="57"/>
      <c r="S1892" s="57"/>
      <c r="T1892" s="57"/>
      <c r="U1892" s="57"/>
      <c r="V1892" s="57"/>
      <c r="W1892" s="57"/>
      <c r="X1892" s="57"/>
      <c r="Y1892" s="57"/>
      <c r="Z1892" s="57"/>
      <c r="AA1892" s="57"/>
      <c r="AB1892" s="57"/>
      <c r="AC1892" s="57"/>
      <c r="AD1892" s="57"/>
      <c r="AE1892" s="57"/>
      <c r="AF1892" s="57"/>
      <c r="AG1892" s="57"/>
      <c r="AH1892" s="57"/>
      <c r="AI1892" s="57"/>
      <c r="AJ1892" s="57"/>
      <c r="AK1892" s="57"/>
      <c r="AL1892" s="57"/>
      <c r="AM1892" s="57"/>
      <c r="AN1892" s="57"/>
      <c r="AO1892" s="57"/>
      <c r="AP1892" s="57"/>
      <c r="AQ1892" s="57"/>
      <c r="AR1892" s="57"/>
      <c r="AS1892" s="57"/>
      <c r="AT1892" s="57"/>
      <c r="AU1892" s="57"/>
      <c r="AV1892" s="57"/>
      <c r="AW1892" s="57"/>
      <c r="AX1892" s="57"/>
      <c r="AY1892" s="57"/>
      <c r="AZ1892" s="57"/>
      <c r="BA1892" s="57"/>
      <c r="BB1892" s="57"/>
      <c r="BC1892" s="57"/>
      <c r="BD1892" s="57"/>
      <c r="BE1892" s="57"/>
      <c r="BF1892" s="57"/>
      <c r="BG1892" s="57"/>
      <c r="BH1892" s="57"/>
      <c r="BI1892" s="57"/>
      <c r="BJ1892" s="57"/>
      <c r="BK1892" s="57"/>
      <c r="BL1892" s="57"/>
      <c r="BM1892" s="57"/>
    </row>
  </sheetData>
  <mergeCells count="4">
    <mergeCell ref="A2:J2"/>
    <mergeCell ref="A1:J1"/>
    <mergeCell ref="A3:A5"/>
    <mergeCell ref="B3:B4"/>
  </mergeCells>
  <pageMargins left="0.5" right="0.5" top="0.5" bottom="0.5" header="0.36" footer="0.18"/>
  <pageSetup scale="78" fitToWidth="0"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62"/>
  <sheetViews>
    <sheetView view="pageLayout" topLeftCell="I13" zoomScaleNormal="100" workbookViewId="0">
      <selection activeCell="O42" sqref="O42"/>
    </sheetView>
  </sheetViews>
  <sheetFormatPr defaultColWidth="9" defaultRowHeight="10.5"/>
  <cols>
    <col min="1" max="1" width="23" style="56" customWidth="1"/>
    <col min="2" max="2" width="21.1640625" style="56" customWidth="1"/>
    <col min="3" max="3" width="21.1640625" style="56" bestFit="1" customWidth="1"/>
    <col min="4" max="4" width="21.1640625" style="56" customWidth="1"/>
    <col min="5" max="5" width="21.1640625" style="56" bestFit="1" customWidth="1"/>
    <col min="6" max="6" width="15.6640625" style="56" customWidth="1"/>
    <col min="7" max="8" width="21.1640625" style="56" bestFit="1" customWidth="1"/>
    <col min="9" max="12" width="21.1640625" style="56" customWidth="1"/>
    <col min="13" max="13" width="21.1640625" style="56" bestFit="1" customWidth="1"/>
    <col min="14" max="16" width="21.6640625" style="56" customWidth="1"/>
    <col min="17" max="17" width="21.1640625" style="56" bestFit="1" customWidth="1"/>
    <col min="18" max="16384" width="9" style="56"/>
  </cols>
  <sheetData>
    <row r="1" spans="1:17" ht="16.5">
      <c r="A1" s="195" t="s">
        <v>327</v>
      </c>
      <c r="B1" s="196"/>
      <c r="C1" s="196"/>
      <c r="D1" s="196"/>
      <c r="E1" s="196"/>
      <c r="F1" s="196"/>
      <c r="G1" s="196"/>
      <c r="H1" s="196"/>
      <c r="I1" s="196"/>
      <c r="J1" s="196"/>
      <c r="K1" s="196"/>
      <c r="L1" s="196"/>
      <c r="M1" s="196"/>
      <c r="N1" s="196"/>
      <c r="O1" s="196"/>
      <c r="P1" s="196"/>
      <c r="Q1" s="197"/>
    </row>
    <row r="2" spans="1:17" s="138" customFormat="1" ht="85.5">
      <c r="A2" s="194" t="s">
        <v>123</v>
      </c>
      <c r="B2" s="139" t="s">
        <v>262</v>
      </c>
      <c r="C2" s="139" t="s">
        <v>245</v>
      </c>
      <c r="D2" s="139" t="s">
        <v>246</v>
      </c>
      <c r="E2" s="139" t="s">
        <v>311</v>
      </c>
      <c r="F2" s="139" t="s">
        <v>312</v>
      </c>
      <c r="G2" s="139" t="s">
        <v>263</v>
      </c>
      <c r="H2" s="139" t="s">
        <v>264</v>
      </c>
      <c r="I2" s="139" t="s">
        <v>247</v>
      </c>
      <c r="J2" s="139" t="s">
        <v>260</v>
      </c>
      <c r="K2" s="139" t="s">
        <v>248</v>
      </c>
      <c r="L2" s="139" t="s">
        <v>316</v>
      </c>
      <c r="M2" s="139" t="s">
        <v>317</v>
      </c>
      <c r="N2" s="139" t="s">
        <v>250</v>
      </c>
      <c r="O2" s="139" t="s">
        <v>320</v>
      </c>
      <c r="P2" s="139" t="s">
        <v>253</v>
      </c>
      <c r="Q2" s="139" t="s">
        <v>322</v>
      </c>
    </row>
    <row r="3" spans="1:17" ht="16.5">
      <c r="A3" s="194"/>
      <c r="B3" s="77" t="s">
        <v>125</v>
      </c>
      <c r="C3" s="77" t="s">
        <v>126</v>
      </c>
      <c r="D3" s="77" t="s">
        <v>128</v>
      </c>
      <c r="E3" s="77" t="s">
        <v>127</v>
      </c>
      <c r="F3" s="77" t="s">
        <v>129</v>
      </c>
      <c r="G3" s="77" t="s">
        <v>130</v>
      </c>
      <c r="H3" s="77" t="s">
        <v>131</v>
      </c>
      <c r="I3" s="77" t="s">
        <v>132</v>
      </c>
      <c r="J3" s="77" t="s">
        <v>133</v>
      </c>
      <c r="K3" s="77" t="s">
        <v>249</v>
      </c>
      <c r="L3" s="77" t="s">
        <v>251</v>
      </c>
      <c r="M3" s="77" t="s">
        <v>252</v>
      </c>
      <c r="N3" s="77" t="s">
        <v>254</v>
      </c>
      <c r="O3" s="77" t="s">
        <v>255</v>
      </c>
      <c r="P3" s="77" t="s">
        <v>259</v>
      </c>
      <c r="Q3" s="77" t="s">
        <v>261</v>
      </c>
    </row>
    <row r="4" spans="1:17" ht="16.5">
      <c r="A4" s="193"/>
      <c r="B4" s="77"/>
      <c r="C4" s="77"/>
      <c r="D4" s="77"/>
      <c r="E4" s="77" t="s">
        <v>310</v>
      </c>
      <c r="F4" s="77" t="s">
        <v>313</v>
      </c>
      <c r="G4" s="77"/>
      <c r="H4" s="77" t="s">
        <v>314</v>
      </c>
      <c r="I4" s="77"/>
      <c r="J4" s="77"/>
      <c r="K4" s="77"/>
      <c r="L4" s="77" t="s">
        <v>315</v>
      </c>
      <c r="M4" s="77" t="s">
        <v>318</v>
      </c>
      <c r="N4" s="77"/>
      <c r="O4" s="77" t="s">
        <v>319</v>
      </c>
      <c r="P4" s="77"/>
      <c r="Q4" s="77" t="s">
        <v>321</v>
      </c>
    </row>
    <row r="5" spans="1:17" ht="17.25">
      <c r="A5" s="70" t="s">
        <v>4</v>
      </c>
      <c r="B5" s="71">
        <v>54624526</v>
      </c>
      <c r="C5" s="72">
        <v>42265279</v>
      </c>
      <c r="D5" s="72">
        <v>6013339</v>
      </c>
      <c r="E5" s="72">
        <f t="shared" ref="E5:E36" si="0">SUM(C5:D5)</f>
        <v>48278618</v>
      </c>
      <c r="F5" s="73">
        <f t="shared" ref="F5:F36" si="1">E5/B5</f>
        <v>0.88382676309172914</v>
      </c>
      <c r="G5" s="72">
        <v>56213056.490000002</v>
      </c>
      <c r="H5" s="72">
        <f>F5*G5</f>
        <v>49682603.761049218</v>
      </c>
      <c r="I5" s="72">
        <v>0</v>
      </c>
      <c r="J5" s="72">
        <v>0</v>
      </c>
      <c r="K5" s="72">
        <v>1091464.47</v>
      </c>
      <c r="L5" s="72">
        <f>K5*F5</f>
        <v>964665.50954972964</v>
      </c>
      <c r="M5" s="72">
        <f t="shared" ref="M5:M36" si="2">H5+I5+J5+L5</f>
        <v>50647269.270598948</v>
      </c>
      <c r="N5" s="72">
        <v>57304520.960000001</v>
      </c>
      <c r="O5" s="74">
        <f>M5/N5</f>
        <v>0.88382676309172914</v>
      </c>
      <c r="P5" s="72">
        <v>58978498.060000002</v>
      </c>
      <c r="Q5" s="72">
        <f>P5*O5</f>
        <v>52126775.032381631</v>
      </c>
    </row>
    <row r="6" spans="1:17" ht="17.25">
      <c r="A6" s="70" t="s">
        <v>61</v>
      </c>
      <c r="B6" s="71">
        <v>120905</v>
      </c>
      <c r="C6" s="72">
        <v>43842</v>
      </c>
      <c r="D6" s="72">
        <v>0</v>
      </c>
      <c r="E6" s="72">
        <f t="shared" si="0"/>
        <v>43842</v>
      </c>
      <c r="F6" s="73">
        <f t="shared" si="1"/>
        <v>0.3626152764567222</v>
      </c>
      <c r="G6" s="72">
        <v>124421.3</v>
      </c>
      <c r="H6" s="72">
        <f t="shared" ref="H6:H61" si="3">F6*G6</f>
        <v>45117.064096604772</v>
      </c>
      <c r="I6" s="72">
        <v>100000</v>
      </c>
      <c r="J6" s="72">
        <v>0</v>
      </c>
      <c r="K6" s="72">
        <v>2415.84</v>
      </c>
      <c r="L6" s="72">
        <f t="shared" ref="L6:L61" si="4">K6*F6</f>
        <v>876.0204894752078</v>
      </c>
      <c r="M6" s="72">
        <f t="shared" si="2"/>
        <v>145993.08458607996</v>
      </c>
      <c r="N6" s="72">
        <v>226837.14</v>
      </c>
      <c r="O6" s="74">
        <f t="shared" ref="O6:O61" si="5">M6/N6</f>
        <v>0.6436030915663985</v>
      </c>
      <c r="P6" s="72">
        <v>233463.93</v>
      </c>
      <c r="Q6" s="72">
        <f t="shared" ref="Q6:Q61" si="6">P6*O6</f>
        <v>150258.10711724125</v>
      </c>
    </row>
    <row r="7" spans="1:17" ht="17.25">
      <c r="A7" s="70" t="s">
        <v>5</v>
      </c>
      <c r="B7" s="71">
        <v>758298</v>
      </c>
      <c r="C7" s="72">
        <v>410574</v>
      </c>
      <c r="D7" s="72">
        <v>44093</v>
      </c>
      <c r="E7" s="72">
        <f t="shared" si="0"/>
        <v>454667</v>
      </c>
      <c r="F7" s="73">
        <f t="shared" si="1"/>
        <v>0.59958881600637215</v>
      </c>
      <c r="G7" s="72">
        <v>780350.3</v>
      </c>
      <c r="H7" s="72">
        <f t="shared" si="3"/>
        <v>467889.31244721735</v>
      </c>
      <c r="I7" s="72">
        <v>55907</v>
      </c>
      <c r="J7" s="72">
        <v>0</v>
      </c>
      <c r="K7" s="72">
        <v>15151.71</v>
      </c>
      <c r="L7" s="72">
        <f t="shared" si="4"/>
        <v>9084.7958593719086</v>
      </c>
      <c r="M7" s="72">
        <f t="shared" si="2"/>
        <v>532881.1083065893</v>
      </c>
      <c r="N7" s="72">
        <v>851409.01</v>
      </c>
      <c r="O7" s="74">
        <f t="shared" si="5"/>
        <v>0.62588145303582032</v>
      </c>
      <c r="P7" s="72">
        <v>876280.47</v>
      </c>
      <c r="Q7" s="72">
        <f t="shared" si="6"/>
        <v>548447.69383051153</v>
      </c>
    </row>
    <row r="8" spans="1:17" ht="17.25">
      <c r="A8" s="70" t="s">
        <v>6</v>
      </c>
      <c r="B8" s="71">
        <v>11103843</v>
      </c>
      <c r="C8" s="72">
        <v>7255498</v>
      </c>
      <c r="D8" s="72">
        <v>1067325</v>
      </c>
      <c r="E8" s="72">
        <f t="shared" si="0"/>
        <v>8322823</v>
      </c>
      <c r="F8" s="73">
        <f t="shared" si="1"/>
        <v>0.74954436945839387</v>
      </c>
      <c r="G8" s="72">
        <v>11426752.5</v>
      </c>
      <c r="H8" s="72">
        <f t="shared" si="3"/>
        <v>8564857.9975696262</v>
      </c>
      <c r="I8" s="72">
        <v>0</v>
      </c>
      <c r="J8" s="72">
        <v>0</v>
      </c>
      <c r="K8" s="72">
        <v>221868.28</v>
      </c>
      <c r="L8" s="72">
        <f t="shared" si="4"/>
        <v>166300.12003541837</v>
      </c>
      <c r="M8" s="72">
        <f t="shared" si="2"/>
        <v>8731158.1176050454</v>
      </c>
      <c r="N8" s="72">
        <v>11648620.779999999</v>
      </c>
      <c r="O8" s="74">
        <f t="shared" si="5"/>
        <v>0.74954436945839398</v>
      </c>
      <c r="P8" s="72">
        <v>11988899.68</v>
      </c>
      <c r="Q8" s="72">
        <f t="shared" si="6"/>
        <v>8986212.2511455417</v>
      </c>
    </row>
    <row r="9" spans="1:17" ht="17.25">
      <c r="A9" s="70" t="s">
        <v>7</v>
      </c>
      <c r="B9" s="71">
        <v>934175</v>
      </c>
      <c r="C9" s="72">
        <v>319670</v>
      </c>
      <c r="D9" s="72">
        <v>18063</v>
      </c>
      <c r="E9" s="72">
        <f t="shared" si="0"/>
        <v>337733</v>
      </c>
      <c r="F9" s="73">
        <f t="shared" si="1"/>
        <v>0.36153076243744481</v>
      </c>
      <c r="G9" s="72">
        <v>961341.53</v>
      </c>
      <c r="H9" s="72">
        <f t="shared" si="3"/>
        <v>347554.53630367975</v>
      </c>
      <c r="I9" s="72">
        <v>81937</v>
      </c>
      <c r="J9" s="72">
        <v>0</v>
      </c>
      <c r="K9" s="72">
        <v>18665.96</v>
      </c>
      <c r="L9" s="72">
        <f t="shared" si="4"/>
        <v>6748.3187504268471</v>
      </c>
      <c r="M9" s="72">
        <f t="shared" si="2"/>
        <v>436239.85505410662</v>
      </c>
      <c r="N9" s="72">
        <v>1061944.49</v>
      </c>
      <c r="O9" s="74">
        <f t="shared" si="5"/>
        <v>0.4107934634644666</v>
      </c>
      <c r="P9" s="72">
        <v>1092966.3999999999</v>
      </c>
      <c r="Q9" s="72">
        <f t="shared" si="6"/>
        <v>448983.45290628955</v>
      </c>
    </row>
    <row r="10" spans="1:17" ht="17.25">
      <c r="A10" s="70" t="s">
        <v>8</v>
      </c>
      <c r="B10" s="71">
        <v>994338</v>
      </c>
      <c r="C10" s="72">
        <v>713795</v>
      </c>
      <c r="D10" s="72">
        <v>16826</v>
      </c>
      <c r="E10" s="72">
        <f t="shared" si="0"/>
        <v>730621</v>
      </c>
      <c r="F10" s="73">
        <f t="shared" si="1"/>
        <v>0.73478133190122474</v>
      </c>
      <c r="G10" s="72">
        <v>1023254.52</v>
      </c>
      <c r="H10" s="72">
        <f t="shared" si="3"/>
        <v>751868.31907954847</v>
      </c>
      <c r="I10" s="72">
        <v>83174</v>
      </c>
      <c r="J10" s="72">
        <v>0</v>
      </c>
      <c r="K10" s="72">
        <v>19868.080000000002</v>
      </c>
      <c r="L10" s="72">
        <f t="shared" si="4"/>
        <v>14598.694284720086</v>
      </c>
      <c r="M10" s="72">
        <f t="shared" si="2"/>
        <v>849641.01336426858</v>
      </c>
      <c r="N10" s="72">
        <v>1126296.6000000001</v>
      </c>
      <c r="O10" s="74">
        <f t="shared" si="5"/>
        <v>0.75436702318400728</v>
      </c>
      <c r="P10" s="72">
        <v>1159197.47</v>
      </c>
      <c r="Q10" s="72">
        <f t="shared" si="6"/>
        <v>874460.34472633258</v>
      </c>
    </row>
    <row r="11" spans="1:17" ht="17.25">
      <c r="A11" s="70" t="s">
        <v>9</v>
      </c>
      <c r="B11" s="71">
        <v>25342070</v>
      </c>
      <c r="C11" s="72">
        <v>20082562</v>
      </c>
      <c r="D11" s="72">
        <v>2426393</v>
      </c>
      <c r="E11" s="72">
        <f t="shared" si="0"/>
        <v>22508955</v>
      </c>
      <c r="F11" s="73">
        <f t="shared" si="1"/>
        <v>0.88820506769967889</v>
      </c>
      <c r="G11" s="72">
        <v>26079040.25</v>
      </c>
      <c r="H11" s="72">
        <f t="shared" si="3"/>
        <v>23163535.710793901</v>
      </c>
      <c r="I11" s="72">
        <v>0</v>
      </c>
      <c r="J11" s="72">
        <v>0</v>
      </c>
      <c r="K11" s="72">
        <v>506365.38</v>
      </c>
      <c r="L11" s="72">
        <f t="shared" si="4"/>
        <v>449756.29662367364</v>
      </c>
      <c r="M11" s="72">
        <f t="shared" si="2"/>
        <v>23613292.007417575</v>
      </c>
      <c r="N11" s="72">
        <v>26585405.629999999</v>
      </c>
      <c r="O11" s="74">
        <f t="shared" si="5"/>
        <v>0.88820506769967889</v>
      </c>
      <c r="P11" s="72">
        <v>27362016.23</v>
      </c>
      <c r="Q11" s="72">
        <f t="shared" si="6"/>
        <v>24303081.477966864</v>
      </c>
    </row>
    <row r="12" spans="1:17" ht="17.25">
      <c r="A12" s="70" t="s">
        <v>10</v>
      </c>
      <c r="B12" s="71">
        <v>1081728</v>
      </c>
      <c r="C12" s="72">
        <v>623638</v>
      </c>
      <c r="D12" s="72">
        <v>2444</v>
      </c>
      <c r="E12" s="72">
        <f t="shared" si="0"/>
        <v>626082</v>
      </c>
      <c r="F12" s="73">
        <f t="shared" si="1"/>
        <v>0.57877950834220804</v>
      </c>
      <c r="G12" s="72">
        <v>1113185.92</v>
      </c>
      <c r="H12" s="72">
        <f t="shared" si="3"/>
        <v>644289.19947106845</v>
      </c>
      <c r="I12" s="72">
        <v>97556</v>
      </c>
      <c r="J12" s="72">
        <v>42932.79</v>
      </c>
      <c r="K12" s="72">
        <v>21614.25</v>
      </c>
      <c r="L12" s="72">
        <f t="shared" si="4"/>
        <v>12509.884988185569</v>
      </c>
      <c r="M12" s="72">
        <f t="shared" si="2"/>
        <v>797287.87445925409</v>
      </c>
      <c r="N12" s="72">
        <v>1275288.94</v>
      </c>
      <c r="O12" s="74">
        <f t="shared" si="5"/>
        <v>0.6251821445728637</v>
      </c>
      <c r="P12" s="72">
        <v>1312542.1299999999</v>
      </c>
      <c r="Q12" s="72">
        <f t="shared" si="6"/>
        <v>820577.90367563441</v>
      </c>
    </row>
    <row r="13" spans="1:17" ht="17.25">
      <c r="A13" s="70" t="s">
        <v>11</v>
      </c>
      <c r="B13" s="71">
        <v>2875887</v>
      </c>
      <c r="C13" s="72">
        <v>1367829</v>
      </c>
      <c r="D13" s="72">
        <v>562520</v>
      </c>
      <c r="E13" s="72">
        <f t="shared" si="0"/>
        <v>1930349</v>
      </c>
      <c r="F13" s="73">
        <f t="shared" si="1"/>
        <v>0.67121865358409427</v>
      </c>
      <c r="G13" s="72">
        <v>2959520.28</v>
      </c>
      <c r="H13" s="72">
        <f t="shared" si="3"/>
        <v>1986485.2175964215</v>
      </c>
      <c r="I13" s="72">
        <v>0</v>
      </c>
      <c r="J13" s="72">
        <v>0</v>
      </c>
      <c r="K13" s="72">
        <v>57463.73</v>
      </c>
      <c r="L13" s="72">
        <f t="shared" si="4"/>
        <v>38570.727480519927</v>
      </c>
      <c r="M13" s="72">
        <f t="shared" si="2"/>
        <v>2025055.9450769415</v>
      </c>
      <c r="N13" s="72">
        <v>3016984.01</v>
      </c>
      <c r="O13" s="74">
        <f t="shared" si="5"/>
        <v>0.67121865358409427</v>
      </c>
      <c r="P13" s="72">
        <v>3105115.63</v>
      </c>
      <c r="Q13" s="72">
        <f t="shared" si="6"/>
        <v>2084211.5323915265</v>
      </c>
    </row>
    <row r="14" spans="1:17" ht="17.25">
      <c r="A14" s="70" t="s">
        <v>12</v>
      </c>
      <c r="B14" s="71">
        <v>27885371</v>
      </c>
      <c r="C14" s="72">
        <v>11038433</v>
      </c>
      <c r="D14" s="72">
        <v>7234960</v>
      </c>
      <c r="E14" s="72">
        <f t="shared" si="0"/>
        <v>18273393</v>
      </c>
      <c r="F14" s="73">
        <f t="shared" si="1"/>
        <v>0.65530392261949821</v>
      </c>
      <c r="G14" s="72">
        <v>28696302.5</v>
      </c>
      <c r="H14" s="72">
        <f t="shared" si="3"/>
        <v>18804799.592925712</v>
      </c>
      <c r="I14" s="72">
        <v>0</v>
      </c>
      <c r="J14" s="72">
        <v>0</v>
      </c>
      <c r="K14" s="72">
        <v>557183.63</v>
      </c>
      <c r="L14" s="72">
        <f t="shared" si="4"/>
        <v>365124.61835837114</v>
      </c>
      <c r="M14" s="72">
        <f t="shared" si="2"/>
        <v>19169924.211284082</v>
      </c>
      <c r="N14" s="72">
        <v>29253486.129999999</v>
      </c>
      <c r="O14" s="74">
        <f t="shared" si="5"/>
        <v>0.65530392261949821</v>
      </c>
      <c r="P14" s="72">
        <v>30108036.899999999</v>
      </c>
      <c r="Q14" s="72">
        <f t="shared" si="6"/>
        <v>19729914.682942595</v>
      </c>
    </row>
    <row r="15" spans="1:17" ht="17.25">
      <c r="A15" s="70" t="s">
        <v>13</v>
      </c>
      <c r="B15" s="71">
        <v>916893</v>
      </c>
      <c r="C15" s="72">
        <v>347446</v>
      </c>
      <c r="D15" s="72">
        <v>9417</v>
      </c>
      <c r="E15" s="72">
        <f t="shared" si="0"/>
        <v>356863</v>
      </c>
      <c r="F15" s="73">
        <f t="shared" si="1"/>
        <v>0.38920899167078382</v>
      </c>
      <c r="G15" s="72">
        <v>943557.04</v>
      </c>
      <c r="H15" s="72">
        <f t="shared" si="3"/>
        <v>367240.88412226946</v>
      </c>
      <c r="I15" s="72">
        <v>90583</v>
      </c>
      <c r="J15" s="72">
        <v>50916.27</v>
      </c>
      <c r="K15" s="72">
        <v>18320.64</v>
      </c>
      <c r="L15" s="72">
        <f t="shared" si="4"/>
        <v>7130.5578211634283</v>
      </c>
      <c r="M15" s="72">
        <f t="shared" si="2"/>
        <v>515870.71194343292</v>
      </c>
      <c r="N15" s="72">
        <v>1103376.94</v>
      </c>
      <c r="O15" s="74">
        <f t="shared" si="5"/>
        <v>0.46753805815756211</v>
      </c>
      <c r="P15" s="72">
        <v>1135609.28</v>
      </c>
      <c r="Q15" s="72">
        <f t="shared" si="6"/>
        <v>530940.55759690725</v>
      </c>
    </row>
    <row r="16" spans="1:17" ht="17.25">
      <c r="A16" s="70" t="s">
        <v>14</v>
      </c>
      <c r="B16" s="71">
        <v>4981097</v>
      </c>
      <c r="C16" s="72">
        <v>3484014</v>
      </c>
      <c r="D16" s="72">
        <v>126086</v>
      </c>
      <c r="E16" s="72">
        <f t="shared" si="0"/>
        <v>3610100</v>
      </c>
      <c r="F16" s="73">
        <f t="shared" si="1"/>
        <v>0.72476002776095305</v>
      </c>
      <c r="G16" s="72">
        <v>5125951.67</v>
      </c>
      <c r="H16" s="72">
        <f t="shared" si="3"/>
        <v>3715084.8746505035</v>
      </c>
      <c r="I16" s="72">
        <v>0</v>
      </c>
      <c r="J16" s="72">
        <v>0</v>
      </c>
      <c r="K16" s="72">
        <v>99528.39</v>
      </c>
      <c r="L16" s="72">
        <f t="shared" si="4"/>
        <v>72134.198699402958</v>
      </c>
      <c r="M16" s="72">
        <f t="shared" si="2"/>
        <v>3787219.0733499066</v>
      </c>
      <c r="N16" s="72">
        <v>5225480.0599999996</v>
      </c>
      <c r="O16" s="74">
        <f t="shared" si="5"/>
        <v>0.72476002776095305</v>
      </c>
      <c r="P16" s="72">
        <v>5378126.46</v>
      </c>
      <c r="Q16" s="72">
        <f t="shared" si="6"/>
        <v>3897851.0824515163</v>
      </c>
    </row>
    <row r="17" spans="1:17" ht="17.25">
      <c r="A17" s="70" t="s">
        <v>15</v>
      </c>
      <c r="B17" s="71">
        <v>6006833</v>
      </c>
      <c r="C17" s="72">
        <v>3748955</v>
      </c>
      <c r="D17" s="72">
        <v>977624</v>
      </c>
      <c r="E17" s="72">
        <f t="shared" si="0"/>
        <v>4726579</v>
      </c>
      <c r="F17" s="73">
        <f t="shared" si="1"/>
        <v>0.78686705623412534</v>
      </c>
      <c r="G17" s="72">
        <v>6181517.2000000002</v>
      </c>
      <c r="H17" s="72">
        <f t="shared" si="3"/>
        <v>4864032.2422246132</v>
      </c>
      <c r="I17" s="72">
        <v>0</v>
      </c>
      <c r="J17" s="72">
        <v>313011.81</v>
      </c>
      <c r="K17" s="72">
        <v>120023.83</v>
      </c>
      <c r="L17" s="72">
        <f t="shared" si="4"/>
        <v>94442.797790045108</v>
      </c>
      <c r="M17" s="72">
        <f t="shared" si="2"/>
        <v>5271486.8500146577</v>
      </c>
      <c r="N17" s="72">
        <v>6614552.8499999996</v>
      </c>
      <c r="O17" s="74">
        <f t="shared" si="5"/>
        <v>0.796952865833502</v>
      </c>
      <c r="P17" s="72">
        <v>6807776.6900000004</v>
      </c>
      <c r="Q17" s="72">
        <f t="shared" si="6"/>
        <v>5425477.1430500131</v>
      </c>
    </row>
    <row r="18" spans="1:17" ht="17.25">
      <c r="A18" s="70" t="s">
        <v>16</v>
      </c>
      <c r="B18" s="71">
        <v>575820</v>
      </c>
      <c r="C18" s="72">
        <v>292537</v>
      </c>
      <c r="D18" s="72">
        <v>1134</v>
      </c>
      <c r="E18" s="72">
        <f t="shared" si="0"/>
        <v>293671</v>
      </c>
      <c r="F18" s="73">
        <f t="shared" si="1"/>
        <v>0.51000486263068323</v>
      </c>
      <c r="G18" s="72">
        <v>592565.73</v>
      </c>
      <c r="H18" s="72">
        <f t="shared" si="3"/>
        <v>302211.40372830053</v>
      </c>
      <c r="I18" s="72">
        <v>98866</v>
      </c>
      <c r="J18" s="72">
        <v>18118.96</v>
      </c>
      <c r="K18" s="72">
        <v>11505.59</v>
      </c>
      <c r="L18" s="72">
        <f t="shared" si="4"/>
        <v>5867.9068474349624</v>
      </c>
      <c r="M18" s="72">
        <f t="shared" si="2"/>
        <v>425064.27057573549</v>
      </c>
      <c r="N18" s="72">
        <v>721056.29</v>
      </c>
      <c r="O18" s="74">
        <f t="shared" si="5"/>
        <v>0.58950220179860779</v>
      </c>
      <c r="P18" s="72">
        <v>742120.24</v>
      </c>
      <c r="Q18" s="72">
        <f t="shared" si="6"/>
        <v>437481.51547931123</v>
      </c>
    </row>
    <row r="19" spans="1:17" ht="17.25">
      <c r="A19" s="70" t="s">
        <v>17</v>
      </c>
      <c r="B19" s="71">
        <v>19976303</v>
      </c>
      <c r="C19" s="72">
        <v>8865358</v>
      </c>
      <c r="D19" s="72">
        <v>2932009</v>
      </c>
      <c r="E19" s="72">
        <f t="shared" si="0"/>
        <v>11797367</v>
      </c>
      <c r="F19" s="73">
        <f t="shared" si="1"/>
        <v>0.59056808459503241</v>
      </c>
      <c r="G19" s="72">
        <v>20557232.239999998</v>
      </c>
      <c r="H19" s="72">
        <f t="shared" si="3"/>
        <v>12140445.268552046</v>
      </c>
      <c r="I19" s="72">
        <v>0</v>
      </c>
      <c r="J19" s="72">
        <v>0</v>
      </c>
      <c r="K19" s="72">
        <v>399150.83</v>
      </c>
      <c r="L19" s="72">
        <f t="shared" si="4"/>
        <v>235725.74113761741</v>
      </c>
      <c r="M19" s="72">
        <f t="shared" si="2"/>
        <v>12376171.009689664</v>
      </c>
      <c r="N19" s="72">
        <v>20956383.07</v>
      </c>
      <c r="O19" s="74">
        <f t="shared" si="5"/>
        <v>0.59056808459503241</v>
      </c>
      <c r="P19" s="72">
        <v>21568559.82</v>
      </c>
      <c r="Q19" s="72">
        <f t="shared" si="6"/>
        <v>12737703.060370777</v>
      </c>
    </row>
    <row r="20" spans="1:17" ht="17.25">
      <c r="A20" s="70" t="s">
        <v>18</v>
      </c>
      <c r="B20" s="71">
        <v>1662441</v>
      </c>
      <c r="C20" s="72">
        <v>710098</v>
      </c>
      <c r="D20" s="72">
        <v>182091</v>
      </c>
      <c r="E20" s="72">
        <f t="shared" si="0"/>
        <v>892189</v>
      </c>
      <c r="F20" s="73">
        <f t="shared" si="1"/>
        <v>0.53667408347123291</v>
      </c>
      <c r="G20" s="72">
        <v>1710786.66</v>
      </c>
      <c r="H20" s="72">
        <f t="shared" si="3"/>
        <v>918134.86277031177</v>
      </c>
      <c r="I20" s="72">
        <v>0</v>
      </c>
      <c r="J20" s="72">
        <v>0</v>
      </c>
      <c r="K20" s="72">
        <v>33217.58</v>
      </c>
      <c r="L20" s="72">
        <f t="shared" si="4"/>
        <v>17827.014301632356</v>
      </c>
      <c r="M20" s="72">
        <f t="shared" si="2"/>
        <v>935961.87707194407</v>
      </c>
      <c r="N20" s="72">
        <v>1744004.24</v>
      </c>
      <c r="O20" s="74">
        <f t="shared" si="5"/>
        <v>0.53667408347123291</v>
      </c>
      <c r="P20" s="72">
        <v>1794949.58</v>
      </c>
      <c r="Q20" s="72">
        <f t="shared" si="6"/>
        <v>963302.92072357447</v>
      </c>
    </row>
    <row r="21" spans="1:17" ht="17.25">
      <c r="A21" s="70" t="s">
        <v>19</v>
      </c>
      <c r="B21" s="71">
        <v>2428510</v>
      </c>
      <c r="C21" s="72">
        <v>693593</v>
      </c>
      <c r="D21" s="72">
        <v>321602</v>
      </c>
      <c r="E21" s="72">
        <f t="shared" si="0"/>
        <v>1015195</v>
      </c>
      <c r="F21" s="73">
        <f t="shared" si="1"/>
        <v>0.41803204433994506</v>
      </c>
      <c r="G21" s="72">
        <v>2499133.75</v>
      </c>
      <c r="H21" s="72">
        <f t="shared" si="3"/>
        <v>1044717.9905914532</v>
      </c>
      <c r="I21" s="72">
        <v>0</v>
      </c>
      <c r="J21" s="72">
        <v>0</v>
      </c>
      <c r="K21" s="72">
        <v>48524.59</v>
      </c>
      <c r="L21" s="72">
        <f t="shared" si="4"/>
        <v>20284.833558457653</v>
      </c>
      <c r="M21" s="72">
        <f t="shared" si="2"/>
        <v>1065002.8241499108</v>
      </c>
      <c r="N21" s="72">
        <v>2547658.34</v>
      </c>
      <c r="O21" s="74">
        <f t="shared" si="5"/>
        <v>0.41803204433994506</v>
      </c>
      <c r="P21" s="72">
        <v>2622080.42</v>
      </c>
      <c r="Q21" s="72">
        <f t="shared" si="6"/>
        <v>1096113.6383963418</v>
      </c>
    </row>
    <row r="22" spans="1:17" ht="17.25">
      <c r="A22" s="70" t="s">
        <v>20</v>
      </c>
      <c r="B22" s="71">
        <v>1231032</v>
      </c>
      <c r="C22" s="72">
        <v>600502</v>
      </c>
      <c r="D22" s="72">
        <v>112183</v>
      </c>
      <c r="E22" s="72">
        <f t="shared" si="0"/>
        <v>712685</v>
      </c>
      <c r="F22" s="73">
        <f t="shared" si="1"/>
        <v>0.57893296031297314</v>
      </c>
      <c r="G22" s="72">
        <v>1266831.06</v>
      </c>
      <c r="H22" s="72">
        <f t="shared" si="3"/>
        <v>733410.25578222168</v>
      </c>
      <c r="I22" s="72">
        <v>0</v>
      </c>
      <c r="J22" s="72">
        <v>0</v>
      </c>
      <c r="K22" s="72">
        <v>24597.5</v>
      </c>
      <c r="L22" s="72">
        <f t="shared" si="4"/>
        <v>14240.303491298357</v>
      </c>
      <c r="M22" s="72">
        <f t="shared" si="2"/>
        <v>747650.55927352002</v>
      </c>
      <c r="N22" s="72">
        <v>1291428.56</v>
      </c>
      <c r="O22" s="74">
        <f t="shared" si="5"/>
        <v>0.57893296031297314</v>
      </c>
      <c r="P22" s="72">
        <v>1329153.78</v>
      </c>
      <c r="Q22" s="72">
        <f t="shared" si="6"/>
        <v>769490.93256657827</v>
      </c>
    </row>
    <row r="23" spans="1:17" ht="17.25">
      <c r="A23" s="70" t="s">
        <v>21</v>
      </c>
      <c r="B23" s="71">
        <v>387631050</v>
      </c>
      <c r="C23" s="72">
        <v>256717111</v>
      </c>
      <c r="D23" s="72">
        <v>56607888</v>
      </c>
      <c r="E23" s="72">
        <f t="shared" si="0"/>
        <v>313324999</v>
      </c>
      <c r="F23" s="73">
        <f t="shared" si="1"/>
        <v>0.8083072782740186</v>
      </c>
      <c r="G23" s="72">
        <v>398903708.56</v>
      </c>
      <c r="H23" s="72">
        <f t="shared" si="3"/>
        <v>322436770.95954591</v>
      </c>
      <c r="I23" s="72">
        <v>0</v>
      </c>
      <c r="J23" s="72">
        <v>6119948.3700000001</v>
      </c>
      <c r="K23" s="72">
        <v>7745339.9299999997</v>
      </c>
      <c r="L23" s="72">
        <f t="shared" si="4"/>
        <v>6260614.6381253777</v>
      </c>
      <c r="M23" s="72">
        <f t="shared" si="2"/>
        <v>334817333.96767128</v>
      </c>
      <c r="N23" s="72">
        <v>412768996.88</v>
      </c>
      <c r="O23" s="74">
        <f t="shared" si="5"/>
        <v>0.81114942376597443</v>
      </c>
      <c r="P23" s="72">
        <v>424826776.68000001</v>
      </c>
      <c r="Q23" s="72">
        <f t="shared" si="6"/>
        <v>344597995.10433829</v>
      </c>
    </row>
    <row r="24" spans="1:17" ht="17.25">
      <c r="A24" s="70" t="s">
        <v>22</v>
      </c>
      <c r="B24" s="71">
        <v>2435575</v>
      </c>
      <c r="C24" s="72">
        <v>991481</v>
      </c>
      <c r="D24" s="72">
        <v>32405</v>
      </c>
      <c r="E24" s="72">
        <f t="shared" si="0"/>
        <v>1023886</v>
      </c>
      <c r="F24" s="73">
        <f t="shared" si="1"/>
        <v>0.42038779343686811</v>
      </c>
      <c r="G24" s="72">
        <v>2506403.9300000002</v>
      </c>
      <c r="H24" s="72">
        <f t="shared" si="3"/>
        <v>1053661.6175941946</v>
      </c>
      <c r="I24" s="72">
        <v>67595</v>
      </c>
      <c r="J24" s="72">
        <v>0</v>
      </c>
      <c r="K24" s="72">
        <v>48665.75</v>
      </c>
      <c r="L24" s="72">
        <f t="shared" si="4"/>
        <v>20458.487258450263</v>
      </c>
      <c r="M24" s="72">
        <f t="shared" si="2"/>
        <v>1141715.104852645</v>
      </c>
      <c r="N24" s="72">
        <v>2622664.6800000002</v>
      </c>
      <c r="O24" s="74">
        <f t="shared" si="5"/>
        <v>0.43532637380568412</v>
      </c>
      <c r="P24" s="72">
        <v>2699277.45</v>
      </c>
      <c r="Q24" s="72">
        <f t="shared" si="6"/>
        <v>1175066.6642039539</v>
      </c>
    </row>
    <row r="25" spans="1:17" ht="17.25">
      <c r="A25" s="70" t="s">
        <v>23</v>
      </c>
      <c r="B25" s="71">
        <v>3290231</v>
      </c>
      <c r="C25" s="72">
        <v>1446549</v>
      </c>
      <c r="D25" s="72">
        <v>343781</v>
      </c>
      <c r="E25" s="72">
        <f t="shared" si="0"/>
        <v>1790330</v>
      </c>
      <c r="F25" s="73">
        <f t="shared" si="1"/>
        <v>0.54413504705292726</v>
      </c>
      <c r="G25" s="72">
        <v>3385913.53</v>
      </c>
      <c r="H25" s="72">
        <f t="shared" si="3"/>
        <v>1842394.217963693</v>
      </c>
      <c r="I25" s="72">
        <v>0</v>
      </c>
      <c r="J25" s="72">
        <v>0</v>
      </c>
      <c r="K25" s="72">
        <v>65742.820000000007</v>
      </c>
      <c r="L25" s="72">
        <f t="shared" si="4"/>
        <v>35772.972454092131</v>
      </c>
      <c r="M25" s="72">
        <f t="shared" si="2"/>
        <v>1878167.1904177852</v>
      </c>
      <c r="N25" s="72">
        <v>3451656.35</v>
      </c>
      <c r="O25" s="74">
        <f t="shared" si="5"/>
        <v>0.54413504705292726</v>
      </c>
      <c r="P25" s="72">
        <v>3552485.55</v>
      </c>
      <c r="Q25" s="72">
        <f t="shared" si="6"/>
        <v>1933031.891904094</v>
      </c>
    </row>
    <row r="26" spans="1:17" ht="17.25">
      <c r="A26" s="70" t="s">
        <v>24</v>
      </c>
      <c r="B26" s="71">
        <v>665181</v>
      </c>
      <c r="C26" s="72">
        <v>322783</v>
      </c>
      <c r="D26" s="72">
        <v>32354</v>
      </c>
      <c r="E26" s="72">
        <f t="shared" si="0"/>
        <v>355137</v>
      </c>
      <c r="F26" s="73">
        <f t="shared" si="1"/>
        <v>0.53389528564405775</v>
      </c>
      <c r="G26" s="72">
        <v>684524.95</v>
      </c>
      <c r="H26" s="72">
        <f t="shared" si="3"/>
        <v>365464.64371073432</v>
      </c>
      <c r="I26" s="72">
        <v>67646</v>
      </c>
      <c r="J26" s="72">
        <v>0</v>
      </c>
      <c r="K26" s="72">
        <v>13291.12</v>
      </c>
      <c r="L26" s="72">
        <f t="shared" si="4"/>
        <v>7096.0663089294494</v>
      </c>
      <c r="M26" s="72">
        <f t="shared" si="2"/>
        <v>440206.71001966379</v>
      </c>
      <c r="N26" s="72">
        <v>765462.07</v>
      </c>
      <c r="O26" s="74">
        <f t="shared" si="5"/>
        <v>0.57508624825742682</v>
      </c>
      <c r="P26" s="72">
        <v>787822.42</v>
      </c>
      <c r="Q26" s="72">
        <f t="shared" si="6"/>
        <v>453065.83981088683</v>
      </c>
    </row>
    <row r="27" spans="1:17" ht="17.25">
      <c r="A27" s="70" t="s">
        <v>25</v>
      </c>
      <c r="B27" s="71">
        <v>5880018</v>
      </c>
      <c r="C27" s="72">
        <v>4325266</v>
      </c>
      <c r="D27" s="72">
        <v>137856</v>
      </c>
      <c r="E27" s="72">
        <f t="shared" si="0"/>
        <v>4463122</v>
      </c>
      <c r="F27" s="73">
        <f t="shared" si="1"/>
        <v>0.75903203017405729</v>
      </c>
      <c r="G27" s="72">
        <v>6051014.4199999999</v>
      </c>
      <c r="H27" s="72">
        <f t="shared" si="3"/>
        <v>4592913.7598250955</v>
      </c>
      <c r="I27" s="72">
        <v>0</v>
      </c>
      <c r="J27" s="72">
        <v>0</v>
      </c>
      <c r="K27" s="72">
        <v>117489.91</v>
      </c>
      <c r="L27" s="72">
        <f t="shared" si="4"/>
        <v>89178.604912267285</v>
      </c>
      <c r="M27" s="72">
        <f t="shared" si="2"/>
        <v>4682092.3647373626</v>
      </c>
      <c r="N27" s="72">
        <v>6168504.3300000001</v>
      </c>
      <c r="O27" s="74">
        <f t="shared" si="5"/>
        <v>0.75903203017405718</v>
      </c>
      <c r="P27" s="72">
        <v>6348697.9500000002</v>
      </c>
      <c r="Q27" s="72">
        <f t="shared" si="6"/>
        <v>4818865.093950375</v>
      </c>
    </row>
    <row r="28" spans="1:17" ht="17.25">
      <c r="A28" s="70" t="s">
        <v>26</v>
      </c>
      <c r="B28" s="71">
        <v>5332923</v>
      </c>
      <c r="C28" s="72">
        <v>1918498</v>
      </c>
      <c r="D28" s="72">
        <v>701222</v>
      </c>
      <c r="E28" s="72">
        <f t="shared" si="0"/>
        <v>2619720</v>
      </c>
      <c r="F28" s="73">
        <f t="shared" si="1"/>
        <v>0.4912352944154641</v>
      </c>
      <c r="G28" s="72">
        <v>5488009.1900000004</v>
      </c>
      <c r="H28" s="72">
        <f t="shared" si="3"/>
        <v>2695903.810204423</v>
      </c>
      <c r="I28" s="72">
        <v>0</v>
      </c>
      <c r="J28" s="72">
        <v>0</v>
      </c>
      <c r="K28" s="72">
        <v>106558.29</v>
      </c>
      <c r="L28" s="72">
        <f t="shared" si="4"/>
        <v>52345.192960558401</v>
      </c>
      <c r="M28" s="72">
        <f t="shared" si="2"/>
        <v>2748249.0031649815</v>
      </c>
      <c r="N28" s="72">
        <v>5594567.4800000004</v>
      </c>
      <c r="O28" s="74">
        <f t="shared" si="5"/>
        <v>0.49123529441546415</v>
      </c>
      <c r="P28" s="72">
        <v>5757995.1399999997</v>
      </c>
      <c r="Q28" s="72">
        <f t="shared" si="6"/>
        <v>2828530.4378407118</v>
      </c>
    </row>
    <row r="29" spans="1:17" ht="17.25">
      <c r="A29" s="70" t="s">
        <v>27</v>
      </c>
      <c r="B29" s="71">
        <v>453528</v>
      </c>
      <c r="C29" s="72">
        <v>58206</v>
      </c>
      <c r="D29" s="72">
        <v>363</v>
      </c>
      <c r="E29" s="72">
        <f t="shared" si="0"/>
        <v>58569</v>
      </c>
      <c r="F29" s="73">
        <f t="shared" si="1"/>
        <v>0.12914086892099275</v>
      </c>
      <c r="G29" s="72">
        <v>466716.85</v>
      </c>
      <c r="H29" s="72">
        <f t="shared" si="3"/>
        <v>60272.219549068628</v>
      </c>
      <c r="I29" s="72">
        <v>99637</v>
      </c>
      <c r="J29" s="72">
        <v>63741.64</v>
      </c>
      <c r="K29" s="72">
        <v>9062.0400000000009</v>
      </c>
      <c r="L29" s="72">
        <f t="shared" si="4"/>
        <v>1170.2797197967932</v>
      </c>
      <c r="M29" s="72">
        <f t="shared" si="2"/>
        <v>224821.1392688654</v>
      </c>
      <c r="N29" s="72">
        <v>639157.53</v>
      </c>
      <c r="O29" s="74">
        <f t="shared" si="5"/>
        <v>0.3517460543238306</v>
      </c>
      <c r="P29" s="72">
        <v>657828.43999999994</v>
      </c>
      <c r="Q29" s="72">
        <f t="shared" si="6"/>
        <v>231388.55819200072</v>
      </c>
    </row>
    <row r="30" spans="1:17" ht="17.25">
      <c r="A30" s="70" t="s">
        <v>28</v>
      </c>
      <c r="B30" s="71">
        <v>234872</v>
      </c>
      <c r="C30" s="72">
        <v>22009</v>
      </c>
      <c r="D30" s="72">
        <v>774</v>
      </c>
      <c r="E30" s="72">
        <f t="shared" si="0"/>
        <v>22783</v>
      </c>
      <c r="F30" s="73">
        <f t="shared" si="1"/>
        <v>9.7001771177492424E-2</v>
      </c>
      <c r="G30" s="72">
        <v>241702.74</v>
      </c>
      <c r="H30" s="72">
        <f t="shared" si="3"/>
        <v>23445.593878452943</v>
      </c>
      <c r="I30" s="72">
        <v>99226</v>
      </c>
      <c r="J30" s="72">
        <v>21027.69</v>
      </c>
      <c r="K30" s="72">
        <v>4693.04</v>
      </c>
      <c r="L30" s="72">
        <f t="shared" si="4"/>
        <v>455.23319220681907</v>
      </c>
      <c r="M30" s="72">
        <f t="shared" si="2"/>
        <v>144154.51707065976</v>
      </c>
      <c r="N30" s="72">
        <v>366649.46</v>
      </c>
      <c r="O30" s="74">
        <f t="shared" si="5"/>
        <v>0.39316713318126734</v>
      </c>
      <c r="P30" s="72">
        <v>377359.72</v>
      </c>
      <c r="Q30" s="72">
        <f t="shared" si="6"/>
        <v>148365.43929048575</v>
      </c>
    </row>
    <row r="31" spans="1:17" ht="17.25">
      <c r="A31" s="70" t="s">
        <v>29</v>
      </c>
      <c r="B31" s="71">
        <v>8202763</v>
      </c>
      <c r="C31" s="72">
        <v>6170777</v>
      </c>
      <c r="D31" s="72">
        <v>683429</v>
      </c>
      <c r="E31" s="72">
        <f t="shared" si="0"/>
        <v>6854206</v>
      </c>
      <c r="F31" s="73">
        <f t="shared" si="1"/>
        <v>0.8355972249838256</v>
      </c>
      <c r="G31" s="72">
        <v>8441306.7799999993</v>
      </c>
      <c r="H31" s="72">
        <f t="shared" si="3"/>
        <v>7053532.5206051515</v>
      </c>
      <c r="I31" s="72">
        <v>0</v>
      </c>
      <c r="J31" s="72">
        <v>0</v>
      </c>
      <c r="K31" s="72">
        <v>163901.18</v>
      </c>
      <c r="L31" s="72">
        <f t="shared" si="4"/>
        <v>136955.37117957449</v>
      </c>
      <c r="M31" s="72">
        <f t="shared" si="2"/>
        <v>7190487.8917847257</v>
      </c>
      <c r="N31" s="72">
        <v>8605207.9600000009</v>
      </c>
      <c r="O31" s="74">
        <f t="shared" si="5"/>
        <v>0.83559722498382538</v>
      </c>
      <c r="P31" s="72">
        <v>8856583.0800000001</v>
      </c>
      <c r="Q31" s="72">
        <f t="shared" si="6"/>
        <v>7400536.2444867017</v>
      </c>
    </row>
    <row r="32" spans="1:17" ht="17.25">
      <c r="A32" s="70" t="s">
        <v>30</v>
      </c>
      <c r="B32" s="71">
        <v>3115486</v>
      </c>
      <c r="C32" s="72">
        <v>1912811</v>
      </c>
      <c r="D32" s="72">
        <v>259041</v>
      </c>
      <c r="E32" s="72">
        <f t="shared" si="0"/>
        <v>2171852</v>
      </c>
      <c r="F32" s="73">
        <f t="shared" si="1"/>
        <v>0.69711499265283172</v>
      </c>
      <c r="G32" s="72">
        <v>3206087.24</v>
      </c>
      <c r="H32" s="72">
        <f t="shared" si="3"/>
        <v>2235011.4827569379</v>
      </c>
      <c r="I32" s="72">
        <v>0</v>
      </c>
      <c r="J32" s="72">
        <v>0</v>
      </c>
      <c r="K32" s="72">
        <v>62251.19</v>
      </c>
      <c r="L32" s="72">
        <f t="shared" si="4"/>
        <v>43396.237859480032</v>
      </c>
      <c r="M32" s="72">
        <f t="shared" si="2"/>
        <v>2278407.7206164179</v>
      </c>
      <c r="N32" s="72">
        <v>3268338.43</v>
      </c>
      <c r="O32" s="74">
        <f t="shared" si="5"/>
        <v>0.69711499265283183</v>
      </c>
      <c r="P32" s="72">
        <v>3363812.49</v>
      </c>
      <c r="Q32" s="72">
        <f t="shared" si="6"/>
        <v>2344964.1192518543</v>
      </c>
    </row>
    <row r="33" spans="1:17" ht="17.25">
      <c r="A33" s="70" t="s">
        <v>31</v>
      </c>
      <c r="B33" s="71">
        <v>2969501</v>
      </c>
      <c r="C33" s="72">
        <v>1948934</v>
      </c>
      <c r="D33" s="72">
        <v>258082</v>
      </c>
      <c r="E33" s="72">
        <f t="shared" si="0"/>
        <v>2207016</v>
      </c>
      <c r="F33" s="73">
        <f t="shared" si="1"/>
        <v>0.74322790260047056</v>
      </c>
      <c r="G33" s="72">
        <v>3055857.03</v>
      </c>
      <c r="H33" s="72">
        <f t="shared" si="3"/>
        <v>2271198.2110538031</v>
      </c>
      <c r="I33" s="72">
        <v>0</v>
      </c>
      <c r="J33" s="72">
        <v>0</v>
      </c>
      <c r="K33" s="72">
        <v>59334.23</v>
      </c>
      <c r="L33" s="72">
        <f t="shared" si="4"/>
        <v>44098.855315313922</v>
      </c>
      <c r="M33" s="72">
        <f t="shared" si="2"/>
        <v>2315297.0663691172</v>
      </c>
      <c r="N33" s="72">
        <v>3115191.26</v>
      </c>
      <c r="O33" s="74">
        <f t="shared" si="5"/>
        <v>0.74322790260047067</v>
      </c>
      <c r="P33" s="72">
        <v>3206191.72</v>
      </c>
      <c r="Q33" s="72">
        <f t="shared" si="6"/>
        <v>2382931.1473905956</v>
      </c>
    </row>
    <row r="34" spans="1:17" ht="17.25">
      <c r="A34" s="70" t="s">
        <v>32</v>
      </c>
      <c r="B34" s="71">
        <v>30322373</v>
      </c>
      <c r="C34" s="72">
        <v>15777620</v>
      </c>
      <c r="D34" s="72">
        <v>1827096</v>
      </c>
      <c r="E34" s="72">
        <f t="shared" si="0"/>
        <v>17604716</v>
      </c>
      <c r="F34" s="73">
        <f t="shared" si="1"/>
        <v>0.58058503534667294</v>
      </c>
      <c r="G34" s="72">
        <v>31204174.469999999</v>
      </c>
      <c r="H34" s="72">
        <f t="shared" si="3"/>
        <v>18116676.737628698</v>
      </c>
      <c r="I34" s="72">
        <v>0</v>
      </c>
      <c r="J34" s="72">
        <v>0</v>
      </c>
      <c r="K34" s="72">
        <v>605877.91</v>
      </c>
      <c r="L34" s="72">
        <f t="shared" si="4"/>
        <v>351763.64779311832</v>
      </c>
      <c r="M34" s="72">
        <f t="shared" si="2"/>
        <v>18468440.385421816</v>
      </c>
      <c r="N34" s="72">
        <v>31810052.379999999</v>
      </c>
      <c r="O34" s="74">
        <f t="shared" si="5"/>
        <v>0.58058503534667294</v>
      </c>
      <c r="P34" s="72">
        <v>32739285.789999999</v>
      </c>
      <c r="Q34" s="72">
        <f t="shared" si="6"/>
        <v>19007939.397611976</v>
      </c>
    </row>
    <row r="35" spans="1:17" ht="17.25">
      <c r="A35" s="70" t="s">
        <v>33</v>
      </c>
      <c r="B35" s="71">
        <v>3618400</v>
      </c>
      <c r="C35" s="72">
        <v>1587022</v>
      </c>
      <c r="D35" s="72">
        <v>1191600</v>
      </c>
      <c r="E35" s="72">
        <f t="shared" si="0"/>
        <v>2778622</v>
      </c>
      <c r="F35" s="73">
        <f t="shared" si="1"/>
        <v>0.7679145478664603</v>
      </c>
      <c r="G35" s="72">
        <v>3723626.23</v>
      </c>
      <c r="H35" s="72">
        <f t="shared" si="3"/>
        <v>2859426.7528341422</v>
      </c>
      <c r="I35" s="72">
        <v>0</v>
      </c>
      <c r="J35" s="72">
        <v>0</v>
      </c>
      <c r="K35" s="72">
        <v>72300.03</v>
      </c>
      <c r="L35" s="72">
        <f t="shared" si="4"/>
        <v>55520.244848181515</v>
      </c>
      <c r="M35" s="72">
        <f t="shared" si="2"/>
        <v>2914946.9976823237</v>
      </c>
      <c r="N35" s="72">
        <v>3795926.26</v>
      </c>
      <c r="O35" s="74">
        <f t="shared" si="5"/>
        <v>0.76791454786646041</v>
      </c>
      <c r="P35" s="72">
        <v>3906812.66</v>
      </c>
      <c r="Q35" s="72">
        <f t="shared" si="6"/>
        <v>3000098.2774028638</v>
      </c>
    </row>
    <row r="36" spans="1:17" ht="17.25">
      <c r="A36" s="70" t="s">
        <v>34</v>
      </c>
      <c r="B36" s="71">
        <v>867205</v>
      </c>
      <c r="C36" s="72">
        <v>331789</v>
      </c>
      <c r="D36" s="72">
        <v>25512</v>
      </c>
      <c r="E36" s="72">
        <f t="shared" si="0"/>
        <v>357301</v>
      </c>
      <c r="F36" s="73">
        <f t="shared" si="1"/>
        <v>0.41201446024873012</v>
      </c>
      <c r="G36" s="72">
        <v>892423.94</v>
      </c>
      <c r="H36" s="72">
        <f t="shared" si="3"/>
        <v>367691.56795214507</v>
      </c>
      <c r="I36" s="72">
        <v>74488</v>
      </c>
      <c r="J36" s="72">
        <v>0</v>
      </c>
      <c r="K36" s="72">
        <v>17327.810000000001</v>
      </c>
      <c r="L36" s="72">
        <f t="shared" si="4"/>
        <v>7139.3082844425489</v>
      </c>
      <c r="M36" s="72">
        <f t="shared" si="2"/>
        <v>449318.87623658759</v>
      </c>
      <c r="N36" s="72">
        <v>984239.75</v>
      </c>
      <c r="O36" s="74">
        <f t="shared" si="5"/>
        <v>0.4565136454167672</v>
      </c>
      <c r="P36" s="72">
        <v>1012991.52</v>
      </c>
      <c r="Q36" s="72">
        <f t="shared" si="6"/>
        <v>462444.45157147205</v>
      </c>
    </row>
    <row r="37" spans="1:17" ht="17.25">
      <c r="A37" s="70" t="s">
        <v>35</v>
      </c>
      <c r="B37" s="71">
        <v>25888669</v>
      </c>
      <c r="C37" s="72">
        <v>13134441</v>
      </c>
      <c r="D37" s="72">
        <v>3747617</v>
      </c>
      <c r="E37" s="72">
        <f t="shared" ref="E37:E61" si="7">SUM(C37:D37)</f>
        <v>16882058</v>
      </c>
      <c r="F37" s="73">
        <f t="shared" ref="F37:F61" si="8">E37/B37</f>
        <v>0.65210219961481986</v>
      </c>
      <c r="G37" s="72">
        <v>26641535.030000001</v>
      </c>
      <c r="H37" s="72">
        <f t="shared" si="3"/>
        <v>17373003.594178278</v>
      </c>
      <c r="I37" s="72">
        <v>0</v>
      </c>
      <c r="J37" s="72">
        <v>0</v>
      </c>
      <c r="K37" s="72">
        <v>517287.11</v>
      </c>
      <c r="L37" s="72">
        <f t="shared" si="4"/>
        <v>337324.06226339325</v>
      </c>
      <c r="M37" s="72">
        <f t="shared" ref="M37:M61" si="9">H37+I37+J37+L37</f>
        <v>17710327.65644167</v>
      </c>
      <c r="N37" s="72">
        <v>27158822.140000001</v>
      </c>
      <c r="O37" s="74">
        <f t="shared" si="5"/>
        <v>0.65210219961481986</v>
      </c>
      <c r="P37" s="72">
        <v>27952183.350000001</v>
      </c>
      <c r="Q37" s="72">
        <f t="shared" si="6"/>
        <v>18227680.246571746</v>
      </c>
    </row>
    <row r="38" spans="1:17" ht="17.25">
      <c r="A38" s="70" t="s">
        <v>36</v>
      </c>
      <c r="B38" s="71">
        <v>48679879</v>
      </c>
      <c r="C38" s="72">
        <v>22419197</v>
      </c>
      <c r="D38" s="72">
        <v>7124065</v>
      </c>
      <c r="E38" s="72">
        <f t="shared" si="7"/>
        <v>29543262</v>
      </c>
      <c r="F38" s="73">
        <f t="shared" si="8"/>
        <v>0.60688856683476966</v>
      </c>
      <c r="G38" s="72">
        <v>50095533.420000002</v>
      </c>
      <c r="H38" s="72">
        <f t="shared" si="3"/>
        <v>30402406.482087109</v>
      </c>
      <c r="I38" s="72">
        <v>0</v>
      </c>
      <c r="J38" s="72">
        <v>0</v>
      </c>
      <c r="K38" s="72">
        <v>972683.19</v>
      </c>
      <c r="L38" s="72">
        <f t="shared" si="4"/>
        <v>590310.30716337194</v>
      </c>
      <c r="M38" s="72">
        <f t="shared" si="9"/>
        <v>30992716.789250482</v>
      </c>
      <c r="N38" s="72">
        <v>51068216.609999999</v>
      </c>
      <c r="O38" s="74">
        <f t="shared" si="5"/>
        <v>0.60688856683476977</v>
      </c>
      <c r="P38" s="72">
        <v>52560018</v>
      </c>
      <c r="Q38" s="72">
        <f t="shared" si="6"/>
        <v>31898073.996829703</v>
      </c>
    </row>
    <row r="39" spans="1:17" ht="17.25">
      <c r="A39" s="70" t="s">
        <v>37</v>
      </c>
      <c r="B39" s="71">
        <v>809874</v>
      </c>
      <c r="C39" s="72">
        <v>415435</v>
      </c>
      <c r="D39" s="72">
        <v>22722</v>
      </c>
      <c r="E39" s="72">
        <f t="shared" si="7"/>
        <v>438157</v>
      </c>
      <c r="F39" s="73">
        <f t="shared" si="8"/>
        <v>0.54101872636978099</v>
      </c>
      <c r="G39" s="72">
        <v>833426.33</v>
      </c>
      <c r="H39" s="72">
        <f t="shared" si="3"/>
        <v>450899.25157964078</v>
      </c>
      <c r="I39" s="72">
        <v>77278</v>
      </c>
      <c r="J39" s="72">
        <v>0</v>
      </c>
      <c r="K39" s="72">
        <v>16182.28</v>
      </c>
      <c r="L39" s="72">
        <f t="shared" si="4"/>
        <v>8754.9165153591803</v>
      </c>
      <c r="M39" s="72">
        <f t="shared" si="9"/>
        <v>536932.16809499997</v>
      </c>
      <c r="N39" s="72">
        <v>926886.61</v>
      </c>
      <c r="O39" s="74">
        <f t="shared" si="5"/>
        <v>0.57928571014204211</v>
      </c>
      <c r="P39" s="72">
        <v>953962.98</v>
      </c>
      <c r="Q39" s="72">
        <f t="shared" si="6"/>
        <v>552617.1223185187</v>
      </c>
    </row>
    <row r="40" spans="1:17" ht="17.25">
      <c r="A40" s="70" t="s">
        <v>38</v>
      </c>
      <c r="B40" s="71">
        <v>33442257</v>
      </c>
      <c r="C40" s="72">
        <v>18892922</v>
      </c>
      <c r="D40" s="72">
        <v>3058428</v>
      </c>
      <c r="E40" s="72">
        <f t="shared" si="7"/>
        <v>21951350</v>
      </c>
      <c r="F40" s="73">
        <f t="shared" si="8"/>
        <v>0.65639558956801269</v>
      </c>
      <c r="G40" s="72">
        <v>34414788.289999999</v>
      </c>
      <c r="H40" s="72">
        <f t="shared" si="3"/>
        <v>22589715.24947289</v>
      </c>
      <c r="I40" s="72">
        <v>0</v>
      </c>
      <c r="J40" s="72">
        <v>0</v>
      </c>
      <c r="K40" s="72">
        <v>668216.98</v>
      </c>
      <c r="L40" s="72">
        <f t="shared" si="4"/>
        <v>438614.67854645691</v>
      </c>
      <c r="M40" s="72">
        <f t="shared" si="9"/>
        <v>23028329.928019349</v>
      </c>
      <c r="N40" s="72">
        <v>35083005.270000003</v>
      </c>
      <c r="O40" s="74">
        <f t="shared" si="5"/>
        <v>0.65639558956801269</v>
      </c>
      <c r="P40" s="72">
        <v>36107847.310000002</v>
      </c>
      <c r="Q40" s="72">
        <f t="shared" si="6"/>
        <v>23701031.723079234</v>
      </c>
    </row>
    <row r="41" spans="1:17" ht="17.25">
      <c r="A41" s="70" t="s">
        <v>39</v>
      </c>
      <c r="B41" s="71">
        <v>46231727</v>
      </c>
      <c r="C41" s="72">
        <v>26310434</v>
      </c>
      <c r="D41" s="72">
        <v>4217428</v>
      </c>
      <c r="E41" s="72">
        <f t="shared" si="7"/>
        <v>30527862</v>
      </c>
      <c r="F41" s="73">
        <f t="shared" si="8"/>
        <v>0.66032276925324462</v>
      </c>
      <c r="G41" s="72">
        <v>47576187.530000001</v>
      </c>
      <c r="H41" s="72">
        <f t="shared" si="3"/>
        <v>31415639.900321286</v>
      </c>
      <c r="I41" s="72">
        <v>0</v>
      </c>
      <c r="J41" s="72">
        <v>0</v>
      </c>
      <c r="K41" s="72">
        <v>923766.15</v>
      </c>
      <c r="L41" s="72">
        <f t="shared" si="4"/>
        <v>609983.82231040823</v>
      </c>
      <c r="M41" s="72">
        <f t="shared" si="9"/>
        <v>32025623.722631693</v>
      </c>
      <c r="N41" s="72">
        <v>48499953.68</v>
      </c>
      <c r="O41" s="74">
        <f t="shared" si="5"/>
        <v>0.66032276925324462</v>
      </c>
      <c r="P41" s="72">
        <v>49916730.710000001</v>
      </c>
      <c r="Q41" s="72">
        <f t="shared" si="6"/>
        <v>32961153.854495682</v>
      </c>
    </row>
    <row r="42" spans="1:17" ht="17.25">
      <c r="A42" s="70" t="s">
        <v>40</v>
      </c>
      <c r="B42" s="71">
        <v>23984523</v>
      </c>
      <c r="C42" s="72">
        <v>11830436</v>
      </c>
      <c r="D42" s="72">
        <v>6337568</v>
      </c>
      <c r="E42" s="72">
        <f t="shared" si="7"/>
        <v>18168004</v>
      </c>
      <c r="F42" s="73">
        <f t="shared" si="8"/>
        <v>0.75748865216122918</v>
      </c>
      <c r="G42" s="72">
        <v>24682014.370000001</v>
      </c>
      <c r="H42" s="72">
        <f t="shared" si="3"/>
        <v>18696345.79775539</v>
      </c>
      <c r="I42" s="72">
        <v>0</v>
      </c>
      <c r="J42" s="72">
        <v>0</v>
      </c>
      <c r="K42" s="72">
        <v>479239.94</v>
      </c>
      <c r="L42" s="72">
        <f t="shared" si="4"/>
        <v>363018.81621242833</v>
      </c>
      <c r="M42" s="72">
        <f t="shared" si="9"/>
        <v>19059364.613967817</v>
      </c>
      <c r="N42" s="72">
        <v>25161254.309999999</v>
      </c>
      <c r="O42" s="74">
        <f t="shared" si="5"/>
        <v>0.75748865216122918</v>
      </c>
      <c r="P42" s="72">
        <v>25896263.359999999</v>
      </c>
      <c r="Q42" s="72">
        <f t="shared" si="6"/>
        <v>19616125.628578622</v>
      </c>
    </row>
    <row r="43" spans="1:17" ht="17.25">
      <c r="A43" s="70" t="s">
        <v>41</v>
      </c>
      <c r="B43" s="71">
        <v>15565331</v>
      </c>
      <c r="C43" s="72">
        <v>3759652</v>
      </c>
      <c r="D43" s="72">
        <v>4129064</v>
      </c>
      <c r="E43" s="72">
        <f t="shared" si="7"/>
        <v>7888716</v>
      </c>
      <c r="F43" s="73">
        <f t="shared" si="8"/>
        <v>0.5068132505502132</v>
      </c>
      <c r="G43" s="72">
        <v>16017984.92</v>
      </c>
      <c r="H43" s="72">
        <f t="shared" si="3"/>
        <v>8118127.004569497</v>
      </c>
      <c r="I43" s="72">
        <v>0</v>
      </c>
      <c r="J43" s="72">
        <v>0</v>
      </c>
      <c r="K43" s="72">
        <v>311014.25</v>
      </c>
      <c r="L43" s="72">
        <f t="shared" si="4"/>
        <v>157626.14300993664</v>
      </c>
      <c r="M43" s="72">
        <f t="shared" si="9"/>
        <v>8275753.1475794334</v>
      </c>
      <c r="N43" s="72">
        <v>16328999.17</v>
      </c>
      <c r="O43" s="74">
        <f t="shared" si="5"/>
        <v>0.5068132505502132</v>
      </c>
      <c r="P43" s="72">
        <v>16806000.809999999</v>
      </c>
      <c r="Q43" s="72">
        <f t="shared" si="6"/>
        <v>8517503.8992656153</v>
      </c>
    </row>
    <row r="44" spans="1:17" ht="17.25">
      <c r="A44" s="70" t="s">
        <v>42</v>
      </c>
      <c r="B44" s="71">
        <v>6892519</v>
      </c>
      <c r="C44" s="72">
        <v>4722002</v>
      </c>
      <c r="D44" s="72">
        <v>791708</v>
      </c>
      <c r="E44" s="72">
        <f t="shared" si="7"/>
        <v>5513710</v>
      </c>
      <c r="F44" s="73">
        <f t="shared" si="8"/>
        <v>0.79995572010755434</v>
      </c>
      <c r="G44" s="72">
        <v>7092959.71</v>
      </c>
      <c r="H44" s="72">
        <f t="shared" si="3"/>
        <v>5674053.6925069196</v>
      </c>
      <c r="I44" s="72">
        <v>0</v>
      </c>
      <c r="J44" s="72">
        <v>0</v>
      </c>
      <c r="K44" s="72">
        <v>137720.91</v>
      </c>
      <c r="L44" s="72">
        <f t="shared" si="4"/>
        <v>110170.62973291769</v>
      </c>
      <c r="M44" s="72">
        <f t="shared" si="9"/>
        <v>5784224.3222398376</v>
      </c>
      <c r="N44" s="72">
        <v>7230680.6200000001</v>
      </c>
      <c r="O44" s="74">
        <f t="shared" si="5"/>
        <v>0.79995572010755434</v>
      </c>
      <c r="P44" s="72">
        <v>7441902.9000000004</v>
      </c>
      <c r="Q44" s="72">
        <f t="shared" si="6"/>
        <v>5953192.7933399975</v>
      </c>
    </row>
    <row r="45" spans="1:17" ht="17.25">
      <c r="A45" s="70" t="s">
        <v>43</v>
      </c>
      <c r="B45" s="71">
        <v>7484040</v>
      </c>
      <c r="C45" s="72">
        <v>3620936</v>
      </c>
      <c r="D45" s="72">
        <v>627889</v>
      </c>
      <c r="E45" s="72">
        <f t="shared" si="7"/>
        <v>4248825</v>
      </c>
      <c r="F45" s="73">
        <f t="shared" si="8"/>
        <v>0.56771810412557921</v>
      </c>
      <c r="G45" s="72">
        <v>7701682.9100000001</v>
      </c>
      <c r="H45" s="72">
        <f t="shared" si="3"/>
        <v>4372384.8202415742</v>
      </c>
      <c r="I45" s="72">
        <v>0</v>
      </c>
      <c r="J45" s="72">
        <v>0</v>
      </c>
      <c r="K45" s="72">
        <v>149540.23000000001</v>
      </c>
      <c r="L45" s="72">
        <f t="shared" si="4"/>
        <v>84896.695866103066</v>
      </c>
      <c r="M45" s="72">
        <f t="shared" si="9"/>
        <v>4457281.5161076775</v>
      </c>
      <c r="N45" s="72">
        <v>7851223.1399999997</v>
      </c>
      <c r="O45" s="74">
        <f t="shared" si="5"/>
        <v>0.56771810412557933</v>
      </c>
      <c r="P45" s="72">
        <v>8080573.0700000003</v>
      </c>
      <c r="Q45" s="72">
        <f t="shared" si="6"/>
        <v>4587487.623548612</v>
      </c>
    </row>
    <row r="46" spans="1:17" ht="17.25">
      <c r="A46" s="70" t="s">
        <v>44</v>
      </c>
      <c r="B46" s="71">
        <v>9607817</v>
      </c>
      <c r="C46" s="72">
        <v>5331290</v>
      </c>
      <c r="D46" s="72">
        <v>3131611</v>
      </c>
      <c r="E46" s="72">
        <f t="shared" si="7"/>
        <v>8462901</v>
      </c>
      <c r="F46" s="73">
        <f t="shared" si="8"/>
        <v>0.88083494929181105</v>
      </c>
      <c r="G46" s="72">
        <v>9887220.7200000007</v>
      </c>
      <c r="H46" s="72">
        <f t="shared" si="3"/>
        <v>8709009.5615381449</v>
      </c>
      <c r="I46" s="72">
        <v>0</v>
      </c>
      <c r="J46" s="72">
        <v>0</v>
      </c>
      <c r="K46" s="72">
        <v>191975.88</v>
      </c>
      <c r="L46" s="72">
        <f t="shared" si="4"/>
        <v>169099.06452505081</v>
      </c>
      <c r="M46" s="72">
        <f t="shared" si="9"/>
        <v>8878108.626063196</v>
      </c>
      <c r="N46" s="72">
        <v>10079196.6</v>
      </c>
      <c r="O46" s="74">
        <f t="shared" si="5"/>
        <v>0.88083494929181128</v>
      </c>
      <c r="P46" s="72">
        <v>10373629.41</v>
      </c>
      <c r="Q46" s="72">
        <f t="shared" si="6"/>
        <v>9137455.3353293929</v>
      </c>
    </row>
    <row r="47" spans="1:17" ht="17.25">
      <c r="A47" s="70" t="s">
        <v>45</v>
      </c>
      <c r="B47" s="71">
        <v>33749188</v>
      </c>
      <c r="C47" s="72">
        <v>25800146</v>
      </c>
      <c r="D47" s="72">
        <v>1520877</v>
      </c>
      <c r="E47" s="72">
        <f t="shared" si="7"/>
        <v>27321023</v>
      </c>
      <c r="F47" s="73">
        <f t="shared" si="8"/>
        <v>0.80953126931527952</v>
      </c>
      <c r="G47" s="72">
        <v>34730645.060000002</v>
      </c>
      <c r="H47" s="72">
        <f t="shared" si="3"/>
        <v>28115543.179560244</v>
      </c>
      <c r="I47" s="72">
        <v>0</v>
      </c>
      <c r="J47" s="72">
        <v>2064175.73</v>
      </c>
      <c r="K47" s="72">
        <v>674349.84</v>
      </c>
      <c r="L47" s="72">
        <f t="shared" si="4"/>
        <v>545907.28193775564</v>
      </c>
      <c r="M47" s="72">
        <f t="shared" si="9"/>
        <v>30725626.191498</v>
      </c>
      <c r="N47" s="72">
        <v>37469170.609999999</v>
      </c>
      <c r="O47" s="74">
        <f t="shared" si="5"/>
        <v>0.82002418765302909</v>
      </c>
      <c r="P47" s="72">
        <v>38563717.07</v>
      </c>
      <c r="Q47" s="72">
        <f t="shared" si="6"/>
        <v>31623180.763208002</v>
      </c>
    </row>
    <row r="48" spans="1:17" ht="17.25">
      <c r="A48" s="70" t="s">
        <v>46</v>
      </c>
      <c r="B48" s="71">
        <v>10017407</v>
      </c>
      <c r="C48" s="72">
        <v>6866679</v>
      </c>
      <c r="D48" s="72">
        <v>871896</v>
      </c>
      <c r="E48" s="72">
        <f t="shared" si="7"/>
        <v>7738575</v>
      </c>
      <c r="F48" s="73">
        <f t="shared" si="8"/>
        <v>0.77251278699168358</v>
      </c>
      <c r="G48" s="72">
        <v>10308722.09</v>
      </c>
      <c r="H48" s="72">
        <f t="shared" si="3"/>
        <v>7963619.6320686331</v>
      </c>
      <c r="I48" s="72">
        <v>0</v>
      </c>
      <c r="J48" s="72">
        <v>0</v>
      </c>
      <c r="K48" s="72">
        <v>200159.98</v>
      </c>
      <c r="L48" s="72">
        <f t="shared" si="4"/>
        <v>154626.14399399966</v>
      </c>
      <c r="M48" s="72">
        <f t="shared" si="9"/>
        <v>8118245.7760626329</v>
      </c>
      <c r="N48" s="72">
        <v>10508882.07</v>
      </c>
      <c r="O48" s="74">
        <f t="shared" si="5"/>
        <v>0.77251278699168358</v>
      </c>
      <c r="P48" s="72">
        <v>10815867.359999999</v>
      </c>
      <c r="Q48" s="72">
        <f t="shared" si="6"/>
        <v>8355395.8380059823</v>
      </c>
    </row>
    <row r="49" spans="1:17" ht="17.25">
      <c r="A49" s="70" t="s">
        <v>47</v>
      </c>
      <c r="B49" s="71">
        <v>4683537</v>
      </c>
      <c r="C49" s="72">
        <v>3076591</v>
      </c>
      <c r="D49" s="72">
        <v>225545</v>
      </c>
      <c r="E49" s="72">
        <f t="shared" si="7"/>
        <v>3302136</v>
      </c>
      <c r="F49" s="73">
        <f t="shared" si="8"/>
        <v>0.70505175895909433</v>
      </c>
      <c r="G49" s="72">
        <v>4819738.46</v>
      </c>
      <c r="H49" s="72">
        <f t="shared" si="3"/>
        <v>3398165.0789457965</v>
      </c>
      <c r="I49" s="72">
        <v>0</v>
      </c>
      <c r="J49" s="72">
        <v>0</v>
      </c>
      <c r="K49" s="72">
        <v>93582.77</v>
      </c>
      <c r="L49" s="72">
        <f t="shared" si="4"/>
        <v>65980.696596764363</v>
      </c>
      <c r="M49" s="72">
        <f t="shared" si="9"/>
        <v>3464145.775542561</v>
      </c>
      <c r="N49" s="72">
        <v>4913321.2300000004</v>
      </c>
      <c r="O49" s="74">
        <f t="shared" si="5"/>
        <v>0.70505175895909433</v>
      </c>
      <c r="P49" s="72">
        <v>5056848.97</v>
      </c>
      <c r="Q49" s="72">
        <f t="shared" si="6"/>
        <v>3565340.2610889841</v>
      </c>
    </row>
    <row r="50" spans="1:17" ht="17.25">
      <c r="A50" s="70" t="s">
        <v>48</v>
      </c>
      <c r="B50" s="71">
        <v>129219</v>
      </c>
      <c r="C50" s="72">
        <v>0</v>
      </c>
      <c r="D50" s="72">
        <v>7833</v>
      </c>
      <c r="E50" s="72">
        <f t="shared" si="7"/>
        <v>7833</v>
      </c>
      <c r="F50" s="73">
        <f t="shared" si="8"/>
        <v>6.0618020569730459E-2</v>
      </c>
      <c r="G50" s="72">
        <v>132976.89000000001</v>
      </c>
      <c r="H50" s="72">
        <f t="shared" si="3"/>
        <v>8060.7958533187857</v>
      </c>
      <c r="I50" s="72">
        <v>92167</v>
      </c>
      <c r="J50" s="72">
        <v>0</v>
      </c>
      <c r="K50" s="72">
        <v>2581.96</v>
      </c>
      <c r="L50" s="72">
        <f t="shared" si="4"/>
        <v>156.51330439022126</v>
      </c>
      <c r="M50" s="72">
        <f t="shared" si="9"/>
        <v>100384.30915770901</v>
      </c>
      <c r="N50" s="72">
        <v>227725.85</v>
      </c>
      <c r="O50" s="74">
        <f t="shared" si="5"/>
        <v>0.44081209558646506</v>
      </c>
      <c r="P50" s="72">
        <v>234378.38</v>
      </c>
      <c r="Q50" s="72">
        <f t="shared" si="6"/>
        <v>103316.82484796083</v>
      </c>
    </row>
    <row r="51" spans="1:17" ht="17.25">
      <c r="A51" s="70" t="s">
        <v>49</v>
      </c>
      <c r="B51" s="71">
        <v>1512815</v>
      </c>
      <c r="C51" s="72">
        <v>833441</v>
      </c>
      <c r="D51" s="72">
        <v>11160</v>
      </c>
      <c r="E51" s="72">
        <f t="shared" si="7"/>
        <v>844601</v>
      </c>
      <c r="F51" s="73">
        <f t="shared" si="8"/>
        <v>0.55829761074553064</v>
      </c>
      <c r="G51" s="72">
        <v>1556808.81</v>
      </c>
      <c r="H51" s="72">
        <f t="shared" si="3"/>
        <v>869162.63901059283</v>
      </c>
      <c r="I51" s="72">
        <v>88840</v>
      </c>
      <c r="J51" s="72">
        <v>0</v>
      </c>
      <c r="K51" s="72">
        <v>30227.87</v>
      </c>
      <c r="L51" s="72">
        <f t="shared" si="4"/>
        <v>16876.147598926502</v>
      </c>
      <c r="M51" s="72">
        <f t="shared" si="9"/>
        <v>974878.78660951927</v>
      </c>
      <c r="N51" s="72">
        <v>1675876.68</v>
      </c>
      <c r="O51" s="74">
        <f t="shared" si="5"/>
        <v>0.58171272280578501</v>
      </c>
      <c r="P51" s="72">
        <v>1724832.67</v>
      </c>
      <c r="Q51" s="72">
        <f t="shared" si="6"/>
        <v>1003357.108850072</v>
      </c>
    </row>
    <row r="52" spans="1:17" ht="17.25">
      <c r="A52" s="70" t="s">
        <v>50</v>
      </c>
      <c r="B52" s="71">
        <v>9933443</v>
      </c>
      <c r="C52" s="72">
        <v>5024241</v>
      </c>
      <c r="D52" s="72">
        <v>1139423</v>
      </c>
      <c r="E52" s="72">
        <f t="shared" si="7"/>
        <v>6163664</v>
      </c>
      <c r="F52" s="73">
        <f t="shared" si="8"/>
        <v>0.62049623680329169</v>
      </c>
      <c r="G52" s="72">
        <v>10222316.18</v>
      </c>
      <c r="H52" s="72">
        <f t="shared" si="3"/>
        <v>6342908.7211034</v>
      </c>
      <c r="I52" s="72">
        <v>0</v>
      </c>
      <c r="J52" s="72">
        <v>0</v>
      </c>
      <c r="K52" s="72">
        <v>198482.26</v>
      </c>
      <c r="L52" s="72">
        <f t="shared" si="4"/>
        <v>123157.49540221252</v>
      </c>
      <c r="M52" s="72">
        <f t="shared" si="9"/>
        <v>6466066.2165056122</v>
      </c>
      <c r="N52" s="72">
        <v>10420798.439999999</v>
      </c>
      <c r="O52" s="74">
        <f t="shared" si="5"/>
        <v>0.62049623680329169</v>
      </c>
      <c r="P52" s="72">
        <v>10725210.050000001</v>
      </c>
      <c r="Q52" s="72">
        <f t="shared" si="6"/>
        <v>6654952.4749498442</v>
      </c>
    </row>
    <row r="53" spans="1:17" ht="17.25">
      <c r="A53" s="70" t="s">
        <v>51</v>
      </c>
      <c r="B53" s="71">
        <v>7682164</v>
      </c>
      <c r="C53" s="72">
        <v>4348120</v>
      </c>
      <c r="D53" s="72">
        <v>1684092</v>
      </c>
      <c r="E53" s="72">
        <f t="shared" si="7"/>
        <v>6032212</v>
      </c>
      <c r="F53" s="73">
        <f t="shared" si="8"/>
        <v>0.78522301788923021</v>
      </c>
      <c r="G53" s="72">
        <v>7905568.7000000002</v>
      </c>
      <c r="H53" s="72">
        <f t="shared" si="3"/>
        <v>6207634.5127446381</v>
      </c>
      <c r="I53" s="72">
        <v>0</v>
      </c>
      <c r="J53" s="72">
        <v>0</v>
      </c>
      <c r="K53" s="72">
        <v>153498.98000000001</v>
      </c>
      <c r="L53" s="72">
        <f t="shared" si="4"/>
        <v>120530.93231851859</v>
      </c>
      <c r="M53" s="72">
        <f t="shared" si="9"/>
        <v>6328165.445063157</v>
      </c>
      <c r="N53" s="72">
        <v>8059067.6799999997</v>
      </c>
      <c r="O53" s="74">
        <f t="shared" si="5"/>
        <v>0.78522301788923021</v>
      </c>
      <c r="P53" s="72">
        <v>8294488.4699999997</v>
      </c>
      <c r="Q53" s="72">
        <f t="shared" si="6"/>
        <v>6513023.2682608236</v>
      </c>
    </row>
    <row r="54" spans="1:17" ht="17.25">
      <c r="A54" s="70" t="s">
        <v>52</v>
      </c>
      <c r="B54" s="71">
        <v>10564787</v>
      </c>
      <c r="C54" s="72">
        <v>5897290</v>
      </c>
      <c r="D54" s="72">
        <v>1969435</v>
      </c>
      <c r="E54" s="72">
        <f t="shared" si="7"/>
        <v>7866725</v>
      </c>
      <c r="F54" s="73">
        <f t="shared" si="8"/>
        <v>0.74461747312084947</v>
      </c>
      <c r="G54" s="72">
        <v>10872020.52</v>
      </c>
      <c r="H54" s="72">
        <f t="shared" si="3"/>
        <v>8095496.447320424</v>
      </c>
      <c r="I54" s="72">
        <v>0</v>
      </c>
      <c r="J54" s="72">
        <v>0</v>
      </c>
      <c r="K54" s="72">
        <v>211097.29</v>
      </c>
      <c r="L54" s="72">
        <f t="shared" si="4"/>
        <v>157186.73066245916</v>
      </c>
      <c r="M54" s="72">
        <f t="shared" si="9"/>
        <v>8252683.1779828835</v>
      </c>
      <c r="N54" s="72">
        <v>11083117.810000001</v>
      </c>
      <c r="O54" s="74">
        <f t="shared" si="5"/>
        <v>0.74461747312084947</v>
      </c>
      <c r="P54" s="72">
        <v>11406876.73</v>
      </c>
      <c r="Q54" s="72">
        <f t="shared" si="6"/>
        <v>8493759.7268936187</v>
      </c>
    </row>
    <row r="55" spans="1:17" ht="17.25">
      <c r="A55" s="70" t="s">
        <v>53</v>
      </c>
      <c r="B55" s="71">
        <v>6486898</v>
      </c>
      <c r="C55" s="72">
        <v>2606065</v>
      </c>
      <c r="D55" s="72">
        <v>1324608</v>
      </c>
      <c r="E55" s="72">
        <f t="shared" si="7"/>
        <v>3930673</v>
      </c>
      <c r="F55" s="73">
        <f t="shared" si="8"/>
        <v>0.60594031230335366</v>
      </c>
      <c r="G55" s="72">
        <v>6675542.6200000001</v>
      </c>
      <c r="H55" s="72">
        <f t="shared" si="3"/>
        <v>4044980.3799571479</v>
      </c>
      <c r="I55" s="72">
        <v>0</v>
      </c>
      <c r="J55" s="72">
        <v>0</v>
      </c>
      <c r="K55" s="72">
        <v>129616.11</v>
      </c>
      <c r="L55" s="72">
        <f t="shared" si="4"/>
        <v>78539.626172945835</v>
      </c>
      <c r="M55" s="72">
        <f t="shared" si="9"/>
        <v>4123520.0061300937</v>
      </c>
      <c r="N55" s="72">
        <v>6805158.7300000004</v>
      </c>
      <c r="O55" s="74">
        <f t="shared" si="5"/>
        <v>0.60594031230335366</v>
      </c>
      <c r="P55" s="72">
        <v>7003950.4699999997</v>
      </c>
      <c r="Q55" s="72">
        <f t="shared" si="6"/>
        <v>4243975.9351490205</v>
      </c>
    </row>
    <row r="56" spans="1:17" ht="17.25">
      <c r="A56" s="70" t="s">
        <v>54</v>
      </c>
      <c r="B56" s="71">
        <v>1534041</v>
      </c>
      <c r="C56" s="72">
        <v>683087</v>
      </c>
      <c r="D56" s="72">
        <v>140082</v>
      </c>
      <c r="E56" s="72">
        <f t="shared" si="7"/>
        <v>823169</v>
      </c>
      <c r="F56" s="73">
        <f t="shared" si="8"/>
        <v>0.53660169447883077</v>
      </c>
      <c r="G56" s="72">
        <v>1578651.9</v>
      </c>
      <c r="H56" s="72">
        <f t="shared" si="3"/>
        <v>847107.28453222569</v>
      </c>
      <c r="I56" s="72">
        <v>0</v>
      </c>
      <c r="J56" s="72">
        <v>0</v>
      </c>
      <c r="K56" s="72">
        <v>30652.01</v>
      </c>
      <c r="L56" s="72">
        <f t="shared" si="4"/>
        <v>16447.920505182065</v>
      </c>
      <c r="M56" s="72">
        <f t="shared" si="9"/>
        <v>863555.20503740781</v>
      </c>
      <c r="N56" s="72">
        <v>1609303.91</v>
      </c>
      <c r="O56" s="74">
        <f t="shared" si="5"/>
        <v>0.53660169447883077</v>
      </c>
      <c r="P56" s="72">
        <v>1656314.45</v>
      </c>
      <c r="Q56" s="72">
        <f t="shared" si="6"/>
        <v>888781.14045977255</v>
      </c>
    </row>
    <row r="57" spans="1:17" ht="17.25">
      <c r="A57" s="70" t="s">
        <v>55</v>
      </c>
      <c r="B57" s="71">
        <v>637022</v>
      </c>
      <c r="C57" s="72">
        <v>351863</v>
      </c>
      <c r="D57" s="72">
        <v>2078</v>
      </c>
      <c r="E57" s="72">
        <f t="shared" si="7"/>
        <v>353941</v>
      </c>
      <c r="F57" s="73">
        <f t="shared" si="8"/>
        <v>0.55561817331269558</v>
      </c>
      <c r="G57" s="72">
        <v>655546.93000000005</v>
      </c>
      <c r="H57" s="72">
        <f t="shared" si="3"/>
        <v>364233.78776734555</v>
      </c>
      <c r="I57" s="72">
        <v>97922</v>
      </c>
      <c r="J57" s="72">
        <v>0</v>
      </c>
      <c r="K57" s="72">
        <v>12728.48</v>
      </c>
      <c r="L57" s="72">
        <f t="shared" si="4"/>
        <v>7072.1748066471791</v>
      </c>
      <c r="M57" s="72">
        <f t="shared" si="9"/>
        <v>469227.96257399273</v>
      </c>
      <c r="N57" s="72">
        <v>766197.41</v>
      </c>
      <c r="O57" s="74">
        <f t="shared" si="5"/>
        <v>0.61241131391189729</v>
      </c>
      <c r="P57" s="72">
        <v>788579.92</v>
      </c>
      <c r="Q57" s="72">
        <f t="shared" si="6"/>
        <v>482935.2649317389</v>
      </c>
    </row>
    <row r="58" spans="1:17" ht="17.25">
      <c r="A58" s="70" t="s">
        <v>56</v>
      </c>
      <c r="B58" s="71">
        <v>16885463</v>
      </c>
      <c r="C58" s="72">
        <v>10800337</v>
      </c>
      <c r="D58" s="72">
        <v>2059618</v>
      </c>
      <c r="E58" s="72">
        <f t="shared" si="7"/>
        <v>12859955</v>
      </c>
      <c r="F58" s="73">
        <f t="shared" si="8"/>
        <v>0.76159919334163362</v>
      </c>
      <c r="G58" s="72">
        <v>17376507.670000002</v>
      </c>
      <c r="H58" s="72">
        <f t="shared" si="3"/>
        <v>13233934.224566711</v>
      </c>
      <c r="I58" s="72">
        <v>0</v>
      </c>
      <c r="J58" s="72">
        <v>0</v>
      </c>
      <c r="K58" s="72">
        <v>337392.09</v>
      </c>
      <c r="L58" s="72">
        <f t="shared" si="4"/>
        <v>256957.54358384787</v>
      </c>
      <c r="M58" s="72">
        <f t="shared" si="9"/>
        <v>13490891.768150559</v>
      </c>
      <c r="N58" s="72">
        <v>17713899.760000002</v>
      </c>
      <c r="O58" s="74">
        <f t="shared" si="5"/>
        <v>0.76159919334163362</v>
      </c>
      <c r="P58" s="72">
        <v>18231357.149999999</v>
      </c>
      <c r="Q58" s="72">
        <f t="shared" si="6"/>
        <v>13884986.898963224</v>
      </c>
    </row>
    <row r="59" spans="1:17" ht="17.25">
      <c r="A59" s="70" t="s">
        <v>57</v>
      </c>
      <c r="B59" s="71">
        <v>932287</v>
      </c>
      <c r="C59" s="72">
        <v>293324</v>
      </c>
      <c r="D59" s="72">
        <v>19741</v>
      </c>
      <c r="E59" s="72">
        <f t="shared" si="7"/>
        <v>313065</v>
      </c>
      <c r="F59" s="73">
        <f t="shared" si="8"/>
        <v>0.3358032451380315</v>
      </c>
      <c r="G59" s="72">
        <v>959398.61</v>
      </c>
      <c r="H59" s="72">
        <f t="shared" si="3"/>
        <v>322169.16661891667</v>
      </c>
      <c r="I59" s="72">
        <v>80259</v>
      </c>
      <c r="J59" s="72">
        <v>0</v>
      </c>
      <c r="K59" s="72">
        <v>18628.23</v>
      </c>
      <c r="L59" s="72">
        <f t="shared" si="4"/>
        <v>6255.4200851776322</v>
      </c>
      <c r="M59" s="72">
        <f t="shared" si="9"/>
        <v>408683.58670409431</v>
      </c>
      <c r="N59" s="72">
        <v>1058285.8400000001</v>
      </c>
      <c r="O59" s="74">
        <f t="shared" si="5"/>
        <v>0.38617504955380888</v>
      </c>
      <c r="P59" s="72">
        <v>1089200.8700000001</v>
      </c>
      <c r="Q59" s="72">
        <f t="shared" si="6"/>
        <v>420622.19994630181</v>
      </c>
    </row>
    <row r="60" spans="1:17" ht="17.25">
      <c r="A60" s="70" t="s">
        <v>58</v>
      </c>
      <c r="B60" s="71">
        <v>14574490</v>
      </c>
      <c r="C60" s="72">
        <v>9587294</v>
      </c>
      <c r="D60" s="72">
        <v>2336756</v>
      </c>
      <c r="E60" s="72">
        <f t="shared" si="7"/>
        <v>11924050</v>
      </c>
      <c r="F60" s="73">
        <f t="shared" si="8"/>
        <v>0.81814526614653416</v>
      </c>
      <c r="G60" s="72">
        <v>14998328.970000001</v>
      </c>
      <c r="H60" s="72">
        <f t="shared" si="3"/>
        <v>12270811.846913924</v>
      </c>
      <c r="I60" s="72">
        <v>0</v>
      </c>
      <c r="J60" s="72">
        <v>0</v>
      </c>
      <c r="K60" s="72">
        <v>291216.05</v>
      </c>
      <c r="L60" s="72">
        <f t="shared" si="4"/>
        <v>238257.03273339238</v>
      </c>
      <c r="M60" s="72">
        <f t="shared" si="9"/>
        <v>12509068.879647316</v>
      </c>
      <c r="N60" s="72">
        <v>15289545.02</v>
      </c>
      <c r="O60" s="74">
        <f t="shared" si="5"/>
        <v>0.81814526614653427</v>
      </c>
      <c r="P60" s="72">
        <v>15736182.119999999</v>
      </c>
      <c r="Q60" s="72">
        <f t="shared" si="6"/>
        <v>12874482.908697734</v>
      </c>
    </row>
    <row r="61" spans="1:17" ht="17.25">
      <c r="A61" s="70" t="s">
        <v>59</v>
      </c>
      <c r="B61" s="71">
        <v>2931427</v>
      </c>
      <c r="C61" s="72">
        <v>1230298</v>
      </c>
      <c r="D61" s="72">
        <v>434244</v>
      </c>
      <c r="E61" s="72">
        <f t="shared" si="7"/>
        <v>1664542</v>
      </c>
      <c r="F61" s="73">
        <f t="shared" si="8"/>
        <v>0.5678265227140229</v>
      </c>
      <c r="G61" s="72">
        <v>3016675.66</v>
      </c>
      <c r="H61" s="72">
        <f t="shared" si="3"/>
        <v>1712948.4501738301</v>
      </c>
      <c r="I61" s="72">
        <v>0</v>
      </c>
      <c r="J61" s="72">
        <v>0</v>
      </c>
      <c r="K61" s="72">
        <v>58573.49</v>
      </c>
      <c r="L61" s="72">
        <f t="shared" si="4"/>
        <v>33259.58114992459</v>
      </c>
      <c r="M61" s="72">
        <f t="shared" si="9"/>
        <v>1746208.0313237547</v>
      </c>
      <c r="N61" s="72">
        <v>3075249.15</v>
      </c>
      <c r="O61" s="74">
        <f t="shared" si="5"/>
        <v>0.5678265227140229</v>
      </c>
      <c r="P61" s="72">
        <v>3165082.67</v>
      </c>
      <c r="Q61" s="72">
        <f t="shared" si="6"/>
        <v>1797217.8866085152</v>
      </c>
    </row>
    <row r="62" spans="1:17" ht="17.25">
      <c r="A62" s="70"/>
      <c r="B62" s="76">
        <f>SUM(B5:B61)</f>
        <v>959360000</v>
      </c>
      <c r="C62" s="76">
        <f>SUM(C5:C61)</f>
        <v>584230000</v>
      </c>
      <c r="D62" s="76">
        <f>SUM(D5:D61)</f>
        <v>131085000</v>
      </c>
      <c r="E62" s="76">
        <f>SUM(E5:E61)</f>
        <v>715315000</v>
      </c>
      <c r="F62" s="75"/>
      <c r="G62" s="76">
        <f>SUM(G5:G61)</f>
        <v>987259053.09999979</v>
      </c>
      <c r="H62" s="75"/>
      <c r="I62" s="76">
        <f t="shared" ref="I62:N62" si="10">SUM(I5:I61)</f>
        <v>1453081</v>
      </c>
      <c r="J62" s="76">
        <f t="shared" si="10"/>
        <v>8693873.2599999998</v>
      </c>
      <c r="K62" s="76">
        <f t="shared" si="10"/>
        <v>19169179.860000003</v>
      </c>
      <c r="L62" s="76">
        <f t="shared" si="10"/>
        <v>14292863.857276307</v>
      </c>
      <c r="M62" s="76">
        <f t="shared" si="10"/>
        <v>760556822.20752156</v>
      </c>
      <c r="N62" s="76">
        <f t="shared" si="10"/>
        <v>1016575187.1999998</v>
      </c>
      <c r="O62" s="66"/>
      <c r="P62" s="76">
        <f>SUM(P5:P61)</f>
        <v>1046271313.0300001</v>
      </c>
      <c r="Q62" s="76">
        <f>SUM(Q5:Q61)</f>
        <v>782774156.72118437</v>
      </c>
    </row>
  </sheetData>
  <mergeCells count="2">
    <mergeCell ref="A2:A4"/>
    <mergeCell ref="A1:Q1"/>
  </mergeCells>
  <pageMargins left="0.7" right="0.7" top="0.75" bottom="0.75" header="0.3" footer="0.3"/>
  <pageSetup paperSize="5" scale="58" fitToHeight="0" orientation="landscape" r:id="rId1"/>
  <headerFooter>
    <oddFooter>&amp;L&amp;"Segoe UI Light,Regular"&amp;9Updated: 10.04.16&amp;C&amp;"Segoe UI Light,Regular"&amp;9DHCS- Fiscal Management and Outcomes Reporting Branch&amp;R&amp;"Segoe UI Light,Regular"&amp;9&amp;P of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71"/>
  <sheetViews>
    <sheetView tabSelected="1" zoomScaleNormal="100" workbookViewId="0">
      <selection activeCell="B2" sqref="B2"/>
    </sheetView>
  </sheetViews>
  <sheetFormatPr defaultColWidth="0" defaultRowHeight="11.25" zeroHeight="1"/>
  <cols>
    <col min="1" max="1" width="23.1640625" style="146" customWidth="1"/>
    <col min="2" max="2" width="23.83203125" style="146" bestFit="1" customWidth="1"/>
    <col min="3" max="3" width="22.1640625" style="146" bestFit="1" customWidth="1"/>
    <col min="4" max="5" width="23.83203125" style="146" bestFit="1" customWidth="1"/>
    <col min="6" max="6" width="22.1640625" style="146" bestFit="1" customWidth="1"/>
    <col min="7" max="7" width="21.1640625" style="146" customWidth="1"/>
    <col min="8" max="9" width="22.1640625" style="146" bestFit="1" customWidth="1"/>
    <col min="10" max="10" width="21.1640625" style="146" customWidth="1"/>
    <col min="11" max="16384" width="0" style="146" hidden="1"/>
  </cols>
  <sheetData>
    <row r="1" spans="1:10" s="140" customFormat="1" ht="15">
      <c r="A1" s="161" t="s">
        <v>336</v>
      </c>
      <c r="B1" s="162"/>
      <c r="C1" s="162"/>
      <c r="D1" s="162"/>
      <c r="E1" s="162"/>
      <c r="F1" s="162"/>
      <c r="G1" s="162"/>
      <c r="H1" s="162"/>
      <c r="I1" s="162"/>
      <c r="J1" s="163"/>
    </row>
    <row r="2" spans="1:10" s="140" customFormat="1" ht="135">
      <c r="A2" s="141" t="s">
        <v>123</v>
      </c>
      <c r="B2" s="142" t="s">
        <v>328</v>
      </c>
      <c r="C2" s="142" t="s">
        <v>329</v>
      </c>
      <c r="D2" s="142" t="s">
        <v>330</v>
      </c>
      <c r="E2" s="142" t="s">
        <v>331</v>
      </c>
      <c r="F2" s="142" t="s">
        <v>323</v>
      </c>
      <c r="G2" s="142" t="s">
        <v>200</v>
      </c>
      <c r="H2" s="142" t="s">
        <v>332</v>
      </c>
      <c r="I2" s="142" t="s">
        <v>333</v>
      </c>
      <c r="J2" s="142" t="s">
        <v>334</v>
      </c>
    </row>
    <row r="3" spans="1:10" ht="15">
      <c r="A3" s="143"/>
      <c r="B3" s="144" t="s">
        <v>125</v>
      </c>
      <c r="C3" s="144" t="s">
        <v>126</v>
      </c>
      <c r="D3" s="145" t="s">
        <v>128</v>
      </c>
      <c r="E3" s="145" t="s">
        <v>127</v>
      </c>
      <c r="F3" s="145" t="s">
        <v>129</v>
      </c>
      <c r="G3" s="145" t="s">
        <v>130</v>
      </c>
      <c r="H3" s="145" t="s">
        <v>131</v>
      </c>
      <c r="I3" s="145" t="s">
        <v>132</v>
      </c>
      <c r="J3" s="145" t="s">
        <v>133</v>
      </c>
    </row>
    <row r="4" spans="1:10" ht="15">
      <c r="A4" s="147"/>
      <c r="B4" s="144"/>
      <c r="C4" s="144"/>
      <c r="D4" s="144" t="s">
        <v>309</v>
      </c>
      <c r="E4" s="145"/>
      <c r="F4" s="145" t="s">
        <v>335</v>
      </c>
      <c r="G4" s="145"/>
      <c r="H4" s="12" t="s">
        <v>326</v>
      </c>
      <c r="I4" s="145" t="s">
        <v>324</v>
      </c>
      <c r="J4" s="12" t="s">
        <v>325</v>
      </c>
    </row>
    <row r="5" spans="1:10" ht="15.75">
      <c r="A5" s="11" t="s">
        <v>4</v>
      </c>
      <c r="B5" s="148">
        <f>'EPSDT Settlement'!J6</f>
        <v>40814251</v>
      </c>
      <c r="C5" s="148">
        <v>3507749.15</v>
      </c>
      <c r="D5" s="148">
        <f t="shared" ref="D5:D36" si="0">SUM(B5:C5)</f>
        <v>44322000.149999999</v>
      </c>
      <c r="E5" s="149">
        <f>'Isolation of Entitlements'!Q5</f>
        <v>52126775.032381631</v>
      </c>
      <c r="F5" s="149">
        <f>IF(D5-E5&gt;0,D5-E5,0)</f>
        <v>0</v>
      </c>
      <c r="G5" s="150">
        <f>'Enroll AVG'!C5</f>
        <v>3.3205212217869602E-2</v>
      </c>
      <c r="H5" s="149">
        <f>G5*(117019728.14-$F$62)</f>
        <v>2965074.1370028201</v>
      </c>
      <c r="I5" s="149">
        <f>F5+H5</f>
        <v>2965074.1370028201</v>
      </c>
      <c r="J5" s="151">
        <v>2.5338200000000002E-2</v>
      </c>
    </row>
    <row r="6" spans="1:10" ht="15.75">
      <c r="A6" s="11" t="s">
        <v>61</v>
      </c>
      <c r="B6" s="148">
        <f>'EPSDT Settlement'!J7</f>
        <v>19437.3</v>
      </c>
      <c r="C6" s="148">
        <v>0</v>
      </c>
      <c r="D6" s="148">
        <f t="shared" si="0"/>
        <v>19437.3</v>
      </c>
      <c r="E6" s="149">
        <f>'Isolation of Entitlements'!Q6</f>
        <v>150258.10711724125</v>
      </c>
      <c r="F6" s="149">
        <f t="shared" ref="F6:F61" si="1">IF(D6-E6&gt;0,D6-E6,0)</f>
        <v>0</v>
      </c>
      <c r="G6" s="150">
        <f>'Enroll AVG'!C6</f>
        <v>2.8431459237668925E-5</v>
      </c>
      <c r="H6" s="149">
        <f t="shared" ref="H6:H61" si="2">G6*(117019728.14-$F$62)</f>
        <v>2538.7997495614468</v>
      </c>
      <c r="I6" s="149">
        <f t="shared" ref="I6:I61" si="3">F6+H6</f>
        <v>2538.7997495614468</v>
      </c>
      <c r="J6" s="151">
        <v>2.1699999999999999E-5</v>
      </c>
    </row>
    <row r="7" spans="1:10" ht="15.75">
      <c r="A7" s="11" t="s">
        <v>5</v>
      </c>
      <c r="B7" s="148">
        <f>'EPSDT Settlement'!J8</f>
        <v>281658</v>
      </c>
      <c r="C7" s="148">
        <v>0</v>
      </c>
      <c r="D7" s="148">
        <f t="shared" si="0"/>
        <v>281658</v>
      </c>
      <c r="E7" s="149">
        <f>'Isolation of Entitlements'!Q7</f>
        <v>548447.69383051153</v>
      </c>
      <c r="F7" s="149">
        <f t="shared" si="1"/>
        <v>0</v>
      </c>
      <c r="G7" s="150">
        <f>'Enroll AVG'!C7</f>
        <v>6.1721771141679492E-4</v>
      </c>
      <c r="H7" s="149">
        <f t="shared" si="2"/>
        <v>55114.729007427653</v>
      </c>
      <c r="I7" s="149">
        <f t="shared" si="3"/>
        <v>55114.729007427653</v>
      </c>
      <c r="J7" s="151">
        <v>4.7120000000000002E-4</v>
      </c>
    </row>
    <row r="8" spans="1:10" ht="15.75">
      <c r="A8" s="11" t="s">
        <v>6</v>
      </c>
      <c r="B8" s="148">
        <f>'EPSDT Settlement'!J9</f>
        <v>6207028.4000000004</v>
      </c>
      <c r="C8" s="148">
        <v>754387.74</v>
      </c>
      <c r="D8" s="148">
        <f t="shared" si="0"/>
        <v>6961416.1400000006</v>
      </c>
      <c r="E8" s="149">
        <f>'Isolation of Entitlements'!Q8</f>
        <v>8986212.2511455417</v>
      </c>
      <c r="F8" s="149">
        <f t="shared" si="1"/>
        <v>0</v>
      </c>
      <c r="G8" s="150">
        <f>'Enroll AVG'!C8</f>
        <v>6.3257563159162802E-3</v>
      </c>
      <c r="H8" s="149">
        <f t="shared" si="2"/>
        <v>564861.21293968894</v>
      </c>
      <c r="I8" s="149">
        <f t="shared" si="3"/>
        <v>564861.21293968894</v>
      </c>
      <c r="J8" s="151">
        <v>4.8271E-3</v>
      </c>
    </row>
    <row r="9" spans="1:10" ht="15.75">
      <c r="A9" s="11" t="s">
        <v>7</v>
      </c>
      <c r="B9" s="148">
        <f>'EPSDT Settlement'!J10</f>
        <v>410209.8</v>
      </c>
      <c r="C9" s="148">
        <v>0</v>
      </c>
      <c r="D9" s="148">
        <f t="shared" si="0"/>
        <v>410209.8</v>
      </c>
      <c r="E9" s="149">
        <f>'Isolation of Entitlements'!Q9</f>
        <v>448983.45290628955</v>
      </c>
      <c r="F9" s="149">
        <f t="shared" si="1"/>
        <v>0</v>
      </c>
      <c r="G9" s="150">
        <f>'Enroll AVG'!C9</f>
        <v>9.1532295681335325E-4</v>
      </c>
      <c r="H9" s="149">
        <f t="shared" si="2"/>
        <v>81734.168974582426</v>
      </c>
      <c r="I9" s="149">
        <f t="shared" si="3"/>
        <v>81734.168974582426</v>
      </c>
      <c r="J9" s="151">
        <v>6.9850000000000001E-4</v>
      </c>
    </row>
    <row r="10" spans="1:10" ht="15.75">
      <c r="A10" s="11" t="s">
        <v>8</v>
      </c>
      <c r="B10" s="148">
        <f>'EPSDT Settlement'!J11</f>
        <v>503283.20000000001</v>
      </c>
      <c r="C10" s="148">
        <v>0</v>
      </c>
      <c r="D10" s="148">
        <f t="shared" si="0"/>
        <v>503283.20000000001</v>
      </c>
      <c r="E10" s="149">
        <f>'Isolation of Entitlements'!Q10</f>
        <v>874460.34472633258</v>
      </c>
      <c r="F10" s="149">
        <f t="shared" si="1"/>
        <v>0</v>
      </c>
      <c r="G10" s="150">
        <f>'Enroll AVG'!C10</f>
        <v>6.6762984913836811E-4</v>
      </c>
      <c r="H10" s="149">
        <f t="shared" si="2"/>
        <v>59616.303181039453</v>
      </c>
      <c r="I10" s="149">
        <f t="shared" si="3"/>
        <v>59616.303181039453</v>
      </c>
      <c r="J10" s="151">
        <v>5.0949999999999997E-4</v>
      </c>
    </row>
    <row r="11" spans="1:10" ht="15.75">
      <c r="A11" s="11" t="s">
        <v>9</v>
      </c>
      <c r="B11" s="148">
        <f>'EPSDT Settlement'!J12</f>
        <v>24784078.100000001</v>
      </c>
      <c r="C11" s="148">
        <v>1811953.33</v>
      </c>
      <c r="D11" s="148">
        <f t="shared" si="0"/>
        <v>26596031.43</v>
      </c>
      <c r="E11" s="149">
        <f>'Isolation of Entitlements'!Q11</f>
        <v>24303081.477966864</v>
      </c>
      <c r="F11" s="149">
        <f t="shared" si="1"/>
        <v>2292949.952033136</v>
      </c>
      <c r="G11" s="150">
        <f>'Enroll AVG'!C11</f>
        <v>2.0559228826683131E-2</v>
      </c>
      <c r="H11" s="149">
        <f t="shared" si="2"/>
        <v>1835845.4471167377</v>
      </c>
      <c r="I11" s="149">
        <f t="shared" si="3"/>
        <v>4128795.3991498738</v>
      </c>
      <c r="J11" s="151">
        <v>3.5282899999999999E-2</v>
      </c>
    </row>
    <row r="12" spans="1:10" ht="15.75">
      <c r="A12" s="11" t="s">
        <v>10</v>
      </c>
      <c r="B12" s="148">
        <f>'EPSDT Settlement'!J13</f>
        <v>755820.5</v>
      </c>
      <c r="C12" s="148">
        <v>0</v>
      </c>
      <c r="D12" s="148">
        <f t="shared" si="0"/>
        <v>755820.5</v>
      </c>
      <c r="E12" s="149">
        <f>'Isolation of Entitlements'!Q12</f>
        <v>820577.90367563441</v>
      </c>
      <c r="F12" s="149">
        <f t="shared" si="1"/>
        <v>0</v>
      </c>
      <c r="G12" s="150">
        <f>'Enroll AVG'!C12</f>
        <v>8.9200539620140531E-4</v>
      </c>
      <c r="H12" s="149">
        <f t="shared" si="2"/>
        <v>79652.017068585104</v>
      </c>
      <c r="I12" s="149">
        <f t="shared" si="3"/>
        <v>79652.017068585104</v>
      </c>
      <c r="J12" s="151">
        <v>6.8070000000000001E-4</v>
      </c>
    </row>
    <row r="13" spans="1:10" ht="15.75">
      <c r="A13" s="11" t="s">
        <v>11</v>
      </c>
      <c r="B13" s="148">
        <f>'EPSDT Settlement'!J14</f>
        <v>1267661</v>
      </c>
      <c r="C13" s="148">
        <v>125233.57</v>
      </c>
      <c r="D13" s="148">
        <f t="shared" si="0"/>
        <v>1392894.57</v>
      </c>
      <c r="E13" s="149">
        <f>'Isolation of Entitlements'!Q13</f>
        <v>2084211.5323915265</v>
      </c>
      <c r="F13" s="149">
        <f t="shared" si="1"/>
        <v>0</v>
      </c>
      <c r="G13" s="150">
        <f>'Enroll AVG'!C13</f>
        <v>2.9199906872531376E-3</v>
      </c>
      <c r="H13" s="149">
        <f t="shared" si="2"/>
        <v>260741.86215873709</v>
      </c>
      <c r="I13" s="149">
        <f t="shared" si="3"/>
        <v>260741.86215873709</v>
      </c>
      <c r="J13" s="151">
        <v>2.2282000000000001E-3</v>
      </c>
    </row>
    <row r="14" spans="1:10" ht="15.75">
      <c r="A14" s="11" t="s">
        <v>12</v>
      </c>
      <c r="B14" s="148">
        <f>'EPSDT Settlement'!J15</f>
        <v>12408486.9</v>
      </c>
      <c r="C14" s="148">
        <v>4481647.3099999996</v>
      </c>
      <c r="D14" s="148">
        <f t="shared" si="0"/>
        <v>16890134.210000001</v>
      </c>
      <c r="E14" s="149">
        <f>'Isolation of Entitlements'!Q14</f>
        <v>19729914.682942595</v>
      </c>
      <c r="F14" s="149">
        <f t="shared" si="1"/>
        <v>0</v>
      </c>
      <c r="G14" s="150">
        <f>'Enroll AVG'!C14</f>
        <v>3.6492774103425031E-2</v>
      </c>
      <c r="H14" s="149">
        <f t="shared" si="2"/>
        <v>3258638.4321712377</v>
      </c>
      <c r="I14" s="149">
        <f t="shared" si="3"/>
        <v>3258638.4321712377</v>
      </c>
      <c r="J14" s="151">
        <v>2.7846900000000001E-2</v>
      </c>
    </row>
    <row r="15" spans="1:10" ht="15.75">
      <c r="A15" s="11" t="s">
        <v>13</v>
      </c>
      <c r="B15" s="148">
        <f>'EPSDT Settlement'!J16</f>
        <v>559796.1</v>
      </c>
      <c r="C15" s="148">
        <v>7746.97</v>
      </c>
      <c r="D15" s="148">
        <f t="shared" si="0"/>
        <v>567543.06999999995</v>
      </c>
      <c r="E15" s="149">
        <f>'Isolation of Entitlements'!Q15</f>
        <v>530940.55759690725</v>
      </c>
      <c r="F15" s="149">
        <f t="shared" si="1"/>
        <v>36602.512403092696</v>
      </c>
      <c r="G15" s="150">
        <f>'Enroll AVG'!C15</f>
        <v>9.1171467301144865E-4</v>
      </c>
      <c r="H15" s="149">
        <f t="shared" si="2"/>
        <v>81411.965673793515</v>
      </c>
      <c r="I15" s="149">
        <f t="shared" si="3"/>
        <v>118014.47807688621</v>
      </c>
      <c r="J15" s="151">
        <v>1.0085000000000001E-3</v>
      </c>
    </row>
    <row r="16" spans="1:10" ht="15.75">
      <c r="A16" s="11" t="s">
        <v>14</v>
      </c>
      <c r="B16" s="148">
        <f>'EPSDT Settlement'!J17</f>
        <v>2619811.6</v>
      </c>
      <c r="C16" s="148">
        <v>42042.35</v>
      </c>
      <c r="D16" s="148">
        <f t="shared" si="0"/>
        <v>2661853.9500000002</v>
      </c>
      <c r="E16" s="149">
        <f>'Isolation of Entitlements'!Q16</f>
        <v>3897851.0824515163</v>
      </c>
      <c r="F16" s="149">
        <f t="shared" si="1"/>
        <v>0</v>
      </c>
      <c r="G16" s="150">
        <f>'Enroll AVG'!C16</f>
        <v>3.9223148178944272E-3</v>
      </c>
      <c r="H16" s="149">
        <f t="shared" si="2"/>
        <v>350244.83949730505</v>
      </c>
      <c r="I16" s="149">
        <f t="shared" si="3"/>
        <v>350244.83949730505</v>
      </c>
      <c r="J16" s="151">
        <v>2.993E-3</v>
      </c>
    </row>
    <row r="17" spans="1:10" ht="15.75">
      <c r="A17" s="11" t="s">
        <v>15</v>
      </c>
      <c r="B17" s="148">
        <f>'EPSDT Settlement'!J18</f>
        <v>5267305.0999999996</v>
      </c>
      <c r="C17" s="148">
        <v>518717.94</v>
      </c>
      <c r="D17" s="148">
        <f t="shared" si="0"/>
        <v>5786023.04</v>
      </c>
      <c r="E17" s="149">
        <f>'Isolation of Entitlements'!Q17</f>
        <v>5425477.1430500131</v>
      </c>
      <c r="F17" s="149">
        <f t="shared" si="1"/>
        <v>360545.89694998693</v>
      </c>
      <c r="G17" s="150">
        <f>'Enroll AVG'!C17</f>
        <v>7.0768439522713618E-3</v>
      </c>
      <c r="H17" s="149">
        <f t="shared" si="2"/>
        <v>631929.91620732052</v>
      </c>
      <c r="I17" s="149">
        <f t="shared" si="3"/>
        <v>992475.81315730745</v>
      </c>
      <c r="J17" s="151">
        <v>8.4813000000000006E-3</v>
      </c>
    </row>
    <row r="18" spans="1:10" ht="15.75">
      <c r="A18" s="11" t="s">
        <v>16</v>
      </c>
      <c r="B18" s="148">
        <f>'EPSDT Settlement'!J19</f>
        <v>272206.90000000002</v>
      </c>
      <c r="C18" s="148">
        <v>2553.7600000000002</v>
      </c>
      <c r="D18" s="148">
        <f t="shared" si="0"/>
        <v>274760.66000000003</v>
      </c>
      <c r="E18" s="149">
        <f>'Isolation of Entitlements'!Q18</f>
        <v>437481.51547931123</v>
      </c>
      <c r="F18" s="149">
        <f t="shared" si="1"/>
        <v>0</v>
      </c>
      <c r="G18" s="150">
        <f>'Enroll AVG'!C18</f>
        <v>4.2823709215157715E-4</v>
      </c>
      <c r="H18" s="149">
        <f t="shared" si="2"/>
        <v>38239.620879778864</v>
      </c>
      <c r="I18" s="149">
        <f t="shared" si="3"/>
        <v>38239.620879778864</v>
      </c>
      <c r="J18" s="151">
        <v>3.2679999999999997E-4</v>
      </c>
    </row>
    <row r="19" spans="1:10" ht="15.75">
      <c r="A19" s="11" t="s">
        <v>17</v>
      </c>
      <c r="B19" s="148">
        <f>'EPSDT Settlement'!J20</f>
        <v>12405209.6</v>
      </c>
      <c r="C19" s="148">
        <v>2247419.19</v>
      </c>
      <c r="D19" s="148">
        <f t="shared" si="0"/>
        <v>14652628.789999999</v>
      </c>
      <c r="E19" s="149">
        <f>'Isolation of Entitlements'!Q19</f>
        <v>12737703.060370777</v>
      </c>
      <c r="F19" s="149">
        <f t="shared" si="1"/>
        <v>1914925.7296292223</v>
      </c>
      <c r="G19" s="150">
        <f>'Enroll AVG'!C19</f>
        <v>2.9680684730258887E-2</v>
      </c>
      <c r="H19" s="149">
        <f t="shared" si="2"/>
        <v>2650349.8934081332</v>
      </c>
      <c r="I19" s="149">
        <f t="shared" si="3"/>
        <v>4565275.623037355</v>
      </c>
      <c r="J19" s="151">
        <v>3.9012900000000003E-2</v>
      </c>
    </row>
    <row r="20" spans="1:10" ht="15.75">
      <c r="A20" s="11" t="s">
        <v>18</v>
      </c>
      <c r="B20" s="148">
        <f>'EPSDT Settlement'!J21</f>
        <v>931298.4</v>
      </c>
      <c r="C20" s="148">
        <v>80156.19</v>
      </c>
      <c r="D20" s="148">
        <f t="shared" si="0"/>
        <v>1011454.5900000001</v>
      </c>
      <c r="E20" s="149">
        <f>'Isolation of Entitlements'!Q20</f>
        <v>963302.92072357447</v>
      </c>
      <c r="F20" s="149">
        <f t="shared" si="1"/>
        <v>48151.669276425615</v>
      </c>
      <c r="G20" s="150">
        <f>'Enroll AVG'!C20</f>
        <v>4.3052731401073564E-3</v>
      </c>
      <c r="H20" s="149">
        <f t="shared" si="2"/>
        <v>384441.27255405486</v>
      </c>
      <c r="I20" s="149">
        <f t="shared" si="3"/>
        <v>432592.94183048047</v>
      </c>
      <c r="J20" s="151">
        <v>3.6968000000000001E-3</v>
      </c>
    </row>
    <row r="21" spans="1:10" ht="15.75">
      <c r="A21" s="11" t="s">
        <v>19</v>
      </c>
      <c r="B21" s="148">
        <f>'EPSDT Settlement'!J22</f>
        <v>948558</v>
      </c>
      <c r="C21" s="148">
        <v>46075.13</v>
      </c>
      <c r="D21" s="148">
        <f t="shared" si="0"/>
        <v>994633.13</v>
      </c>
      <c r="E21" s="149">
        <f>'Isolation of Entitlements'!Q21</f>
        <v>1096113.6383963418</v>
      </c>
      <c r="F21" s="149">
        <f t="shared" si="1"/>
        <v>0</v>
      </c>
      <c r="G21" s="150">
        <f>'Enroll AVG'!C21</f>
        <v>2.3342805619123255E-3</v>
      </c>
      <c r="H21" s="149">
        <f t="shared" si="2"/>
        <v>208440.61700981678</v>
      </c>
      <c r="I21" s="149">
        <f t="shared" si="3"/>
        <v>208440.61700981678</v>
      </c>
      <c r="J21" s="151">
        <v>1.7811999999999999E-3</v>
      </c>
    </row>
    <row r="22" spans="1:10" ht="15.75">
      <c r="A22" s="11" t="s">
        <v>20</v>
      </c>
      <c r="B22" s="148">
        <f>'EPSDT Settlement'!J23</f>
        <v>302042</v>
      </c>
      <c r="C22" s="148">
        <v>9986.4699999999993</v>
      </c>
      <c r="D22" s="148">
        <f t="shared" si="0"/>
        <v>312028.46999999997</v>
      </c>
      <c r="E22" s="149">
        <f>'Isolation of Entitlements'!Q22</f>
        <v>769490.93256657827</v>
      </c>
      <c r="F22" s="149">
        <f t="shared" si="1"/>
        <v>0</v>
      </c>
      <c r="G22" s="150">
        <f>'Enroll AVG'!C22</f>
        <v>5.9047357913685121E-4</v>
      </c>
      <c r="H22" s="149">
        <f t="shared" si="2"/>
        <v>52726.599866148783</v>
      </c>
      <c r="I22" s="149">
        <f t="shared" si="3"/>
        <v>52726.599866148783</v>
      </c>
      <c r="J22" s="151">
        <v>4.506E-4</v>
      </c>
    </row>
    <row r="23" spans="1:10" ht="15.75">
      <c r="A23" s="11" t="s">
        <v>21</v>
      </c>
      <c r="B23" s="148">
        <f>'EPSDT Settlement'!J24</f>
        <v>268251643.30000001</v>
      </c>
      <c r="C23" s="148">
        <v>13236550.15</v>
      </c>
      <c r="D23" s="148">
        <f t="shared" si="0"/>
        <v>281488193.44999999</v>
      </c>
      <c r="E23" s="149">
        <f>'Isolation of Entitlements'!Q23</f>
        <v>344597995.10433829</v>
      </c>
      <c r="F23" s="149">
        <f t="shared" si="1"/>
        <v>0</v>
      </c>
      <c r="G23" s="150">
        <f>'Enroll AVG'!C23</f>
        <v>0.29638078426632508</v>
      </c>
      <c r="H23" s="149">
        <f t="shared" si="2"/>
        <v>26465453.4464853</v>
      </c>
      <c r="I23" s="149">
        <f t="shared" si="3"/>
        <v>26465453.4464853</v>
      </c>
      <c r="J23" s="151">
        <v>0.226162</v>
      </c>
    </row>
    <row r="24" spans="1:10" ht="15.75">
      <c r="A24" s="11" t="s">
        <v>22</v>
      </c>
      <c r="B24" s="148">
        <f>'EPSDT Settlement'!J25</f>
        <v>1182184.8</v>
      </c>
      <c r="C24" s="148">
        <v>14461.95</v>
      </c>
      <c r="D24" s="148">
        <f t="shared" si="0"/>
        <v>1196646.75</v>
      </c>
      <c r="E24" s="149">
        <f>'Isolation of Entitlements'!Q24</f>
        <v>1175066.6642039539</v>
      </c>
      <c r="F24" s="149">
        <f t="shared" si="1"/>
        <v>21580.085796046071</v>
      </c>
      <c r="G24" s="150">
        <f>'Enroll AVG'!C24</f>
        <v>5.3796007038100328E-3</v>
      </c>
      <c r="H24" s="149">
        <f t="shared" si="2"/>
        <v>480373.82834991207</v>
      </c>
      <c r="I24" s="149">
        <f t="shared" si="3"/>
        <v>501953.91414595814</v>
      </c>
      <c r="J24" s="151">
        <v>4.2894999999999999E-3</v>
      </c>
    </row>
    <row r="25" spans="1:10" ht="15.75">
      <c r="A25" s="11" t="s">
        <v>23</v>
      </c>
      <c r="B25" s="148">
        <f>'EPSDT Settlement'!J26</f>
        <v>1431486.5</v>
      </c>
      <c r="C25" s="148">
        <v>205128.85</v>
      </c>
      <c r="D25" s="148">
        <f t="shared" si="0"/>
        <v>1636615.35</v>
      </c>
      <c r="E25" s="149">
        <f>'Isolation of Entitlements'!Q25</f>
        <v>1933031.891904094</v>
      </c>
      <c r="F25" s="149">
        <f t="shared" si="1"/>
        <v>0</v>
      </c>
      <c r="G25" s="150">
        <f>'Enroll AVG'!C25</f>
        <v>3.3586502682282017E-3</v>
      </c>
      <c r="H25" s="149">
        <f t="shared" si="2"/>
        <v>299912.16379583062</v>
      </c>
      <c r="I25" s="149">
        <f t="shared" si="3"/>
        <v>299912.16379583062</v>
      </c>
      <c r="J25" s="151">
        <v>2.5628999999999999E-3</v>
      </c>
    </row>
    <row r="26" spans="1:10" ht="15.75">
      <c r="A26" s="11" t="s">
        <v>24</v>
      </c>
      <c r="B26" s="148">
        <f>'EPSDT Settlement'!J27</f>
        <v>296107.40000000002</v>
      </c>
      <c r="C26" s="148">
        <v>6186.16</v>
      </c>
      <c r="D26" s="148">
        <f t="shared" si="0"/>
        <v>302293.56</v>
      </c>
      <c r="E26" s="149">
        <f>'Isolation of Entitlements'!Q26</f>
        <v>453065.83981088683</v>
      </c>
      <c r="F26" s="149">
        <f t="shared" si="1"/>
        <v>0</v>
      </c>
      <c r="G26" s="150">
        <f>'Enroll AVG'!C26</f>
        <v>3.697322747519914E-4</v>
      </c>
      <c r="H26" s="149">
        <f t="shared" si="2"/>
        <v>33015.407288750233</v>
      </c>
      <c r="I26" s="149">
        <f t="shared" si="3"/>
        <v>33015.407288750233</v>
      </c>
      <c r="J26" s="151">
        <v>2.8210000000000003E-4</v>
      </c>
    </row>
    <row r="27" spans="1:10" ht="15.75">
      <c r="A27" s="11" t="s">
        <v>25</v>
      </c>
      <c r="B27" s="148">
        <f>'EPSDT Settlement'!J28</f>
        <v>3230064.3</v>
      </c>
      <c r="C27" s="148">
        <v>19362.400000000001</v>
      </c>
      <c r="D27" s="148">
        <f t="shared" si="0"/>
        <v>3249426.6999999997</v>
      </c>
      <c r="E27" s="149">
        <f>'Isolation of Entitlements'!Q27</f>
        <v>4818865.093950375</v>
      </c>
      <c r="F27" s="149">
        <f t="shared" si="1"/>
        <v>0</v>
      </c>
      <c r="G27" s="150">
        <f>'Enroll AVG'!C27</f>
        <v>3.0838755628817276E-3</v>
      </c>
      <c r="H27" s="149">
        <f t="shared" si="2"/>
        <v>275376.0347393523</v>
      </c>
      <c r="I27" s="149">
        <f t="shared" si="3"/>
        <v>275376.0347393523</v>
      </c>
      <c r="J27" s="151">
        <v>2.3532000000000002E-3</v>
      </c>
    </row>
    <row r="28" spans="1:10" ht="15.75">
      <c r="A28" s="11" t="s">
        <v>26</v>
      </c>
      <c r="B28" s="148">
        <f>'EPSDT Settlement'!J29</f>
        <v>3103338.1</v>
      </c>
      <c r="C28" s="148">
        <v>605571.56999999995</v>
      </c>
      <c r="D28" s="148">
        <f t="shared" si="0"/>
        <v>3708909.67</v>
      </c>
      <c r="E28" s="149">
        <f>'Isolation of Entitlements'!Q28</f>
        <v>2828530.4378407118</v>
      </c>
      <c r="F28" s="149">
        <f t="shared" si="1"/>
        <v>880379.23215928813</v>
      </c>
      <c r="G28" s="150">
        <f>'Enroll AVG'!C28</f>
        <v>1.0566262059723263E-2</v>
      </c>
      <c r="H28" s="149">
        <f t="shared" si="2"/>
        <v>943519.05214505096</v>
      </c>
      <c r="I28" s="149">
        <f t="shared" si="3"/>
        <v>1823898.284304339</v>
      </c>
      <c r="J28" s="151">
        <v>1.55862E-2</v>
      </c>
    </row>
    <row r="29" spans="1:10" ht="15.75">
      <c r="A29" s="11" t="s">
        <v>27</v>
      </c>
      <c r="B29" s="148">
        <f>'EPSDT Settlement'!J30</f>
        <v>117737.2</v>
      </c>
      <c r="C29" s="148">
        <v>0</v>
      </c>
      <c r="D29" s="148">
        <f t="shared" si="0"/>
        <v>117737.2</v>
      </c>
      <c r="E29" s="149">
        <f>'Isolation of Entitlements'!Q29</f>
        <v>231388.55819200072</v>
      </c>
      <c r="F29" s="149">
        <f t="shared" si="1"/>
        <v>0</v>
      </c>
      <c r="G29" s="150">
        <f>'Enroll AVG'!C29</f>
        <v>2.4318275292260443E-4</v>
      </c>
      <c r="H29" s="149">
        <f t="shared" si="2"/>
        <v>21715.111667556845</v>
      </c>
      <c r="I29" s="149">
        <f t="shared" si="3"/>
        <v>21715.111667556845</v>
      </c>
      <c r="J29" s="151">
        <v>1.8560000000000001E-4</v>
      </c>
    </row>
    <row r="30" spans="1:10" ht="15.75">
      <c r="A30" s="11" t="s">
        <v>28</v>
      </c>
      <c r="B30" s="148">
        <f>'EPSDT Settlement'!J31</f>
        <v>57202</v>
      </c>
      <c r="C30" s="148">
        <v>0</v>
      </c>
      <c r="D30" s="148">
        <f t="shared" si="0"/>
        <v>57202</v>
      </c>
      <c r="E30" s="149">
        <f>'Isolation of Entitlements'!Q30</f>
        <v>148365.43929048575</v>
      </c>
      <c r="F30" s="149">
        <f t="shared" si="1"/>
        <v>0</v>
      </c>
      <c r="G30" s="150">
        <f>'Enroll AVG'!C30</f>
        <v>2.7949273110903621E-4</v>
      </c>
      <c r="H30" s="149">
        <f t="shared" si="2"/>
        <v>24957.427257330026</v>
      </c>
      <c r="I30" s="149">
        <f t="shared" si="3"/>
        <v>24957.427257330026</v>
      </c>
      <c r="J30" s="151">
        <v>2.1330000000000001E-4</v>
      </c>
    </row>
    <row r="31" spans="1:10" ht="15.75">
      <c r="A31" s="11" t="s">
        <v>29</v>
      </c>
      <c r="B31" s="148">
        <f>'EPSDT Settlement'!J32</f>
        <v>9045414</v>
      </c>
      <c r="C31" s="148">
        <v>424480.36</v>
      </c>
      <c r="D31" s="148">
        <f t="shared" si="0"/>
        <v>9469894.3599999994</v>
      </c>
      <c r="E31" s="149">
        <f>'Isolation of Entitlements'!Q31</f>
        <v>7400536.2444867017</v>
      </c>
      <c r="F31" s="149">
        <f t="shared" si="1"/>
        <v>2069358.1155132977</v>
      </c>
      <c r="G31" s="150">
        <f>'Enroll AVG'!C31</f>
        <v>1.3307746534287214E-2</v>
      </c>
      <c r="H31" s="149">
        <f t="shared" si="2"/>
        <v>1188321.1229521702</v>
      </c>
      <c r="I31" s="149">
        <f t="shared" si="3"/>
        <v>3257679.2384654679</v>
      </c>
      <c r="J31" s="151">
        <v>2.7838700000000001E-2</v>
      </c>
    </row>
    <row r="32" spans="1:10" ht="15.75">
      <c r="A32" s="11" t="s">
        <v>30</v>
      </c>
      <c r="B32" s="148">
        <f>'EPSDT Settlement'!J33</f>
        <v>1821671.7</v>
      </c>
      <c r="C32" s="148">
        <v>21796.6</v>
      </c>
      <c r="D32" s="148">
        <f t="shared" si="0"/>
        <v>1843468.3</v>
      </c>
      <c r="E32" s="149">
        <f>'Isolation of Entitlements'!Q32</f>
        <v>2344964.1192518543</v>
      </c>
      <c r="F32" s="149">
        <f t="shared" si="1"/>
        <v>0</v>
      </c>
      <c r="G32" s="150">
        <f>'Enroll AVG'!C32</f>
        <v>2.4536913927667215E-3</v>
      </c>
      <c r="H32" s="149">
        <f t="shared" si="2"/>
        <v>219103.46005750695</v>
      </c>
      <c r="I32" s="149">
        <f t="shared" si="3"/>
        <v>219103.46005750695</v>
      </c>
      <c r="J32" s="151">
        <v>1.8724E-3</v>
      </c>
    </row>
    <row r="33" spans="1:10" ht="15.75">
      <c r="A33" s="11" t="s">
        <v>31</v>
      </c>
      <c r="B33" s="148">
        <f>'EPSDT Settlement'!J34</f>
        <v>2301259.7999999998</v>
      </c>
      <c r="C33" s="148">
        <v>62975.29</v>
      </c>
      <c r="D33" s="148">
        <f t="shared" si="0"/>
        <v>2364235.09</v>
      </c>
      <c r="E33" s="149">
        <f>'Isolation of Entitlements'!Q33</f>
        <v>2382931.1473905956</v>
      </c>
      <c r="F33" s="149">
        <f t="shared" si="1"/>
        <v>0</v>
      </c>
      <c r="G33" s="150">
        <f>'Enroll AVG'!C33</f>
        <v>1.8809087878097119E-3</v>
      </c>
      <c r="H33" s="149">
        <f t="shared" si="2"/>
        <v>167956.58356896706</v>
      </c>
      <c r="I33" s="149">
        <f t="shared" si="3"/>
        <v>167956.58356896706</v>
      </c>
      <c r="J33" s="151">
        <v>1.4353E-3</v>
      </c>
    </row>
    <row r="34" spans="1:10" ht="15.75">
      <c r="A34" s="11" t="s">
        <v>32</v>
      </c>
      <c r="B34" s="148">
        <f>'EPSDT Settlement'!J35</f>
        <v>20127708.600000001</v>
      </c>
      <c r="C34" s="148">
        <v>1453409.2</v>
      </c>
      <c r="D34" s="148">
        <f t="shared" si="0"/>
        <v>21581117.800000001</v>
      </c>
      <c r="E34" s="149">
        <f>'Isolation of Entitlements'!Q34</f>
        <v>19007939.397611976</v>
      </c>
      <c r="F34" s="149">
        <f t="shared" si="1"/>
        <v>2573178.4023880251</v>
      </c>
      <c r="G34" s="150">
        <f>'Enroll AVG'!C34</f>
        <v>6.7664374443810793E-2</v>
      </c>
      <c r="H34" s="149">
        <f t="shared" si="2"/>
        <v>6042120.2955555171</v>
      </c>
      <c r="I34" s="149">
        <f t="shared" si="3"/>
        <v>8615298.6979435422</v>
      </c>
      <c r="J34" s="151">
        <v>7.3622599999999996E-2</v>
      </c>
    </row>
    <row r="35" spans="1:10" ht="15.75">
      <c r="A35" s="11" t="s">
        <v>33</v>
      </c>
      <c r="B35" s="148">
        <f>'EPSDT Settlement'!J36</f>
        <v>1481502.3</v>
      </c>
      <c r="C35" s="148">
        <v>797208.22</v>
      </c>
      <c r="D35" s="148">
        <f t="shared" si="0"/>
        <v>2278710.52</v>
      </c>
      <c r="E35" s="149">
        <f>'Isolation of Entitlements'!Q35</f>
        <v>3000098.2774028638</v>
      </c>
      <c r="F35" s="149">
        <f t="shared" si="1"/>
        <v>0</v>
      </c>
      <c r="G35" s="150">
        <f>'Enroll AVG'!C35</f>
        <v>4.8616692044172278E-3</v>
      </c>
      <c r="H35" s="149">
        <f t="shared" si="2"/>
        <v>434124.90563523513</v>
      </c>
      <c r="I35" s="149">
        <f t="shared" si="3"/>
        <v>434124.90563523513</v>
      </c>
      <c r="J35" s="151">
        <v>3.7098000000000001E-3</v>
      </c>
    </row>
    <row r="36" spans="1:10" ht="15.75">
      <c r="A36" s="11" t="s">
        <v>34</v>
      </c>
      <c r="B36" s="148">
        <f>'EPSDT Settlement'!J37</f>
        <v>182129</v>
      </c>
      <c r="C36" s="148">
        <v>0</v>
      </c>
      <c r="D36" s="148">
        <f t="shared" si="0"/>
        <v>182129</v>
      </c>
      <c r="E36" s="149">
        <f>'Isolation of Entitlements'!Q36</f>
        <v>462444.45157147205</v>
      </c>
      <c r="F36" s="149">
        <f t="shared" si="1"/>
        <v>0</v>
      </c>
      <c r="G36" s="150">
        <f>'Enroll AVG'!C36</f>
        <v>4.4674577093400849E-4</v>
      </c>
      <c r="H36" s="149">
        <f t="shared" si="2"/>
        <v>39892.361552170842</v>
      </c>
      <c r="I36" s="149">
        <f t="shared" si="3"/>
        <v>39892.361552170842</v>
      </c>
      <c r="J36" s="151">
        <v>3.4089999999999999E-4</v>
      </c>
    </row>
    <row r="37" spans="1:10" ht="15.75">
      <c r="A37" s="11" t="s">
        <v>35</v>
      </c>
      <c r="B37" s="148">
        <f>'EPSDT Settlement'!J38</f>
        <v>17059967</v>
      </c>
      <c r="C37" s="148">
        <v>1546515.01</v>
      </c>
      <c r="D37" s="148">
        <f t="shared" ref="D37:D61" si="4">SUM(B37:C37)</f>
        <v>18606482.010000002</v>
      </c>
      <c r="E37" s="149">
        <f>'Isolation of Entitlements'!Q37</f>
        <v>18227680.246571746</v>
      </c>
      <c r="F37" s="149">
        <f t="shared" si="1"/>
        <v>378801.76342825592</v>
      </c>
      <c r="G37" s="150">
        <f>'Enroll AVG'!C37</f>
        <v>6.20462116670547E-2</v>
      </c>
      <c r="H37" s="149">
        <f t="shared" si="2"/>
        <v>5540443.961203807</v>
      </c>
      <c r="I37" s="149">
        <f t="shared" si="3"/>
        <v>5919245.7246320629</v>
      </c>
      <c r="J37" s="151">
        <v>5.0583299999999998E-2</v>
      </c>
    </row>
    <row r="38" spans="1:10" ht="15.75">
      <c r="A38" s="11" t="s">
        <v>36</v>
      </c>
      <c r="B38" s="148">
        <f>'EPSDT Settlement'!J39</f>
        <v>23736164</v>
      </c>
      <c r="C38" s="148">
        <v>5243423.21</v>
      </c>
      <c r="D38" s="148">
        <f t="shared" si="4"/>
        <v>28979587.210000001</v>
      </c>
      <c r="E38" s="149">
        <f>'Isolation of Entitlements'!Q38</f>
        <v>31898073.996829703</v>
      </c>
      <c r="F38" s="149">
        <f t="shared" si="1"/>
        <v>0</v>
      </c>
      <c r="G38" s="150">
        <f>'Enroll AVG'!C38</f>
        <v>4.1729237563467428E-2</v>
      </c>
      <c r="H38" s="149">
        <f t="shared" si="2"/>
        <v>3726230.7569200713</v>
      </c>
      <c r="I38" s="149">
        <f t="shared" si="3"/>
        <v>3726230.7569200713</v>
      </c>
      <c r="J38" s="151">
        <v>3.1842799999999997E-2</v>
      </c>
    </row>
    <row r="39" spans="1:10" ht="15.75">
      <c r="A39" s="11" t="s">
        <v>37</v>
      </c>
      <c r="B39" s="148">
        <f>'EPSDT Settlement'!J40</f>
        <v>318952</v>
      </c>
      <c r="C39" s="148">
        <v>15924.87</v>
      </c>
      <c r="D39" s="148">
        <f t="shared" si="4"/>
        <v>334876.87</v>
      </c>
      <c r="E39" s="149">
        <f>'Isolation of Entitlements'!Q39</f>
        <v>552617.1223185187</v>
      </c>
      <c r="F39" s="149">
        <f t="shared" si="1"/>
        <v>0</v>
      </c>
      <c r="G39" s="150">
        <f>'Enroll AVG'!C39</f>
        <v>1.3888323291845102E-3</v>
      </c>
      <c r="H39" s="149">
        <f t="shared" si="2"/>
        <v>124016.39817505078</v>
      </c>
      <c r="I39" s="149">
        <f t="shared" si="3"/>
        <v>124016.39817505078</v>
      </c>
      <c r="J39" s="151">
        <v>1.0598000000000001E-3</v>
      </c>
    </row>
    <row r="40" spans="1:10" ht="15.75">
      <c r="A40" s="11" t="s">
        <v>38</v>
      </c>
      <c r="B40" s="148">
        <f>'EPSDT Settlement'!J41</f>
        <v>22454994.600000001</v>
      </c>
      <c r="C40" s="148">
        <v>1811304.97</v>
      </c>
      <c r="D40" s="148">
        <f t="shared" si="4"/>
        <v>24266299.57</v>
      </c>
      <c r="E40" s="149">
        <f>'Isolation of Entitlements'!Q40</f>
        <v>23701031.723079234</v>
      </c>
      <c r="F40" s="149">
        <f t="shared" si="1"/>
        <v>565267.84692076594</v>
      </c>
      <c r="G40" s="150">
        <f>'Enroll AVG'!C40</f>
        <v>6.577233578779916E-2</v>
      </c>
      <c r="H40" s="149">
        <f t="shared" si="2"/>
        <v>5873169.8654742241</v>
      </c>
      <c r="I40" s="149">
        <f t="shared" si="3"/>
        <v>6438437.71239499</v>
      </c>
      <c r="J40" s="151">
        <v>5.5020100000000002E-2</v>
      </c>
    </row>
    <row r="41" spans="1:10" ht="15.75">
      <c r="A41" s="11" t="s">
        <v>39</v>
      </c>
      <c r="B41" s="148">
        <f>'EPSDT Settlement'!J42</f>
        <v>32239130.300000001</v>
      </c>
      <c r="C41" s="148">
        <v>3502043.85</v>
      </c>
      <c r="D41" s="148">
        <f t="shared" si="4"/>
        <v>35741174.149999999</v>
      </c>
      <c r="E41" s="149">
        <f>'Isolation of Entitlements'!Q41</f>
        <v>32961153.854495682</v>
      </c>
      <c r="F41" s="149">
        <f t="shared" si="1"/>
        <v>2780020.2955043167</v>
      </c>
      <c r="G41" s="150">
        <f>'Enroll AVG'!C41</f>
        <v>6.6596004442212711E-2</v>
      </c>
      <c r="H41" s="149">
        <f t="shared" si="2"/>
        <v>5946719.7229073662</v>
      </c>
      <c r="I41" s="149">
        <f t="shared" si="3"/>
        <v>8726740.0184116829</v>
      </c>
      <c r="J41" s="151">
        <v>7.45749E-2</v>
      </c>
    </row>
    <row r="42" spans="1:10" ht="15.75">
      <c r="A42" s="11" t="s">
        <v>40</v>
      </c>
      <c r="B42" s="148">
        <f>'EPSDT Settlement'!J43</f>
        <v>15448834.9</v>
      </c>
      <c r="C42" s="148">
        <v>4115151.25</v>
      </c>
      <c r="D42" s="148">
        <f t="shared" si="4"/>
        <v>19563986.149999999</v>
      </c>
      <c r="E42" s="149">
        <f>'Isolation of Entitlements'!Q42</f>
        <v>19616125.628578622</v>
      </c>
      <c r="F42" s="149">
        <f t="shared" si="1"/>
        <v>0</v>
      </c>
      <c r="G42" s="150">
        <f>'Enroll AVG'!C42</f>
        <v>1.7443612047838966E-2</v>
      </c>
      <c r="H42" s="149">
        <f t="shared" si="2"/>
        <v>1557635.0664346544</v>
      </c>
      <c r="I42" s="149">
        <f t="shared" si="3"/>
        <v>1557635.0664346544</v>
      </c>
      <c r="J42" s="151">
        <v>1.3310900000000001E-2</v>
      </c>
    </row>
    <row r="43" spans="1:10" ht="15.75">
      <c r="A43" s="11" t="s">
        <v>41</v>
      </c>
      <c r="B43" s="148">
        <f>'EPSDT Settlement'!J44</f>
        <v>6717524</v>
      </c>
      <c r="C43" s="148">
        <v>2838900.81</v>
      </c>
      <c r="D43" s="148">
        <f t="shared" si="4"/>
        <v>9556424.8100000005</v>
      </c>
      <c r="E43" s="149">
        <f>'Isolation of Entitlements'!Q43</f>
        <v>8517503.8992656153</v>
      </c>
      <c r="F43" s="149">
        <f t="shared" si="1"/>
        <v>1038920.9107343853</v>
      </c>
      <c r="G43" s="150">
        <f>'Enroll AVG'!C43</f>
        <v>2.2545556611036254E-2</v>
      </c>
      <c r="H43" s="149">
        <f t="shared" si="2"/>
        <v>2013215.4666893284</v>
      </c>
      <c r="I43" s="149">
        <f t="shared" si="3"/>
        <v>3052136.3774237139</v>
      </c>
      <c r="J43" s="151">
        <v>2.60822E-2</v>
      </c>
    </row>
    <row r="44" spans="1:10" ht="15.75">
      <c r="A44" s="11" t="s">
        <v>42</v>
      </c>
      <c r="B44" s="148">
        <f>'EPSDT Settlement'!J45</f>
        <v>5915604.9000000004</v>
      </c>
      <c r="C44" s="148">
        <v>425194.11</v>
      </c>
      <c r="D44" s="148">
        <f t="shared" si="4"/>
        <v>6340799.0100000007</v>
      </c>
      <c r="E44" s="149">
        <f>'Isolation of Entitlements'!Q44</f>
        <v>5953192.7933399975</v>
      </c>
      <c r="F44" s="149">
        <f t="shared" si="1"/>
        <v>387606.21666000318</v>
      </c>
      <c r="G44" s="150">
        <f>'Enroll AVG'!C44</f>
        <v>4.7022622349456771E-3</v>
      </c>
      <c r="H44" s="149">
        <f t="shared" si="2"/>
        <v>419890.58966890827</v>
      </c>
      <c r="I44" s="149">
        <f t="shared" si="3"/>
        <v>807496.80632891145</v>
      </c>
      <c r="J44" s="151">
        <v>6.9005000000000004E-3</v>
      </c>
    </row>
    <row r="45" spans="1:10" ht="15.75">
      <c r="A45" s="11" t="s">
        <v>43</v>
      </c>
      <c r="B45" s="148">
        <f>'EPSDT Settlement'!J46</f>
        <v>4991765.4000000004</v>
      </c>
      <c r="C45" s="148">
        <v>410884.84</v>
      </c>
      <c r="D45" s="148">
        <f t="shared" si="4"/>
        <v>5402650.2400000002</v>
      </c>
      <c r="E45" s="149">
        <f>'Isolation of Entitlements'!Q45</f>
        <v>4587487.623548612</v>
      </c>
      <c r="F45" s="149">
        <f t="shared" si="1"/>
        <v>815162.61645138822</v>
      </c>
      <c r="G45" s="150">
        <f>'Enroll AVG'!C45</f>
        <v>1.1834242840420242E-2</v>
      </c>
      <c r="H45" s="149">
        <f t="shared" si="2"/>
        <v>1056743.9577530317</v>
      </c>
      <c r="I45" s="149">
        <f t="shared" si="3"/>
        <v>1871906.57420442</v>
      </c>
      <c r="J45" s="151">
        <v>1.59965E-2</v>
      </c>
    </row>
    <row r="46" spans="1:10" ht="15.75">
      <c r="A46" s="11" t="s">
        <v>44</v>
      </c>
      <c r="B46" s="148">
        <f>'EPSDT Settlement'!J47</f>
        <v>5229866.5</v>
      </c>
      <c r="C46" s="148">
        <v>1476828.03</v>
      </c>
      <c r="D46" s="148">
        <f t="shared" si="4"/>
        <v>6706694.5300000003</v>
      </c>
      <c r="E46" s="149">
        <f>'Isolation of Entitlements'!Q46</f>
        <v>9137455.3353293929</v>
      </c>
      <c r="F46" s="149">
        <f t="shared" si="1"/>
        <v>0</v>
      </c>
      <c r="G46" s="150">
        <f>'Enroll AVG'!C46</f>
        <v>1.0505193803291749E-2</v>
      </c>
      <c r="H46" s="149">
        <f t="shared" si="2"/>
        <v>938065.9351299007</v>
      </c>
      <c r="I46" s="149">
        <f t="shared" si="3"/>
        <v>938065.9351299007</v>
      </c>
      <c r="J46" s="151">
        <v>8.0163000000000005E-3</v>
      </c>
    </row>
    <row r="47" spans="1:10" ht="15.75">
      <c r="A47" s="11" t="s">
        <v>45</v>
      </c>
      <c r="B47" s="148">
        <f>'EPSDT Settlement'!J48</f>
        <v>42275174.799999997</v>
      </c>
      <c r="C47" s="148">
        <v>525294.51</v>
      </c>
      <c r="D47" s="148">
        <f t="shared" si="4"/>
        <v>42800469.309999995</v>
      </c>
      <c r="E47" s="149">
        <f>'Isolation of Entitlements'!Q47</f>
        <v>31623180.763208002</v>
      </c>
      <c r="F47" s="149">
        <f t="shared" si="1"/>
        <v>11177288.546791993</v>
      </c>
      <c r="G47" s="150">
        <f>'Enroll AVG'!C47</f>
        <v>3.3806400323188011E-2</v>
      </c>
      <c r="H47" s="149">
        <f t="shared" si="2"/>
        <v>3018757.4952315632</v>
      </c>
      <c r="I47" s="149">
        <f t="shared" si="3"/>
        <v>14196046.042023556</v>
      </c>
      <c r="J47" s="151">
        <v>0.121313</v>
      </c>
    </row>
    <row r="48" spans="1:10" ht="15.75">
      <c r="A48" s="11" t="s">
        <v>46</v>
      </c>
      <c r="B48" s="148">
        <f>'EPSDT Settlement'!J49</f>
        <v>5434963.7000000002</v>
      </c>
      <c r="C48" s="148">
        <v>678889.38</v>
      </c>
      <c r="D48" s="148">
        <f t="shared" si="4"/>
        <v>6113853.0800000001</v>
      </c>
      <c r="E48" s="149">
        <f>'Isolation of Entitlements'!Q48</f>
        <v>8355395.8380059823</v>
      </c>
      <c r="F48" s="149">
        <f t="shared" si="1"/>
        <v>0</v>
      </c>
      <c r="G48" s="150">
        <f>'Enroll AVG'!C48</f>
        <v>5.9856106703960925E-3</v>
      </c>
      <c r="H48" s="149">
        <f t="shared" si="2"/>
        <v>534487.7568169398</v>
      </c>
      <c r="I48" s="149">
        <f t="shared" si="3"/>
        <v>534487.7568169398</v>
      </c>
      <c r="J48" s="151">
        <v>4.5675000000000004E-3</v>
      </c>
    </row>
    <row r="49" spans="1:10" ht="15.75">
      <c r="A49" s="11" t="s">
        <v>47</v>
      </c>
      <c r="B49" s="148">
        <f>'EPSDT Settlement'!J50</f>
        <v>3092048.4</v>
      </c>
      <c r="C49" s="148">
        <v>193747.38</v>
      </c>
      <c r="D49" s="148">
        <f t="shared" si="4"/>
        <v>3285795.78</v>
      </c>
      <c r="E49" s="149">
        <f>'Isolation of Entitlements'!Q49</f>
        <v>3565340.2610889841</v>
      </c>
      <c r="F49" s="149">
        <f t="shared" si="1"/>
        <v>0</v>
      </c>
      <c r="G49" s="150">
        <f>'Enroll AVG'!C49</f>
        <v>5.0325305280441044E-3</v>
      </c>
      <c r="H49" s="149">
        <f t="shared" si="2"/>
        <v>449382.04323086486</v>
      </c>
      <c r="I49" s="149">
        <f t="shared" si="3"/>
        <v>449382.04323086486</v>
      </c>
      <c r="J49" s="151">
        <v>3.8402000000000002E-3</v>
      </c>
    </row>
    <row r="50" spans="1:10" ht="15.75">
      <c r="A50" s="11" t="s">
        <v>48</v>
      </c>
      <c r="B50" s="148">
        <f>'EPSDT Settlement'!J51</f>
        <v>0</v>
      </c>
      <c r="C50" s="148">
        <v>0</v>
      </c>
      <c r="D50" s="148">
        <f t="shared" si="4"/>
        <v>0</v>
      </c>
      <c r="E50" s="149">
        <f>'Isolation of Entitlements'!Q50</f>
        <v>103316.82484796083</v>
      </c>
      <c r="F50" s="149">
        <f t="shared" si="1"/>
        <v>0</v>
      </c>
      <c r="G50" s="150">
        <f>'Enroll AVG'!C50</f>
        <v>6.3475942205806849E-5</v>
      </c>
      <c r="H50" s="149">
        <f t="shared" si="2"/>
        <v>5668.1123831226923</v>
      </c>
      <c r="I50" s="149">
        <f t="shared" si="3"/>
        <v>5668.1123831226923</v>
      </c>
      <c r="J50" s="151">
        <v>4.8399999999999997E-5</v>
      </c>
    </row>
    <row r="51" spans="1:10" ht="15.75">
      <c r="A51" s="11" t="s">
        <v>49</v>
      </c>
      <c r="B51" s="148">
        <f>'EPSDT Settlement'!J52</f>
        <v>695036</v>
      </c>
      <c r="C51" s="148">
        <v>0</v>
      </c>
      <c r="D51" s="148">
        <f t="shared" si="4"/>
        <v>695036</v>
      </c>
      <c r="E51" s="149">
        <f>'Isolation of Entitlements'!Q51</f>
        <v>1003357.108850072</v>
      </c>
      <c r="F51" s="149">
        <f t="shared" si="1"/>
        <v>0</v>
      </c>
      <c r="G51" s="150">
        <f>'Enroll AVG'!C51</f>
        <v>1.3354414104106453E-3</v>
      </c>
      <c r="H51" s="149">
        <f t="shared" si="2"/>
        <v>119248.83242758628</v>
      </c>
      <c r="I51" s="149">
        <f t="shared" si="3"/>
        <v>119248.83242758628</v>
      </c>
      <c r="J51" s="151">
        <v>1.0189999999999999E-3</v>
      </c>
    </row>
    <row r="52" spans="1:10" ht="15.75">
      <c r="A52" s="11" t="s">
        <v>50</v>
      </c>
      <c r="B52" s="148">
        <f>'EPSDT Settlement'!J53</f>
        <v>5263897.3</v>
      </c>
      <c r="C52" s="148">
        <v>788123.11</v>
      </c>
      <c r="D52" s="148">
        <f t="shared" si="4"/>
        <v>6052020.4100000001</v>
      </c>
      <c r="E52" s="149">
        <f>'Isolation of Entitlements'!Q52</f>
        <v>6654952.4749498442</v>
      </c>
      <c r="F52" s="149">
        <f t="shared" si="1"/>
        <v>0</v>
      </c>
      <c r="G52" s="150">
        <f>'Enroll AVG'!C52</f>
        <v>9.2296200512850049E-3</v>
      </c>
      <c r="H52" s="149">
        <f t="shared" si="2"/>
        <v>824163.01178464817</v>
      </c>
      <c r="I52" s="149">
        <f t="shared" si="3"/>
        <v>824163.01178464817</v>
      </c>
      <c r="J52" s="151">
        <v>7.0429000000000004E-3</v>
      </c>
    </row>
    <row r="53" spans="1:10" ht="15.75">
      <c r="A53" s="11" t="s">
        <v>51</v>
      </c>
      <c r="B53" s="148">
        <f>'EPSDT Settlement'!J54</f>
        <v>4722456.3</v>
      </c>
      <c r="C53" s="148">
        <v>902315.7</v>
      </c>
      <c r="D53" s="148">
        <f t="shared" si="4"/>
        <v>5624772</v>
      </c>
      <c r="E53" s="149">
        <f>'Isolation of Entitlements'!Q53</f>
        <v>6513023.2682608236</v>
      </c>
      <c r="F53" s="149">
        <f t="shared" si="1"/>
        <v>0</v>
      </c>
      <c r="G53" s="150">
        <f>'Enroll AVG'!C53</f>
        <v>9.6138373789971601E-3</v>
      </c>
      <c r="H53" s="149">
        <f t="shared" si="2"/>
        <v>858471.86829527037</v>
      </c>
      <c r="I53" s="149">
        <f t="shared" si="3"/>
        <v>858471.86829527037</v>
      </c>
      <c r="J53" s="151">
        <v>7.3360999999999999E-3</v>
      </c>
    </row>
    <row r="54" spans="1:10" ht="15.75">
      <c r="A54" s="11" t="s">
        <v>52</v>
      </c>
      <c r="B54" s="148">
        <f>'EPSDT Settlement'!J55</f>
        <v>6982847.9000000004</v>
      </c>
      <c r="C54" s="148">
        <v>1567084.9</v>
      </c>
      <c r="D54" s="148">
        <f t="shared" si="4"/>
        <v>8549932.8000000007</v>
      </c>
      <c r="E54" s="149">
        <f>'Isolation of Entitlements'!Q54</f>
        <v>8493759.7268936187</v>
      </c>
      <c r="F54" s="149">
        <f t="shared" si="1"/>
        <v>56173.073106382042</v>
      </c>
      <c r="G54" s="150">
        <f>'Enroll AVG'!C54</f>
        <v>1.7919600492894164E-2</v>
      </c>
      <c r="H54" s="149">
        <f t="shared" si="2"/>
        <v>1600138.6655288301</v>
      </c>
      <c r="I54" s="149">
        <f t="shared" si="3"/>
        <v>1656311.7386352122</v>
      </c>
      <c r="J54" s="151">
        <v>1.4154099999999999E-2</v>
      </c>
    </row>
    <row r="55" spans="1:10" ht="15.75">
      <c r="A55" s="11" t="s">
        <v>53</v>
      </c>
      <c r="B55" s="148">
        <f>'EPSDT Settlement'!J56</f>
        <v>2897105.5</v>
      </c>
      <c r="C55" s="149">
        <v>751048.14</v>
      </c>
      <c r="D55" s="148">
        <f t="shared" si="4"/>
        <v>3648153.64</v>
      </c>
      <c r="E55" s="149">
        <f>'Isolation of Entitlements'!Q55</f>
        <v>4243975.9351490205</v>
      </c>
      <c r="F55" s="149">
        <f t="shared" si="1"/>
        <v>0</v>
      </c>
      <c r="G55" s="150">
        <f>'Enroll AVG'!C55</f>
        <v>5.531194051523503E-3</v>
      </c>
      <c r="H55" s="149">
        <f t="shared" si="2"/>
        <v>493910.42349942273</v>
      </c>
      <c r="I55" s="149">
        <f t="shared" si="3"/>
        <v>493910.42349942273</v>
      </c>
      <c r="J55" s="151">
        <v>4.2207E-3</v>
      </c>
    </row>
    <row r="56" spans="1:10" ht="15.75">
      <c r="A56" s="11" t="s">
        <v>54</v>
      </c>
      <c r="B56" s="148">
        <f>'EPSDT Settlement'!J57</f>
        <v>596922</v>
      </c>
      <c r="C56" s="154">
        <v>0</v>
      </c>
      <c r="D56" s="148">
        <f t="shared" si="4"/>
        <v>596922</v>
      </c>
      <c r="E56" s="149">
        <f>'Isolation of Entitlements'!Q56</f>
        <v>888781.14045977255</v>
      </c>
      <c r="F56" s="149">
        <f t="shared" si="1"/>
        <v>0</v>
      </c>
      <c r="G56" s="150">
        <f>'Enroll AVG'!C56</f>
        <v>2.0941934049852401E-3</v>
      </c>
      <c r="H56" s="149">
        <f t="shared" si="2"/>
        <v>187001.92795822452</v>
      </c>
      <c r="I56" s="149">
        <f t="shared" si="3"/>
        <v>187001.92795822452</v>
      </c>
      <c r="J56" s="151">
        <v>1.598E-3</v>
      </c>
    </row>
    <row r="57" spans="1:10" ht="15.75">
      <c r="A57" s="11" t="s">
        <v>55</v>
      </c>
      <c r="B57" s="148">
        <f>'EPSDT Settlement'!J58</f>
        <v>246419.20000000001</v>
      </c>
      <c r="C57" s="148">
        <v>4119.2299999999996</v>
      </c>
      <c r="D57" s="148">
        <f t="shared" si="4"/>
        <v>250538.43000000002</v>
      </c>
      <c r="E57" s="149">
        <f>'Isolation of Entitlements'!Q57</f>
        <v>482935.2649317389</v>
      </c>
      <c r="F57" s="149">
        <f t="shared" si="1"/>
        <v>0</v>
      </c>
      <c r="G57" s="150">
        <f>'Enroll AVG'!C57</f>
        <v>3.8515833697704021E-4</v>
      </c>
      <c r="H57" s="149">
        <f t="shared" si="2"/>
        <v>34392.884349856729</v>
      </c>
      <c r="I57" s="149">
        <f t="shared" si="3"/>
        <v>34392.884349856729</v>
      </c>
      <c r="J57" s="151">
        <v>2.9389999999999999E-4</v>
      </c>
    </row>
    <row r="58" spans="1:10" ht="15.75">
      <c r="A58" s="11" t="s">
        <v>56</v>
      </c>
      <c r="B58" s="148">
        <f>'EPSDT Settlement'!J59</f>
        <v>12599017.6</v>
      </c>
      <c r="C58" s="148">
        <v>1613341.51</v>
      </c>
      <c r="D58" s="148">
        <f t="shared" si="4"/>
        <v>14212359.109999999</v>
      </c>
      <c r="E58" s="149">
        <f>'Isolation of Entitlements'!Q58</f>
        <v>13884986.898963224</v>
      </c>
      <c r="F58" s="149">
        <f t="shared" si="1"/>
        <v>327372.21103677526</v>
      </c>
      <c r="G58" s="150">
        <f>'Enroll AVG'!C58</f>
        <v>1.910124205110816E-2</v>
      </c>
      <c r="H58" s="149">
        <f t="shared" si="2"/>
        <v>1705653.8720114592</v>
      </c>
      <c r="I58" s="149">
        <f t="shared" si="3"/>
        <v>2033026.0830482345</v>
      </c>
      <c r="J58" s="151">
        <v>1.7373400000000001E-2</v>
      </c>
    </row>
    <row r="59" spans="1:10" ht="15.75">
      <c r="A59" s="11" t="s">
        <v>57</v>
      </c>
      <c r="B59" s="148">
        <f>'EPSDT Settlement'!J60</f>
        <v>236683</v>
      </c>
      <c r="C59" s="148">
        <v>0</v>
      </c>
      <c r="D59" s="148">
        <f t="shared" si="4"/>
        <v>236683</v>
      </c>
      <c r="E59" s="149">
        <f>'Isolation of Entitlements'!Q59</f>
        <v>420622.19994630181</v>
      </c>
      <c r="F59" s="149">
        <f t="shared" si="1"/>
        <v>0</v>
      </c>
      <c r="G59" s="150">
        <f>'Enroll AVG'!C59</f>
        <v>1.1176983562352816E-3</v>
      </c>
      <c r="H59" s="149">
        <f t="shared" si="2"/>
        <v>99805.369931059075</v>
      </c>
      <c r="I59" s="149">
        <f t="shared" si="3"/>
        <v>99805.369931059075</v>
      </c>
      <c r="J59" s="151">
        <v>8.5289999999999997E-4</v>
      </c>
    </row>
    <row r="60" spans="1:10" ht="15.75">
      <c r="A60" s="11" t="s">
        <v>58</v>
      </c>
      <c r="B60" s="148">
        <f>'EPSDT Settlement'!J61</f>
        <v>9192672.9000000004</v>
      </c>
      <c r="C60" s="148">
        <v>1732437.39</v>
      </c>
      <c r="D60" s="148">
        <f t="shared" si="4"/>
        <v>10925110.290000001</v>
      </c>
      <c r="E60" s="149">
        <f>'Isolation of Entitlements'!Q60</f>
        <v>12874482.908697734</v>
      </c>
      <c r="F60" s="149">
        <f t="shared" si="1"/>
        <v>0</v>
      </c>
      <c r="G60" s="150">
        <f>'Enroll AVG'!C60</f>
        <v>1.7655903737997063E-2</v>
      </c>
      <c r="H60" s="149">
        <f t="shared" si="2"/>
        <v>1576591.7469659608</v>
      </c>
      <c r="I60" s="149">
        <f t="shared" si="3"/>
        <v>1576591.7469659608</v>
      </c>
      <c r="J60" s="151">
        <v>1.3472899999999999E-2</v>
      </c>
    </row>
    <row r="61" spans="1:10" ht="15.75">
      <c r="A61" s="11" t="s">
        <v>59</v>
      </c>
      <c r="B61" s="148">
        <f>'EPSDT Settlement'!J62</f>
        <v>591302</v>
      </c>
      <c r="C61" s="148">
        <v>107146.6</v>
      </c>
      <c r="D61" s="148">
        <f t="shared" si="4"/>
        <v>698448.6</v>
      </c>
      <c r="E61" s="149">
        <f>'Isolation of Entitlements'!Q61</f>
        <v>1797217.8866085152</v>
      </c>
      <c r="F61" s="149">
        <f t="shared" si="1"/>
        <v>0</v>
      </c>
      <c r="G61" s="150">
        <f>'Enroll AVG'!C61</f>
        <v>4.4144951120247194E-3</v>
      </c>
      <c r="H61" s="149">
        <f t="shared" si="2"/>
        <v>394194.29692865408</v>
      </c>
      <c r="I61" s="149">
        <f t="shared" si="3"/>
        <v>394194.29692865408</v>
      </c>
      <c r="J61" s="151">
        <v>3.3685999999999998E-3</v>
      </c>
    </row>
    <row r="62" spans="1:10" ht="15.75">
      <c r="A62" s="11" t="s">
        <v>124</v>
      </c>
      <c r="B62" s="155">
        <f>SUM(B5:B61)</f>
        <v>652326941.0999999</v>
      </c>
      <c r="C62" s="155">
        <f t="shared" ref="C62:I62" si="5">SUM(C5:C61)</f>
        <v>60732518.650000006</v>
      </c>
      <c r="D62" s="155">
        <f t="shared" si="5"/>
        <v>713059459.74999964</v>
      </c>
      <c r="E62" s="156">
        <f t="shared" si="5"/>
        <v>782774156.72118437</v>
      </c>
      <c r="F62" s="156">
        <f t="shared" si="5"/>
        <v>27724285.076782785</v>
      </c>
      <c r="G62" s="157">
        <f>SUM(G5:G61)</f>
        <v>1.0000000000000002</v>
      </c>
      <c r="H62" s="156">
        <f>SUM(H5:H61)</f>
        <v>89295443.063217223</v>
      </c>
      <c r="I62" s="156">
        <f t="shared" si="5"/>
        <v>117019728.13999999</v>
      </c>
      <c r="J62" s="158">
        <v>1</v>
      </c>
    </row>
    <row r="63" spans="1:10" hidden="1">
      <c r="I63" s="159"/>
    </row>
    <row r="65" spans="6:9" hidden="1">
      <c r="F65" s="160"/>
      <c r="G65" s="159"/>
    </row>
    <row r="66" spans="6:9" hidden="1">
      <c r="F66" s="152"/>
      <c r="G66" s="153"/>
      <c r="H66" s="159"/>
    </row>
    <row r="68" spans="6:9" hidden="1">
      <c r="F68" s="153"/>
      <c r="G68" s="153"/>
    </row>
    <row r="69" spans="6:9" hidden="1">
      <c r="I69" s="159"/>
    </row>
    <row r="71" spans="6:9" hidden="1">
      <c r="G71" s="159"/>
    </row>
  </sheetData>
  <printOptions horizontalCentered="1"/>
  <pageMargins left="0.5" right="0.5" top="0.75" bottom="0.75" header="0.3" footer="0.3"/>
  <pageSetup paperSize="5" scale="90" fitToWidth="0" fitToHeight="0" orientation="landscape" r:id="rId1"/>
  <headerFooter>
    <oddHeader>&amp;REnclosure 2</oddHeader>
    <oddFooter>&amp;L&amp;"Segoe UI Light,Regular"&amp;9&amp;P of &amp;N&amp;R&amp;P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0"/>
  <sheetViews>
    <sheetView topLeftCell="F1" workbookViewId="0">
      <selection activeCell="H13" activeCellId="1" sqref="E13 H13"/>
    </sheetView>
  </sheetViews>
  <sheetFormatPr defaultColWidth="12.6640625" defaultRowHeight="15.75"/>
  <cols>
    <col min="1" max="1" width="12.6640625" style="123"/>
    <col min="2" max="2" width="33.1640625" style="123" customWidth="1"/>
    <col min="3" max="11" width="35.33203125" style="123" customWidth="1"/>
    <col min="12" max="16384" width="12.6640625" style="123"/>
  </cols>
  <sheetData>
    <row r="1" spans="1:11">
      <c r="A1" s="205" t="s">
        <v>298</v>
      </c>
      <c r="B1" s="205"/>
      <c r="C1" s="205"/>
      <c r="D1" s="205"/>
      <c r="E1" s="205"/>
    </row>
    <row r="2" spans="1:11">
      <c r="A2" s="205" t="s">
        <v>308</v>
      </c>
      <c r="B2" s="205"/>
      <c r="C2" s="205"/>
      <c r="D2" s="205"/>
      <c r="E2" s="205"/>
    </row>
    <row r="3" spans="1:11">
      <c r="A3" s="205" t="s">
        <v>205</v>
      </c>
      <c r="B3" s="205"/>
      <c r="C3" s="205"/>
      <c r="D3" s="205"/>
      <c r="E3" s="205"/>
    </row>
    <row r="4" spans="1:11">
      <c r="A4" s="205" t="s">
        <v>206</v>
      </c>
      <c r="B4" s="205"/>
      <c r="C4" s="205"/>
      <c r="D4" s="205"/>
      <c r="E4" s="205"/>
    </row>
    <row r="5" spans="1:11">
      <c r="A5" s="205" t="s">
        <v>299</v>
      </c>
      <c r="B5" s="205"/>
      <c r="C5" s="205"/>
      <c r="D5" s="205"/>
      <c r="E5" s="205"/>
    </row>
    <row r="9" spans="1:11" ht="16.5" thickBot="1"/>
    <row r="10" spans="1:11" ht="16.5" thickBot="1">
      <c r="C10" s="206" t="s">
        <v>300</v>
      </c>
      <c r="D10" s="198"/>
      <c r="E10" s="207"/>
      <c r="F10" s="198" t="s">
        <v>301</v>
      </c>
      <c r="G10" s="198"/>
      <c r="H10" s="198"/>
      <c r="I10" s="199" t="s">
        <v>302</v>
      </c>
      <c r="J10" s="201" t="s">
        <v>303</v>
      </c>
      <c r="K10" s="203" t="s">
        <v>304</v>
      </c>
    </row>
    <row r="11" spans="1:11" ht="16.5" thickBot="1">
      <c r="A11" s="123" t="s">
        <v>225</v>
      </c>
      <c r="C11" s="124" t="s">
        <v>305</v>
      </c>
      <c r="D11" s="125" t="s">
        <v>296</v>
      </c>
      <c r="E11" s="126" t="s">
        <v>306</v>
      </c>
      <c r="F11" s="125" t="s">
        <v>307</v>
      </c>
      <c r="G11" s="125" t="s">
        <v>296</v>
      </c>
      <c r="H11" s="125" t="s">
        <v>306</v>
      </c>
      <c r="I11" s="200"/>
      <c r="J11" s="202"/>
      <c r="K11" s="204"/>
    </row>
    <row r="12" spans="1:11" ht="16.5" thickBot="1">
      <c r="B12" s="123" t="s">
        <v>3</v>
      </c>
      <c r="C12" s="127">
        <v>10871557.349999998</v>
      </c>
      <c r="D12" s="128">
        <v>7066512.2900000028</v>
      </c>
      <c r="E12" s="129">
        <f>C12-D12</f>
        <v>3805045.0599999949</v>
      </c>
      <c r="F12" s="128">
        <v>195639956.99000004</v>
      </c>
      <c r="G12" s="128">
        <v>97819978.590000004</v>
      </c>
      <c r="H12" s="128">
        <f>F12-G12</f>
        <v>97819978.400000036</v>
      </c>
      <c r="I12" s="127">
        <v>206511514.34000003</v>
      </c>
      <c r="J12" s="128">
        <v>104886490.88</v>
      </c>
      <c r="K12" s="129">
        <f>I12-J12</f>
        <v>101625023.46000004</v>
      </c>
    </row>
    <row r="13" spans="1:11">
      <c r="A13" s="123">
        <v>1</v>
      </c>
      <c r="B13" s="130" t="s">
        <v>4</v>
      </c>
      <c r="C13" s="131">
        <v>209357.5</v>
      </c>
      <c r="D13" s="132">
        <v>136082.38</v>
      </c>
      <c r="E13" s="133">
        <f>C13-D13</f>
        <v>73275.12</v>
      </c>
      <c r="F13" s="134">
        <v>3721311.62</v>
      </c>
      <c r="G13" s="134">
        <v>1860655.81</v>
      </c>
      <c r="H13" s="134">
        <f>F13-G13</f>
        <v>1860655.81</v>
      </c>
      <c r="I13" s="131">
        <v>3930669.12</v>
      </c>
      <c r="J13" s="132">
        <v>1996738.19</v>
      </c>
      <c r="K13" s="133">
        <f>I13-J13</f>
        <v>1933930.9300000002</v>
      </c>
    </row>
    <row r="14" spans="1:11">
      <c r="A14" s="123">
        <v>2</v>
      </c>
      <c r="B14" s="135" t="s">
        <v>61</v>
      </c>
      <c r="C14" s="131"/>
      <c r="D14" s="132"/>
      <c r="E14" s="133">
        <f t="shared" ref="E14:E70" si="0">C14-D14</f>
        <v>0</v>
      </c>
      <c r="F14" s="134">
        <v>10920</v>
      </c>
      <c r="G14" s="134">
        <v>5460</v>
      </c>
      <c r="H14" s="134">
        <f t="shared" ref="H14:H70" si="1">F14-G14</f>
        <v>5460</v>
      </c>
      <c r="I14" s="131">
        <v>10920</v>
      </c>
      <c r="J14" s="132">
        <v>5460</v>
      </c>
      <c r="K14" s="133">
        <f t="shared" ref="K14:K70" si="2">I14-J14</f>
        <v>5460</v>
      </c>
    </row>
    <row r="15" spans="1:11">
      <c r="A15" s="123">
        <v>3</v>
      </c>
      <c r="B15" s="135" t="s">
        <v>5</v>
      </c>
      <c r="C15" s="131"/>
      <c r="D15" s="132"/>
      <c r="E15" s="133">
        <f t="shared" si="0"/>
        <v>0</v>
      </c>
      <c r="F15" s="134">
        <v>62732.45</v>
      </c>
      <c r="G15" s="134">
        <v>31366.23</v>
      </c>
      <c r="H15" s="134">
        <f t="shared" si="1"/>
        <v>31366.219999999998</v>
      </c>
      <c r="I15" s="131">
        <v>62732.45</v>
      </c>
      <c r="J15" s="132">
        <v>31366.23</v>
      </c>
      <c r="K15" s="133">
        <f t="shared" si="2"/>
        <v>31366.219999999998</v>
      </c>
    </row>
    <row r="16" spans="1:11">
      <c r="A16" s="123">
        <v>4</v>
      </c>
      <c r="B16" s="135" t="s">
        <v>6</v>
      </c>
      <c r="C16" s="131">
        <v>89645</v>
      </c>
      <c r="D16" s="132">
        <v>58269.25</v>
      </c>
      <c r="E16" s="133">
        <f t="shared" si="0"/>
        <v>31375.75</v>
      </c>
      <c r="F16" s="134">
        <v>888731.89</v>
      </c>
      <c r="G16" s="134">
        <v>444365.95</v>
      </c>
      <c r="H16" s="134">
        <f t="shared" si="1"/>
        <v>444365.94</v>
      </c>
      <c r="I16" s="131">
        <v>978376.89</v>
      </c>
      <c r="J16" s="132">
        <v>502635.2</v>
      </c>
      <c r="K16" s="133">
        <f t="shared" si="2"/>
        <v>475741.69</v>
      </c>
    </row>
    <row r="17" spans="1:11">
      <c r="A17" s="123">
        <v>5</v>
      </c>
      <c r="B17" s="135" t="s">
        <v>7</v>
      </c>
      <c r="C17" s="131">
        <v>7150</v>
      </c>
      <c r="D17" s="132">
        <v>4647.5</v>
      </c>
      <c r="E17" s="133">
        <f t="shared" si="0"/>
        <v>2502.5</v>
      </c>
      <c r="F17" s="134">
        <v>90458.25</v>
      </c>
      <c r="G17" s="134">
        <v>45229.13</v>
      </c>
      <c r="H17" s="134">
        <f t="shared" si="1"/>
        <v>45229.120000000003</v>
      </c>
      <c r="I17" s="131">
        <v>97608.25</v>
      </c>
      <c r="J17" s="132">
        <v>49876.63</v>
      </c>
      <c r="K17" s="133">
        <f t="shared" si="2"/>
        <v>47731.62</v>
      </c>
    </row>
    <row r="18" spans="1:11">
      <c r="A18" s="123">
        <v>6</v>
      </c>
      <c r="B18" s="135" t="s">
        <v>8</v>
      </c>
      <c r="C18" s="131"/>
      <c r="D18" s="132"/>
      <c r="E18" s="133">
        <f t="shared" si="0"/>
        <v>0</v>
      </c>
      <c r="F18" s="134">
        <v>21112.71</v>
      </c>
      <c r="G18" s="134">
        <v>10556.36</v>
      </c>
      <c r="H18" s="134">
        <f t="shared" si="1"/>
        <v>10556.349999999999</v>
      </c>
      <c r="I18" s="131">
        <v>21112.71</v>
      </c>
      <c r="J18" s="132">
        <v>10556.36</v>
      </c>
      <c r="K18" s="133">
        <f t="shared" si="2"/>
        <v>10556.349999999999</v>
      </c>
    </row>
    <row r="19" spans="1:11">
      <c r="A19" s="123">
        <v>7</v>
      </c>
      <c r="B19" s="135" t="s">
        <v>9</v>
      </c>
      <c r="C19" s="131">
        <v>210727</v>
      </c>
      <c r="D19" s="132">
        <v>136972.54999999999</v>
      </c>
      <c r="E19" s="133">
        <f t="shared" si="0"/>
        <v>73754.450000000012</v>
      </c>
      <c r="F19" s="134">
        <v>2802722.4</v>
      </c>
      <c r="G19" s="134">
        <v>1401361.2</v>
      </c>
      <c r="H19" s="134">
        <f t="shared" si="1"/>
        <v>1401361.2</v>
      </c>
      <c r="I19" s="131">
        <v>3013449.4</v>
      </c>
      <c r="J19" s="132">
        <v>1538333.75</v>
      </c>
      <c r="K19" s="133">
        <f t="shared" si="2"/>
        <v>1475115.65</v>
      </c>
    </row>
    <row r="20" spans="1:11">
      <c r="A20" s="123">
        <v>8</v>
      </c>
      <c r="B20" s="135" t="s">
        <v>10</v>
      </c>
      <c r="C20" s="131"/>
      <c r="D20" s="132"/>
      <c r="E20" s="133">
        <f t="shared" si="0"/>
        <v>0</v>
      </c>
      <c r="F20" s="134">
        <v>75421</v>
      </c>
      <c r="G20" s="134">
        <v>37710.5</v>
      </c>
      <c r="H20" s="134">
        <f t="shared" si="1"/>
        <v>37710.5</v>
      </c>
      <c r="I20" s="131">
        <v>75421</v>
      </c>
      <c r="J20" s="132">
        <v>37710.5</v>
      </c>
      <c r="K20" s="133">
        <f t="shared" si="2"/>
        <v>37710.5</v>
      </c>
    </row>
    <row r="21" spans="1:11">
      <c r="A21" s="123">
        <v>9</v>
      </c>
      <c r="B21" s="135" t="s">
        <v>11</v>
      </c>
      <c r="C21" s="131">
        <v>14630</v>
      </c>
      <c r="D21" s="132">
        <v>9509.5</v>
      </c>
      <c r="E21" s="133">
        <f t="shared" si="0"/>
        <v>5120.5</v>
      </c>
      <c r="F21" s="134">
        <v>300628.71000000002</v>
      </c>
      <c r="G21" s="134">
        <v>150314.35999999999</v>
      </c>
      <c r="H21" s="134">
        <f t="shared" si="1"/>
        <v>150314.35000000003</v>
      </c>
      <c r="I21" s="131">
        <v>315258.71000000002</v>
      </c>
      <c r="J21" s="132">
        <v>159823.85999999999</v>
      </c>
      <c r="K21" s="133">
        <f t="shared" si="2"/>
        <v>155434.85000000003</v>
      </c>
    </row>
    <row r="22" spans="1:11">
      <c r="A22" s="123">
        <v>10</v>
      </c>
      <c r="B22" s="135" t="s">
        <v>12</v>
      </c>
      <c r="C22" s="131">
        <v>289810.24</v>
      </c>
      <c r="D22" s="132">
        <v>188376.66</v>
      </c>
      <c r="E22" s="133">
        <f t="shared" si="0"/>
        <v>101433.57999999999</v>
      </c>
      <c r="F22" s="134">
        <v>11332249.369999999</v>
      </c>
      <c r="G22" s="134">
        <v>5666124.6900000004</v>
      </c>
      <c r="H22" s="134">
        <f t="shared" si="1"/>
        <v>5666124.6799999988</v>
      </c>
      <c r="I22" s="131">
        <v>11622059.609999999</v>
      </c>
      <c r="J22" s="132">
        <v>5854501.3500000006</v>
      </c>
      <c r="K22" s="133">
        <f t="shared" si="2"/>
        <v>5767558.2599999988</v>
      </c>
    </row>
    <row r="23" spans="1:11">
      <c r="A23" s="123">
        <v>11</v>
      </c>
      <c r="B23" s="135" t="s">
        <v>13</v>
      </c>
      <c r="C23" s="131">
        <v>37260</v>
      </c>
      <c r="D23" s="132">
        <v>24219</v>
      </c>
      <c r="E23" s="133">
        <f t="shared" si="0"/>
        <v>13041</v>
      </c>
      <c r="F23" s="134">
        <v>87233.25</v>
      </c>
      <c r="G23" s="134">
        <v>43616.63</v>
      </c>
      <c r="H23" s="134">
        <f t="shared" si="1"/>
        <v>43616.62</v>
      </c>
      <c r="I23" s="131">
        <v>124493.25</v>
      </c>
      <c r="J23" s="132">
        <v>67835.63</v>
      </c>
      <c r="K23" s="133">
        <f t="shared" si="2"/>
        <v>56657.619999999995</v>
      </c>
    </row>
    <row r="24" spans="1:11">
      <c r="A24" s="123">
        <v>12</v>
      </c>
      <c r="B24" s="135" t="s">
        <v>14</v>
      </c>
      <c r="C24" s="131">
        <v>21850</v>
      </c>
      <c r="D24" s="132">
        <v>14202.5</v>
      </c>
      <c r="E24" s="133">
        <f t="shared" si="0"/>
        <v>7647.5</v>
      </c>
      <c r="F24" s="134">
        <v>235676.65</v>
      </c>
      <c r="G24" s="134">
        <v>117838.33</v>
      </c>
      <c r="H24" s="134">
        <f t="shared" si="1"/>
        <v>117838.31999999999</v>
      </c>
      <c r="I24" s="131">
        <v>257526.65</v>
      </c>
      <c r="J24" s="132">
        <v>132040.83000000002</v>
      </c>
      <c r="K24" s="133">
        <f t="shared" si="2"/>
        <v>125485.81999999998</v>
      </c>
    </row>
    <row r="25" spans="1:11">
      <c r="A25" s="123">
        <v>13</v>
      </c>
      <c r="B25" s="135" t="s">
        <v>15</v>
      </c>
      <c r="C25" s="131">
        <v>1731</v>
      </c>
      <c r="D25" s="132">
        <v>1125.1500000000001</v>
      </c>
      <c r="E25" s="133">
        <f t="shared" si="0"/>
        <v>605.84999999999991</v>
      </c>
      <c r="F25" s="134">
        <v>280851.84000000003</v>
      </c>
      <c r="G25" s="134">
        <v>140425.92000000001</v>
      </c>
      <c r="H25" s="134">
        <f t="shared" si="1"/>
        <v>140425.92000000001</v>
      </c>
      <c r="I25" s="131">
        <v>282582.84000000003</v>
      </c>
      <c r="J25" s="132">
        <v>141551.07</v>
      </c>
      <c r="K25" s="133">
        <f t="shared" si="2"/>
        <v>141031.77000000002</v>
      </c>
    </row>
    <row r="26" spans="1:11">
      <c r="A26" s="123">
        <v>14</v>
      </c>
      <c r="B26" s="135" t="s">
        <v>16</v>
      </c>
      <c r="C26" s="131"/>
      <c r="D26" s="132"/>
      <c r="E26" s="133">
        <f t="shared" si="0"/>
        <v>0</v>
      </c>
      <c r="F26" s="134">
        <v>75294.94</v>
      </c>
      <c r="G26" s="134">
        <v>37647.47</v>
      </c>
      <c r="H26" s="134">
        <f t="shared" si="1"/>
        <v>37647.47</v>
      </c>
      <c r="I26" s="131">
        <v>75294.94</v>
      </c>
      <c r="J26" s="132">
        <v>37647.47</v>
      </c>
      <c r="K26" s="133">
        <f t="shared" si="2"/>
        <v>37647.47</v>
      </c>
    </row>
    <row r="27" spans="1:11">
      <c r="A27" s="123">
        <v>15</v>
      </c>
      <c r="B27" s="135" t="s">
        <v>17</v>
      </c>
      <c r="C27" s="131">
        <v>65088.79</v>
      </c>
      <c r="D27" s="132">
        <v>42307.71</v>
      </c>
      <c r="E27" s="133">
        <f t="shared" si="0"/>
        <v>22781.08</v>
      </c>
      <c r="F27" s="134">
        <v>1661842.91</v>
      </c>
      <c r="G27" s="134">
        <v>830921.46</v>
      </c>
      <c r="H27" s="134">
        <f t="shared" si="1"/>
        <v>830921.45</v>
      </c>
      <c r="I27" s="131">
        <v>1726931.7</v>
      </c>
      <c r="J27" s="132">
        <v>873229.16999999993</v>
      </c>
      <c r="K27" s="133">
        <f t="shared" si="2"/>
        <v>853702.53</v>
      </c>
    </row>
    <row r="28" spans="1:11">
      <c r="A28" s="123">
        <v>16</v>
      </c>
      <c r="B28" s="135" t="s">
        <v>18</v>
      </c>
      <c r="C28" s="131">
        <v>13012</v>
      </c>
      <c r="D28" s="132">
        <v>8457.7999999999993</v>
      </c>
      <c r="E28" s="133">
        <f t="shared" si="0"/>
        <v>4554.2000000000007</v>
      </c>
      <c r="F28" s="134">
        <v>1005267.9</v>
      </c>
      <c r="G28" s="134">
        <v>502633.95</v>
      </c>
      <c r="H28" s="134">
        <f t="shared" si="1"/>
        <v>502633.95</v>
      </c>
      <c r="I28" s="131">
        <v>1018279.9</v>
      </c>
      <c r="J28" s="132">
        <v>511091.75</v>
      </c>
      <c r="K28" s="133">
        <f t="shared" si="2"/>
        <v>507188.15</v>
      </c>
    </row>
    <row r="29" spans="1:11">
      <c r="A29" s="123">
        <v>17</v>
      </c>
      <c r="B29" s="135" t="s">
        <v>19</v>
      </c>
      <c r="C29" s="131">
        <v>186766</v>
      </c>
      <c r="D29" s="132">
        <v>121397.9</v>
      </c>
      <c r="E29" s="133">
        <f t="shared" si="0"/>
        <v>65368.100000000006</v>
      </c>
      <c r="F29" s="134">
        <v>854803.9</v>
      </c>
      <c r="G29" s="134">
        <v>427401.95</v>
      </c>
      <c r="H29" s="134">
        <f t="shared" si="1"/>
        <v>427401.95</v>
      </c>
      <c r="I29" s="131">
        <v>1041569.9</v>
      </c>
      <c r="J29" s="132">
        <v>548799.85</v>
      </c>
      <c r="K29" s="133">
        <f t="shared" si="2"/>
        <v>492770.05000000005</v>
      </c>
    </row>
    <row r="30" spans="1:11">
      <c r="A30" s="123">
        <v>18</v>
      </c>
      <c r="B30" s="135" t="s">
        <v>20</v>
      </c>
      <c r="C30" s="131">
        <v>2199.6</v>
      </c>
      <c r="D30" s="132">
        <v>1429.74</v>
      </c>
      <c r="E30" s="133">
        <f t="shared" si="0"/>
        <v>769.8599999999999</v>
      </c>
      <c r="F30" s="134">
        <v>143148</v>
      </c>
      <c r="G30" s="134">
        <v>71574</v>
      </c>
      <c r="H30" s="134">
        <f t="shared" si="1"/>
        <v>71574</v>
      </c>
      <c r="I30" s="131">
        <v>145347.6</v>
      </c>
      <c r="J30" s="132">
        <v>73003.740000000005</v>
      </c>
      <c r="K30" s="133">
        <f t="shared" si="2"/>
        <v>72343.86</v>
      </c>
    </row>
    <row r="31" spans="1:11">
      <c r="A31" s="123">
        <v>19</v>
      </c>
      <c r="B31" s="135" t="s">
        <v>21</v>
      </c>
      <c r="C31" s="131">
        <v>2584350.16</v>
      </c>
      <c r="D31" s="132">
        <v>1679827.6</v>
      </c>
      <c r="E31" s="133">
        <f t="shared" si="0"/>
        <v>904522.56</v>
      </c>
      <c r="F31" s="134">
        <v>77525465.780000001</v>
      </c>
      <c r="G31" s="134">
        <v>38762732.890000001</v>
      </c>
      <c r="H31" s="134">
        <f t="shared" si="1"/>
        <v>38762732.890000001</v>
      </c>
      <c r="I31" s="131">
        <v>80109815.939999998</v>
      </c>
      <c r="J31" s="132">
        <v>40442560.490000002</v>
      </c>
      <c r="K31" s="133">
        <f t="shared" si="2"/>
        <v>39667255.449999996</v>
      </c>
    </row>
    <row r="32" spans="1:11">
      <c r="A32" s="123">
        <v>20</v>
      </c>
      <c r="B32" s="135" t="s">
        <v>22</v>
      </c>
      <c r="C32" s="131">
        <v>20688</v>
      </c>
      <c r="D32" s="132">
        <v>13447.2</v>
      </c>
      <c r="E32" s="133">
        <f t="shared" si="0"/>
        <v>7240.7999999999993</v>
      </c>
      <c r="F32" s="134">
        <v>834171.85</v>
      </c>
      <c r="G32" s="134">
        <v>417085.93</v>
      </c>
      <c r="H32" s="134">
        <f t="shared" si="1"/>
        <v>417085.92</v>
      </c>
      <c r="I32" s="131">
        <v>854859.85</v>
      </c>
      <c r="J32" s="132">
        <v>430533.13</v>
      </c>
      <c r="K32" s="133">
        <f t="shared" si="2"/>
        <v>424326.72</v>
      </c>
    </row>
    <row r="33" spans="1:11">
      <c r="A33" s="123">
        <v>21</v>
      </c>
      <c r="B33" s="135" t="s">
        <v>23</v>
      </c>
      <c r="C33" s="131">
        <v>130840</v>
      </c>
      <c r="D33" s="132">
        <v>85046</v>
      </c>
      <c r="E33" s="133">
        <f t="shared" si="0"/>
        <v>45794</v>
      </c>
      <c r="F33" s="134">
        <v>955736.29</v>
      </c>
      <c r="G33" s="134">
        <v>477868.15</v>
      </c>
      <c r="H33" s="134">
        <f t="shared" si="1"/>
        <v>477868.14</v>
      </c>
      <c r="I33" s="131">
        <v>1086576.29</v>
      </c>
      <c r="J33" s="132">
        <v>562914.15</v>
      </c>
      <c r="K33" s="133">
        <f t="shared" si="2"/>
        <v>523662.14</v>
      </c>
    </row>
    <row r="34" spans="1:11">
      <c r="A34" s="123">
        <v>22</v>
      </c>
      <c r="B34" s="135" t="s">
        <v>24</v>
      </c>
      <c r="C34" s="131">
        <v>3747</v>
      </c>
      <c r="D34" s="132">
        <v>2435.5500000000002</v>
      </c>
      <c r="E34" s="133">
        <f t="shared" si="0"/>
        <v>1311.4499999999998</v>
      </c>
      <c r="F34" s="134">
        <v>58558</v>
      </c>
      <c r="G34" s="134">
        <v>29279</v>
      </c>
      <c r="H34" s="134">
        <f t="shared" si="1"/>
        <v>29279</v>
      </c>
      <c r="I34" s="131">
        <v>62305</v>
      </c>
      <c r="J34" s="132">
        <v>31714.55</v>
      </c>
      <c r="K34" s="133">
        <f t="shared" si="2"/>
        <v>30590.45</v>
      </c>
    </row>
    <row r="35" spans="1:11">
      <c r="A35" s="123">
        <v>23</v>
      </c>
      <c r="B35" s="135" t="s">
        <v>25</v>
      </c>
      <c r="C35" s="131">
        <v>61493</v>
      </c>
      <c r="D35" s="132">
        <v>39970.449999999997</v>
      </c>
      <c r="E35" s="133">
        <f t="shared" si="0"/>
        <v>21522.550000000003</v>
      </c>
      <c r="F35" s="134">
        <v>1030442.34</v>
      </c>
      <c r="G35" s="134">
        <v>515221.17</v>
      </c>
      <c r="H35" s="134">
        <f t="shared" si="1"/>
        <v>515221.17</v>
      </c>
      <c r="I35" s="131">
        <v>1091935.3399999999</v>
      </c>
      <c r="J35" s="132">
        <v>555191.62</v>
      </c>
      <c r="K35" s="133">
        <f t="shared" si="2"/>
        <v>536743.71999999986</v>
      </c>
    </row>
    <row r="36" spans="1:11">
      <c r="A36" s="123">
        <v>24</v>
      </c>
      <c r="B36" s="135" t="s">
        <v>26</v>
      </c>
      <c r="C36" s="131">
        <v>91743</v>
      </c>
      <c r="D36" s="132">
        <v>59632.95</v>
      </c>
      <c r="E36" s="133">
        <f t="shared" si="0"/>
        <v>32110.050000000003</v>
      </c>
      <c r="F36" s="134">
        <v>1052186.8</v>
      </c>
      <c r="G36" s="134">
        <v>526093.4</v>
      </c>
      <c r="H36" s="134">
        <f t="shared" si="1"/>
        <v>526093.4</v>
      </c>
      <c r="I36" s="131">
        <v>1143929.8</v>
      </c>
      <c r="J36" s="132">
        <v>585726.35</v>
      </c>
      <c r="K36" s="133">
        <f t="shared" si="2"/>
        <v>558203.45000000007</v>
      </c>
    </row>
    <row r="37" spans="1:11">
      <c r="A37" s="123">
        <v>25</v>
      </c>
      <c r="B37" s="135" t="s">
        <v>27</v>
      </c>
      <c r="C37" s="131"/>
      <c r="D37" s="132"/>
      <c r="E37" s="133">
        <f t="shared" si="0"/>
        <v>0</v>
      </c>
      <c r="F37" s="134">
        <v>42027</v>
      </c>
      <c r="G37" s="134">
        <v>21013.5</v>
      </c>
      <c r="H37" s="134">
        <f t="shared" si="1"/>
        <v>21013.5</v>
      </c>
      <c r="I37" s="131">
        <v>42027</v>
      </c>
      <c r="J37" s="132">
        <v>21013.5</v>
      </c>
      <c r="K37" s="133">
        <f t="shared" si="2"/>
        <v>21013.5</v>
      </c>
    </row>
    <row r="38" spans="1:11">
      <c r="A38" s="123">
        <v>26</v>
      </c>
      <c r="B38" s="135" t="s">
        <v>28</v>
      </c>
      <c r="C38" s="131"/>
      <c r="D38" s="132"/>
      <c r="E38" s="133">
        <f t="shared" si="0"/>
        <v>0</v>
      </c>
      <c r="F38" s="134">
        <v>31458</v>
      </c>
      <c r="G38" s="134">
        <v>15729</v>
      </c>
      <c r="H38" s="134">
        <f t="shared" si="1"/>
        <v>15729</v>
      </c>
      <c r="I38" s="131">
        <v>31458</v>
      </c>
      <c r="J38" s="132">
        <v>15729</v>
      </c>
      <c r="K38" s="133">
        <f t="shared" si="2"/>
        <v>15729</v>
      </c>
    </row>
    <row r="39" spans="1:11">
      <c r="A39" s="123">
        <v>27</v>
      </c>
      <c r="B39" s="135" t="s">
        <v>29</v>
      </c>
      <c r="C39" s="131">
        <v>189394.94</v>
      </c>
      <c r="D39" s="132">
        <v>123106.71</v>
      </c>
      <c r="E39" s="133">
        <f t="shared" si="0"/>
        <v>66288.23</v>
      </c>
      <c r="F39" s="134">
        <v>1816890.9</v>
      </c>
      <c r="G39" s="134">
        <v>908445.45</v>
      </c>
      <c r="H39" s="134">
        <f t="shared" si="1"/>
        <v>908445.45</v>
      </c>
      <c r="I39" s="131">
        <v>2006285.8399999999</v>
      </c>
      <c r="J39" s="132">
        <v>1031552.1599999999</v>
      </c>
      <c r="K39" s="133">
        <f t="shared" si="2"/>
        <v>974733.67999999993</v>
      </c>
    </row>
    <row r="40" spans="1:11">
      <c r="A40" s="123">
        <v>28</v>
      </c>
      <c r="B40" s="135" t="s">
        <v>30</v>
      </c>
      <c r="C40" s="131">
        <v>16217</v>
      </c>
      <c r="D40" s="132">
        <v>10541.05</v>
      </c>
      <c r="E40" s="133">
        <f t="shared" si="0"/>
        <v>5675.9500000000007</v>
      </c>
      <c r="F40" s="134">
        <v>324195.25</v>
      </c>
      <c r="G40" s="134">
        <v>162097.63</v>
      </c>
      <c r="H40" s="134">
        <f t="shared" si="1"/>
        <v>162097.62</v>
      </c>
      <c r="I40" s="131">
        <v>340412.25</v>
      </c>
      <c r="J40" s="132">
        <v>172638.68</v>
      </c>
      <c r="K40" s="133">
        <f t="shared" si="2"/>
        <v>167773.57</v>
      </c>
    </row>
    <row r="41" spans="1:11">
      <c r="A41" s="123">
        <v>29</v>
      </c>
      <c r="B41" s="135" t="s">
        <v>31</v>
      </c>
      <c r="C41" s="131">
        <v>15178.2</v>
      </c>
      <c r="D41" s="132">
        <v>9865.83</v>
      </c>
      <c r="E41" s="133">
        <f t="shared" si="0"/>
        <v>5312.3700000000008</v>
      </c>
      <c r="F41" s="134">
        <v>259271.24</v>
      </c>
      <c r="G41" s="134">
        <v>129635.62</v>
      </c>
      <c r="H41" s="134">
        <f t="shared" si="1"/>
        <v>129635.62</v>
      </c>
      <c r="I41" s="131">
        <v>274449.44</v>
      </c>
      <c r="J41" s="132">
        <v>139501.44999999998</v>
      </c>
      <c r="K41" s="133">
        <f t="shared" si="2"/>
        <v>134947.99000000002</v>
      </c>
    </row>
    <row r="42" spans="1:11">
      <c r="A42" s="123">
        <v>30</v>
      </c>
      <c r="B42" s="135" t="s">
        <v>32</v>
      </c>
      <c r="C42" s="131">
        <v>935625.95</v>
      </c>
      <c r="D42" s="132">
        <v>608156.87</v>
      </c>
      <c r="E42" s="133">
        <f t="shared" si="0"/>
        <v>327469.07999999996</v>
      </c>
      <c r="F42" s="134">
        <v>14998579.18</v>
      </c>
      <c r="G42" s="134">
        <v>7499289.5899999999</v>
      </c>
      <c r="H42" s="134">
        <f t="shared" si="1"/>
        <v>7499289.5899999999</v>
      </c>
      <c r="I42" s="131">
        <v>15934205.129999999</v>
      </c>
      <c r="J42" s="132">
        <v>8107446.46</v>
      </c>
      <c r="K42" s="133">
        <f t="shared" si="2"/>
        <v>7826758.669999999</v>
      </c>
    </row>
    <row r="43" spans="1:11">
      <c r="A43" s="123">
        <v>31</v>
      </c>
      <c r="B43" s="135" t="s">
        <v>33</v>
      </c>
      <c r="C43" s="131">
        <v>55614.18</v>
      </c>
      <c r="D43" s="132">
        <v>36149.22</v>
      </c>
      <c r="E43" s="133">
        <f t="shared" si="0"/>
        <v>19464.96</v>
      </c>
      <c r="F43" s="134">
        <v>295817.23</v>
      </c>
      <c r="G43" s="134">
        <v>147908.62</v>
      </c>
      <c r="H43" s="134">
        <f t="shared" si="1"/>
        <v>147908.60999999999</v>
      </c>
      <c r="I43" s="131">
        <v>351431.41</v>
      </c>
      <c r="J43" s="132">
        <v>184057.84</v>
      </c>
      <c r="K43" s="133">
        <f t="shared" si="2"/>
        <v>167373.56999999998</v>
      </c>
    </row>
    <row r="44" spans="1:11">
      <c r="A44" s="123">
        <v>32</v>
      </c>
      <c r="B44" s="135" t="s">
        <v>34</v>
      </c>
      <c r="C44" s="131">
        <v>13860</v>
      </c>
      <c r="D44" s="132">
        <v>9009</v>
      </c>
      <c r="E44" s="133">
        <f t="shared" si="0"/>
        <v>4851</v>
      </c>
      <c r="F44" s="134">
        <v>46757.5</v>
      </c>
      <c r="G44" s="134">
        <v>23378.75</v>
      </c>
      <c r="H44" s="134">
        <f t="shared" si="1"/>
        <v>23378.75</v>
      </c>
      <c r="I44" s="131">
        <v>60617.5</v>
      </c>
      <c r="J44" s="132">
        <v>32387.75</v>
      </c>
      <c r="K44" s="133">
        <f t="shared" si="2"/>
        <v>28229.75</v>
      </c>
    </row>
    <row r="45" spans="1:11">
      <c r="A45" s="123">
        <v>33</v>
      </c>
      <c r="B45" s="135" t="s">
        <v>35</v>
      </c>
      <c r="C45" s="131">
        <v>582712.01</v>
      </c>
      <c r="D45" s="132">
        <v>378762.81</v>
      </c>
      <c r="E45" s="133">
        <f t="shared" si="0"/>
        <v>203949.2</v>
      </c>
      <c r="F45" s="134">
        <v>3484387.55</v>
      </c>
      <c r="G45" s="134">
        <v>1742193.78</v>
      </c>
      <c r="H45" s="134">
        <f t="shared" si="1"/>
        <v>1742193.7699999998</v>
      </c>
      <c r="I45" s="131">
        <v>4067099.5599999996</v>
      </c>
      <c r="J45" s="132">
        <v>2120956.59</v>
      </c>
      <c r="K45" s="133">
        <f t="shared" si="2"/>
        <v>1946142.9699999997</v>
      </c>
    </row>
    <row r="46" spans="1:11">
      <c r="A46" s="123">
        <v>34</v>
      </c>
      <c r="B46" s="135" t="s">
        <v>36</v>
      </c>
      <c r="C46" s="131">
        <v>377915.88</v>
      </c>
      <c r="D46" s="132">
        <v>245645.32</v>
      </c>
      <c r="E46" s="133">
        <f t="shared" si="0"/>
        <v>132270.56</v>
      </c>
      <c r="F46" s="134">
        <v>5936135.9900000002</v>
      </c>
      <c r="G46" s="134">
        <v>2968068</v>
      </c>
      <c r="H46" s="134">
        <f t="shared" si="1"/>
        <v>2968067.99</v>
      </c>
      <c r="I46" s="131">
        <v>6314051.8700000001</v>
      </c>
      <c r="J46" s="132">
        <v>3213713.32</v>
      </c>
      <c r="K46" s="133">
        <f t="shared" si="2"/>
        <v>3100338.5500000003</v>
      </c>
    </row>
    <row r="47" spans="1:11">
      <c r="A47" s="123">
        <v>35</v>
      </c>
      <c r="B47" s="135" t="s">
        <v>37</v>
      </c>
      <c r="C47" s="131">
        <v>5615</v>
      </c>
      <c r="D47" s="132">
        <v>3649.75</v>
      </c>
      <c r="E47" s="133">
        <f t="shared" si="0"/>
        <v>1965.25</v>
      </c>
      <c r="F47" s="134">
        <v>79551</v>
      </c>
      <c r="G47" s="134">
        <v>39775.5</v>
      </c>
      <c r="H47" s="134">
        <f t="shared" si="1"/>
        <v>39775.5</v>
      </c>
      <c r="I47" s="131">
        <v>85166</v>
      </c>
      <c r="J47" s="132">
        <v>43425.25</v>
      </c>
      <c r="K47" s="133">
        <f t="shared" si="2"/>
        <v>41740.75</v>
      </c>
    </row>
    <row r="48" spans="1:11">
      <c r="A48" s="123">
        <v>36</v>
      </c>
      <c r="B48" s="135" t="s">
        <v>38</v>
      </c>
      <c r="C48" s="131">
        <v>950383.23</v>
      </c>
      <c r="D48" s="132">
        <v>617749.1</v>
      </c>
      <c r="E48" s="133">
        <f t="shared" si="0"/>
        <v>332634.13</v>
      </c>
      <c r="F48" s="134">
        <v>9547731.6999999993</v>
      </c>
      <c r="G48" s="134">
        <v>4773865.8499999996</v>
      </c>
      <c r="H48" s="134">
        <f t="shared" si="1"/>
        <v>4773865.8499999996</v>
      </c>
      <c r="I48" s="131">
        <v>10498114.93</v>
      </c>
      <c r="J48" s="132">
        <v>5391614.9499999993</v>
      </c>
      <c r="K48" s="133">
        <f t="shared" si="2"/>
        <v>5106499.9800000004</v>
      </c>
    </row>
    <row r="49" spans="1:11">
      <c r="A49" s="123">
        <v>37</v>
      </c>
      <c r="B49" s="135" t="s">
        <v>39</v>
      </c>
      <c r="C49" s="131">
        <v>610282.38</v>
      </c>
      <c r="D49" s="132">
        <v>396683.55</v>
      </c>
      <c r="E49" s="133">
        <f t="shared" si="0"/>
        <v>213598.83000000002</v>
      </c>
      <c r="F49" s="134">
        <v>22259358.52</v>
      </c>
      <c r="G49" s="134">
        <v>11129679.26</v>
      </c>
      <c r="H49" s="134">
        <f t="shared" si="1"/>
        <v>11129679.26</v>
      </c>
      <c r="I49" s="131">
        <v>22869640.899999999</v>
      </c>
      <c r="J49" s="132">
        <v>11526362.810000001</v>
      </c>
      <c r="K49" s="133">
        <f t="shared" si="2"/>
        <v>11343278.089999998</v>
      </c>
    </row>
    <row r="50" spans="1:11">
      <c r="A50" s="123">
        <v>38</v>
      </c>
      <c r="B50" s="135" t="s">
        <v>40</v>
      </c>
      <c r="C50" s="131">
        <v>176425</v>
      </c>
      <c r="D50" s="132">
        <v>114676.25</v>
      </c>
      <c r="E50" s="133">
        <f t="shared" si="0"/>
        <v>61748.75</v>
      </c>
      <c r="F50" s="134">
        <v>2594550.9300000002</v>
      </c>
      <c r="G50" s="134">
        <v>1297275.46</v>
      </c>
      <c r="H50" s="134">
        <f t="shared" si="1"/>
        <v>1297275.4700000002</v>
      </c>
      <c r="I50" s="131">
        <v>2770975.93</v>
      </c>
      <c r="J50" s="132">
        <v>1411951.71</v>
      </c>
      <c r="K50" s="133">
        <f t="shared" si="2"/>
        <v>1359024.2200000002</v>
      </c>
    </row>
    <row r="51" spans="1:11">
      <c r="A51" s="123">
        <v>39</v>
      </c>
      <c r="B51" s="135" t="s">
        <v>41</v>
      </c>
      <c r="C51" s="131">
        <v>108670</v>
      </c>
      <c r="D51" s="132">
        <v>70635.5</v>
      </c>
      <c r="E51" s="133">
        <f t="shared" si="0"/>
        <v>38034.5</v>
      </c>
      <c r="F51" s="134">
        <v>1177258.55</v>
      </c>
      <c r="G51" s="134">
        <v>588629.28</v>
      </c>
      <c r="H51" s="134">
        <f t="shared" si="1"/>
        <v>588629.27</v>
      </c>
      <c r="I51" s="131">
        <v>1285928.55</v>
      </c>
      <c r="J51" s="132">
        <v>659264.78</v>
      </c>
      <c r="K51" s="133">
        <f t="shared" si="2"/>
        <v>626663.77</v>
      </c>
    </row>
    <row r="52" spans="1:11">
      <c r="A52" s="123">
        <v>40</v>
      </c>
      <c r="B52" s="135" t="s">
        <v>42</v>
      </c>
      <c r="C52" s="131">
        <v>101354</v>
      </c>
      <c r="D52" s="132">
        <v>65880.100000000006</v>
      </c>
      <c r="E52" s="133">
        <f t="shared" si="0"/>
        <v>35473.899999999994</v>
      </c>
      <c r="F52" s="134">
        <v>447220.33</v>
      </c>
      <c r="G52" s="134">
        <v>223610.17</v>
      </c>
      <c r="H52" s="134">
        <f t="shared" si="1"/>
        <v>223610.16</v>
      </c>
      <c r="I52" s="131">
        <v>548574.33000000007</v>
      </c>
      <c r="J52" s="132">
        <v>289490.27</v>
      </c>
      <c r="K52" s="133">
        <f t="shared" si="2"/>
        <v>259084.06000000006</v>
      </c>
    </row>
    <row r="53" spans="1:11">
      <c r="A53" s="123">
        <v>41</v>
      </c>
      <c r="B53" s="135" t="s">
        <v>43</v>
      </c>
      <c r="C53" s="131">
        <v>279236.25</v>
      </c>
      <c r="D53" s="132">
        <v>181503.56</v>
      </c>
      <c r="E53" s="133">
        <f t="shared" si="0"/>
        <v>97732.69</v>
      </c>
      <c r="F53" s="134">
        <v>2846931.65</v>
      </c>
      <c r="G53" s="134">
        <v>1423465.83</v>
      </c>
      <c r="H53" s="134">
        <f t="shared" si="1"/>
        <v>1423465.8199999998</v>
      </c>
      <c r="I53" s="131">
        <v>3126167.9</v>
      </c>
      <c r="J53" s="132">
        <v>1604969.3900000001</v>
      </c>
      <c r="K53" s="133">
        <f t="shared" si="2"/>
        <v>1521198.5099999998</v>
      </c>
    </row>
    <row r="54" spans="1:11">
      <c r="A54" s="123">
        <v>42</v>
      </c>
      <c r="B54" s="135" t="s">
        <v>44</v>
      </c>
      <c r="C54" s="131">
        <v>93386.5</v>
      </c>
      <c r="D54" s="132">
        <v>60701.23</v>
      </c>
      <c r="E54" s="133">
        <f t="shared" si="0"/>
        <v>32685.269999999997</v>
      </c>
      <c r="F54" s="134">
        <v>506339.32</v>
      </c>
      <c r="G54" s="134">
        <v>253169.66</v>
      </c>
      <c r="H54" s="134">
        <f t="shared" si="1"/>
        <v>253169.66</v>
      </c>
      <c r="I54" s="131">
        <v>599725.82000000007</v>
      </c>
      <c r="J54" s="132">
        <v>313870.89</v>
      </c>
      <c r="K54" s="133">
        <f t="shared" si="2"/>
        <v>285854.93000000005</v>
      </c>
    </row>
    <row r="55" spans="1:11">
      <c r="A55" s="123">
        <v>43</v>
      </c>
      <c r="B55" s="135" t="s">
        <v>45</v>
      </c>
      <c r="C55" s="131">
        <v>607390.29</v>
      </c>
      <c r="D55" s="132">
        <v>394803.69</v>
      </c>
      <c r="E55" s="133">
        <f t="shared" si="0"/>
        <v>212586.60000000003</v>
      </c>
      <c r="F55" s="134">
        <v>4316155.8</v>
      </c>
      <c r="G55" s="134">
        <v>2158077.9</v>
      </c>
      <c r="H55" s="134">
        <f t="shared" si="1"/>
        <v>2158077.9</v>
      </c>
      <c r="I55" s="131">
        <v>4923546.09</v>
      </c>
      <c r="J55" s="132">
        <v>2552881.59</v>
      </c>
      <c r="K55" s="133">
        <f t="shared" si="2"/>
        <v>2370664.5</v>
      </c>
    </row>
    <row r="56" spans="1:11">
      <c r="A56" s="123">
        <v>44</v>
      </c>
      <c r="B56" s="135" t="s">
        <v>46</v>
      </c>
      <c r="C56" s="131">
        <v>100976</v>
      </c>
      <c r="D56" s="132">
        <v>65634.399999999994</v>
      </c>
      <c r="E56" s="133">
        <f t="shared" si="0"/>
        <v>35341.600000000006</v>
      </c>
      <c r="F56" s="134">
        <v>2574519</v>
      </c>
      <c r="G56" s="134">
        <v>1287259.5</v>
      </c>
      <c r="H56" s="134">
        <f t="shared" si="1"/>
        <v>1287259.5</v>
      </c>
      <c r="I56" s="131">
        <v>2675495</v>
      </c>
      <c r="J56" s="132">
        <v>1352893.9</v>
      </c>
      <c r="K56" s="133">
        <f t="shared" si="2"/>
        <v>1322601.1000000001</v>
      </c>
    </row>
    <row r="57" spans="1:11">
      <c r="A57" s="123">
        <v>45</v>
      </c>
      <c r="B57" s="135" t="s">
        <v>47</v>
      </c>
      <c r="C57" s="131">
        <v>72030</v>
      </c>
      <c r="D57" s="132">
        <v>46819.5</v>
      </c>
      <c r="E57" s="133">
        <f t="shared" si="0"/>
        <v>25210.5</v>
      </c>
      <c r="F57" s="134">
        <v>450711.65</v>
      </c>
      <c r="G57" s="134">
        <v>225355.83</v>
      </c>
      <c r="H57" s="134">
        <f t="shared" si="1"/>
        <v>225355.82000000004</v>
      </c>
      <c r="I57" s="131">
        <v>522741.65</v>
      </c>
      <c r="J57" s="132">
        <v>272175.32999999996</v>
      </c>
      <c r="K57" s="133">
        <f t="shared" si="2"/>
        <v>250566.32000000007</v>
      </c>
    </row>
    <row r="58" spans="1:11">
      <c r="A58" s="123">
        <v>46</v>
      </c>
      <c r="B58" s="135" t="s">
        <v>48</v>
      </c>
      <c r="C58" s="131"/>
      <c r="D58" s="132"/>
      <c r="E58" s="133">
        <f t="shared" si="0"/>
        <v>0</v>
      </c>
      <c r="F58" s="134">
        <v>3369</v>
      </c>
      <c r="G58" s="134">
        <v>1684.5</v>
      </c>
      <c r="H58" s="134">
        <f t="shared" si="1"/>
        <v>1684.5</v>
      </c>
      <c r="I58" s="131">
        <v>3369</v>
      </c>
      <c r="J58" s="132">
        <v>1684.5</v>
      </c>
      <c r="K58" s="133">
        <f t="shared" si="2"/>
        <v>1684.5</v>
      </c>
    </row>
    <row r="59" spans="1:11">
      <c r="A59" s="123">
        <v>47</v>
      </c>
      <c r="B59" s="135" t="s">
        <v>49</v>
      </c>
      <c r="C59" s="131">
        <v>3080</v>
      </c>
      <c r="D59" s="132">
        <v>2002</v>
      </c>
      <c r="E59" s="133">
        <f t="shared" si="0"/>
        <v>1078</v>
      </c>
      <c r="F59" s="134">
        <v>180774.5</v>
      </c>
      <c r="G59" s="134">
        <v>90387.25</v>
      </c>
      <c r="H59" s="134">
        <f t="shared" si="1"/>
        <v>90387.25</v>
      </c>
      <c r="I59" s="131">
        <v>183854.5</v>
      </c>
      <c r="J59" s="132">
        <v>92389.25</v>
      </c>
      <c r="K59" s="133">
        <f t="shared" si="2"/>
        <v>91465.25</v>
      </c>
    </row>
    <row r="60" spans="1:11">
      <c r="A60" s="123">
        <v>48</v>
      </c>
      <c r="B60" s="135" t="s">
        <v>50</v>
      </c>
      <c r="C60" s="131">
        <v>70541</v>
      </c>
      <c r="D60" s="132">
        <v>45851.65</v>
      </c>
      <c r="E60" s="133">
        <f t="shared" si="0"/>
        <v>24689.35</v>
      </c>
      <c r="F60" s="134">
        <v>1092745.82</v>
      </c>
      <c r="G60" s="134">
        <v>546372.91</v>
      </c>
      <c r="H60" s="134">
        <f t="shared" si="1"/>
        <v>546372.91</v>
      </c>
      <c r="I60" s="131">
        <v>1163286.82</v>
      </c>
      <c r="J60" s="132">
        <v>592224.56000000006</v>
      </c>
      <c r="K60" s="133">
        <f t="shared" si="2"/>
        <v>571062.26</v>
      </c>
    </row>
    <row r="61" spans="1:11">
      <c r="A61" s="123">
        <v>49</v>
      </c>
      <c r="B61" s="135" t="s">
        <v>51</v>
      </c>
      <c r="C61" s="131">
        <v>475861</v>
      </c>
      <c r="D61" s="132">
        <v>309309.65000000002</v>
      </c>
      <c r="E61" s="133">
        <f t="shared" si="0"/>
        <v>166551.34999999998</v>
      </c>
      <c r="F61" s="134">
        <v>3454248.2</v>
      </c>
      <c r="G61" s="134">
        <v>1727124.1</v>
      </c>
      <c r="H61" s="134">
        <f t="shared" si="1"/>
        <v>1727124.1</v>
      </c>
      <c r="I61" s="131">
        <v>3930109.2</v>
      </c>
      <c r="J61" s="132">
        <v>2036433.75</v>
      </c>
      <c r="K61" s="133">
        <f t="shared" si="2"/>
        <v>1893675.4500000002</v>
      </c>
    </row>
    <row r="62" spans="1:11">
      <c r="A62" s="123">
        <v>50</v>
      </c>
      <c r="B62" s="135" t="s">
        <v>52</v>
      </c>
      <c r="C62" s="131">
        <v>190743.25</v>
      </c>
      <c r="D62" s="132">
        <v>123983.11</v>
      </c>
      <c r="E62" s="133">
        <f t="shared" si="0"/>
        <v>66760.14</v>
      </c>
      <c r="F62" s="134">
        <v>2686678.47</v>
      </c>
      <c r="G62" s="134">
        <v>1343339.24</v>
      </c>
      <c r="H62" s="134">
        <f t="shared" si="1"/>
        <v>1343339.2300000002</v>
      </c>
      <c r="I62" s="131">
        <v>2877421.72</v>
      </c>
      <c r="J62" s="132">
        <v>1467322.35</v>
      </c>
      <c r="K62" s="133">
        <f t="shared" si="2"/>
        <v>1410099.37</v>
      </c>
    </row>
    <row r="63" spans="1:11">
      <c r="A63" s="123">
        <v>51</v>
      </c>
      <c r="B63" s="135" t="s">
        <v>53</v>
      </c>
      <c r="C63" s="131">
        <v>122395</v>
      </c>
      <c r="D63" s="132">
        <v>79556.75</v>
      </c>
      <c r="E63" s="133">
        <f t="shared" si="0"/>
        <v>42838.25</v>
      </c>
      <c r="F63" s="134">
        <v>603697.46</v>
      </c>
      <c r="G63" s="134">
        <v>301848.73</v>
      </c>
      <c r="H63" s="134">
        <f t="shared" si="1"/>
        <v>301848.73</v>
      </c>
      <c r="I63" s="131">
        <v>726092.46</v>
      </c>
      <c r="J63" s="132">
        <v>381405.48</v>
      </c>
      <c r="K63" s="133">
        <f t="shared" si="2"/>
        <v>344686.98</v>
      </c>
    </row>
    <row r="64" spans="1:11">
      <c r="A64" s="123">
        <v>52</v>
      </c>
      <c r="B64" s="135" t="s">
        <v>54</v>
      </c>
      <c r="C64" s="131">
        <v>3850</v>
      </c>
      <c r="D64" s="132">
        <v>2502.5</v>
      </c>
      <c r="E64" s="133">
        <f t="shared" si="0"/>
        <v>1347.5</v>
      </c>
      <c r="F64" s="134">
        <v>149316.95000000001</v>
      </c>
      <c r="G64" s="134">
        <v>74658.48</v>
      </c>
      <c r="H64" s="134">
        <f t="shared" si="1"/>
        <v>74658.470000000016</v>
      </c>
      <c r="I64" s="131">
        <v>153166.95000000001</v>
      </c>
      <c r="J64" s="132">
        <v>77160.98</v>
      </c>
      <c r="K64" s="133">
        <f t="shared" si="2"/>
        <v>76005.970000000016</v>
      </c>
    </row>
    <row r="65" spans="1:11">
      <c r="A65" s="123">
        <v>53</v>
      </c>
      <c r="B65" s="135" t="s">
        <v>55</v>
      </c>
      <c r="C65" s="131">
        <v>6160</v>
      </c>
      <c r="D65" s="132">
        <v>4004</v>
      </c>
      <c r="E65" s="133">
        <f t="shared" si="0"/>
        <v>2156</v>
      </c>
      <c r="F65" s="134">
        <v>15786</v>
      </c>
      <c r="G65" s="134">
        <v>7893</v>
      </c>
      <c r="H65" s="134">
        <f t="shared" si="1"/>
        <v>7893</v>
      </c>
      <c r="I65" s="131">
        <v>21946</v>
      </c>
      <c r="J65" s="132">
        <v>11897</v>
      </c>
      <c r="K65" s="133">
        <f t="shared" si="2"/>
        <v>10049</v>
      </c>
    </row>
    <row r="66" spans="1:11">
      <c r="A66" s="123">
        <v>54</v>
      </c>
      <c r="B66" s="135" t="s">
        <v>56</v>
      </c>
      <c r="C66" s="131">
        <v>84676</v>
      </c>
      <c r="D66" s="132">
        <v>55039.4</v>
      </c>
      <c r="E66" s="133">
        <f t="shared" si="0"/>
        <v>29636.6</v>
      </c>
      <c r="F66" s="134">
        <v>4355022.5199999996</v>
      </c>
      <c r="G66" s="134">
        <v>2177511.2599999998</v>
      </c>
      <c r="H66" s="134">
        <f t="shared" si="1"/>
        <v>2177511.2599999998</v>
      </c>
      <c r="I66" s="131">
        <v>4439698.5199999996</v>
      </c>
      <c r="J66" s="132">
        <v>2232550.6599999997</v>
      </c>
      <c r="K66" s="133">
        <f t="shared" si="2"/>
        <v>2207147.86</v>
      </c>
    </row>
    <row r="67" spans="1:11">
      <c r="A67" s="123">
        <v>55</v>
      </c>
      <c r="B67" s="135" t="s">
        <v>57</v>
      </c>
      <c r="C67" s="131">
        <v>55896</v>
      </c>
      <c r="D67" s="132">
        <v>36332.400000000001</v>
      </c>
      <c r="E67" s="133">
        <f t="shared" si="0"/>
        <v>19563.599999999999</v>
      </c>
      <c r="F67" s="134">
        <v>419046.3</v>
      </c>
      <c r="G67" s="134">
        <v>209523.15</v>
      </c>
      <c r="H67" s="134">
        <f t="shared" si="1"/>
        <v>209523.15</v>
      </c>
      <c r="I67" s="131">
        <v>474942.3</v>
      </c>
      <c r="J67" s="132">
        <v>245855.55</v>
      </c>
      <c r="K67" s="133">
        <f t="shared" si="2"/>
        <v>229086.75</v>
      </c>
    </row>
    <row r="68" spans="1:11">
      <c r="A68" s="123">
        <v>56</v>
      </c>
      <c r="B68" s="135" t="s">
        <v>58</v>
      </c>
      <c r="C68" s="131">
        <v>472552</v>
      </c>
      <c r="D68" s="132">
        <v>307158.8</v>
      </c>
      <c r="E68" s="133">
        <f t="shared" si="0"/>
        <v>165393.20000000001</v>
      </c>
      <c r="F68" s="134">
        <v>1501953.54</v>
      </c>
      <c r="G68" s="134">
        <v>750976.77</v>
      </c>
      <c r="H68" s="134">
        <f t="shared" si="1"/>
        <v>750976.77</v>
      </c>
      <c r="I68" s="131">
        <v>1974505.54</v>
      </c>
      <c r="J68" s="132">
        <v>1058135.57</v>
      </c>
      <c r="K68" s="133">
        <f t="shared" si="2"/>
        <v>916369.97</v>
      </c>
    </row>
    <row r="69" spans="1:11" ht="16.5" thickBot="1">
      <c r="A69" s="123">
        <v>57</v>
      </c>
      <c r="B69" s="135" t="s">
        <v>59</v>
      </c>
      <c r="C69" s="131">
        <v>51448</v>
      </c>
      <c r="D69" s="132">
        <v>33441.199999999997</v>
      </c>
      <c r="E69" s="133">
        <f t="shared" si="0"/>
        <v>18006.800000000003</v>
      </c>
      <c r="F69" s="134">
        <v>2034501.09</v>
      </c>
      <c r="G69" s="134">
        <v>1017250.54</v>
      </c>
      <c r="H69" s="134">
        <f t="shared" si="1"/>
        <v>1017250.55</v>
      </c>
      <c r="I69" s="131">
        <v>2085949.09</v>
      </c>
      <c r="J69" s="132">
        <v>1050691.74</v>
      </c>
      <c r="K69" s="133">
        <f t="shared" si="2"/>
        <v>1035257.3500000001</v>
      </c>
    </row>
    <row r="70" spans="1:11" ht="16.5" thickBot="1">
      <c r="A70" s="136" t="s">
        <v>226</v>
      </c>
      <c r="B70" s="137"/>
      <c r="C70" s="127">
        <v>10871557.349999998</v>
      </c>
      <c r="D70" s="128">
        <v>7066512.2900000028</v>
      </c>
      <c r="E70" s="129">
        <f t="shared" si="0"/>
        <v>3805045.0599999949</v>
      </c>
      <c r="F70" s="128">
        <v>195639956.99000004</v>
      </c>
      <c r="G70" s="128">
        <v>97819978.590000004</v>
      </c>
      <c r="H70" s="128">
        <f t="shared" si="1"/>
        <v>97819978.400000036</v>
      </c>
      <c r="I70" s="127">
        <v>206511514.34000003</v>
      </c>
      <c r="J70" s="128">
        <v>104886490.88</v>
      </c>
      <c r="K70" s="129">
        <f t="shared" si="2"/>
        <v>101625023.46000004</v>
      </c>
    </row>
  </sheetData>
  <mergeCells count="10">
    <mergeCell ref="F10:H10"/>
    <mergeCell ref="I10:I11"/>
    <mergeCell ref="J10:J11"/>
    <mergeCell ref="K10:K11"/>
    <mergeCell ref="A1:E1"/>
    <mergeCell ref="A2:E2"/>
    <mergeCell ref="A3:E3"/>
    <mergeCell ref="A4:E4"/>
    <mergeCell ref="A5:E5"/>
    <mergeCell ref="C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2"/>
  <sheetViews>
    <sheetView topLeftCell="H1" workbookViewId="0">
      <selection activeCell="M20" sqref="M20:N20"/>
    </sheetView>
  </sheetViews>
  <sheetFormatPr defaultRowHeight="15.75"/>
  <cols>
    <col min="1" max="1" width="13.6640625" style="29" customWidth="1"/>
    <col min="2" max="2" width="23" style="29" bestFit="1" customWidth="1"/>
    <col min="3" max="3" width="9.5" style="29" customWidth="1"/>
    <col min="4" max="4" width="14.83203125" style="29" bestFit="1" customWidth="1"/>
    <col min="5" max="5" width="12.83203125" style="29" bestFit="1" customWidth="1"/>
    <col min="6" max="6" width="22.6640625" style="29" bestFit="1" customWidth="1"/>
    <col min="7" max="8" width="14.83203125" style="29" bestFit="1" customWidth="1"/>
    <col min="9" max="9" width="21.83203125" style="29" customWidth="1"/>
    <col min="10" max="11" width="14.83203125" style="29" bestFit="1" customWidth="1"/>
    <col min="12" max="12" width="21.83203125" style="29" customWidth="1"/>
    <col min="13" max="14" width="12.83203125" style="29" bestFit="1" customWidth="1"/>
    <col min="15" max="15" width="21.83203125" style="29" customWidth="1"/>
    <col min="16" max="16" width="14.83203125" style="29" bestFit="1" customWidth="1"/>
    <col min="17" max="17" width="13.5" style="29" bestFit="1" customWidth="1"/>
    <col min="18" max="18" width="21.83203125" style="29" customWidth="1"/>
    <col min="19" max="16384" width="9.33203125" style="29"/>
  </cols>
  <sheetData>
    <row r="1" spans="1:18">
      <c r="A1" s="109" t="s">
        <v>282</v>
      </c>
      <c r="B1" s="109"/>
      <c r="C1" s="109"/>
      <c r="D1" s="109"/>
      <c r="E1" s="109"/>
    </row>
    <row r="2" spans="1:18">
      <c r="A2" s="170" t="s">
        <v>283</v>
      </c>
      <c r="B2" s="170"/>
      <c r="C2" s="170"/>
      <c r="D2" s="170"/>
      <c r="E2" s="170"/>
    </row>
    <row r="3" spans="1:18">
      <c r="A3" s="170" t="s">
        <v>205</v>
      </c>
      <c r="B3" s="170"/>
      <c r="C3" s="170"/>
      <c r="D3" s="170"/>
      <c r="E3" s="170"/>
    </row>
    <row r="4" spans="1:18">
      <c r="A4" s="170" t="s">
        <v>284</v>
      </c>
      <c r="B4" s="170"/>
      <c r="C4" s="170"/>
      <c r="D4" s="170"/>
      <c r="E4" s="170"/>
    </row>
    <row r="5" spans="1:18">
      <c r="A5" s="170" t="s">
        <v>285</v>
      </c>
      <c r="B5" s="170"/>
      <c r="C5" s="170"/>
      <c r="D5" s="170"/>
      <c r="E5" s="170"/>
    </row>
    <row r="8" spans="1:18" ht="16.5" thickBot="1"/>
    <row r="9" spans="1:18">
      <c r="A9" s="110"/>
      <c r="B9" s="223" t="s">
        <v>208</v>
      </c>
      <c r="C9" s="119"/>
      <c r="D9" s="211" t="s">
        <v>286</v>
      </c>
      <c r="E9" s="212"/>
      <c r="F9" s="213"/>
      <c r="G9" s="211" t="s">
        <v>287</v>
      </c>
      <c r="H9" s="212"/>
      <c r="I9" s="213"/>
      <c r="J9" s="211" t="s">
        <v>288</v>
      </c>
      <c r="K9" s="212"/>
      <c r="L9" s="213"/>
      <c r="M9" s="211" t="s">
        <v>289</v>
      </c>
      <c r="N9" s="212"/>
      <c r="O9" s="213"/>
      <c r="P9" s="214" t="s">
        <v>290</v>
      </c>
      <c r="Q9" s="215"/>
      <c r="R9" s="216"/>
    </row>
    <row r="10" spans="1:18" ht="16.5" thickBot="1">
      <c r="A10" s="40"/>
      <c r="B10" s="224"/>
      <c r="C10" s="120"/>
      <c r="D10" s="220" t="s">
        <v>291</v>
      </c>
      <c r="E10" s="221"/>
      <c r="F10" s="222"/>
      <c r="G10" s="220" t="s">
        <v>291</v>
      </c>
      <c r="H10" s="221"/>
      <c r="I10" s="222"/>
      <c r="J10" s="220" t="s">
        <v>291</v>
      </c>
      <c r="K10" s="221"/>
      <c r="L10" s="222"/>
      <c r="M10" s="220" t="s">
        <v>291</v>
      </c>
      <c r="N10" s="221"/>
      <c r="O10" s="222"/>
      <c r="P10" s="217"/>
      <c r="Q10" s="218"/>
      <c r="R10" s="219"/>
    </row>
    <row r="11" spans="1:18">
      <c r="A11" s="40"/>
      <c r="B11" s="224"/>
      <c r="C11" s="111" t="s">
        <v>292</v>
      </c>
      <c r="D11" s="208">
        <v>18</v>
      </c>
      <c r="E11" s="209"/>
      <c r="F11" s="210"/>
      <c r="G11" s="208">
        <v>18</v>
      </c>
      <c r="H11" s="209"/>
      <c r="I11" s="210"/>
      <c r="J11" s="208">
        <v>18</v>
      </c>
      <c r="K11" s="209"/>
      <c r="L11" s="210"/>
      <c r="M11" s="208">
        <v>18</v>
      </c>
      <c r="N11" s="209"/>
      <c r="O11" s="210"/>
      <c r="P11" s="217"/>
      <c r="Q11" s="218"/>
      <c r="R11" s="219"/>
    </row>
    <row r="12" spans="1:18" ht="16.5" thickBot="1">
      <c r="A12" s="40"/>
      <c r="B12" s="224"/>
      <c r="C12" s="112" t="s">
        <v>293</v>
      </c>
      <c r="D12" s="208" t="s">
        <v>66</v>
      </c>
      <c r="E12" s="209"/>
      <c r="F12" s="210"/>
      <c r="G12" s="208">
        <v>39</v>
      </c>
      <c r="H12" s="209"/>
      <c r="I12" s="210"/>
      <c r="J12" s="208">
        <v>69</v>
      </c>
      <c r="K12" s="209"/>
      <c r="L12" s="210"/>
      <c r="M12" s="208">
        <v>79</v>
      </c>
      <c r="N12" s="209"/>
      <c r="O12" s="210"/>
      <c r="P12" s="217"/>
      <c r="Q12" s="218"/>
      <c r="R12" s="219"/>
    </row>
    <row r="13" spans="1:18" ht="16.5" thickBot="1">
      <c r="A13" s="40" t="s">
        <v>294</v>
      </c>
      <c r="B13" s="225"/>
      <c r="C13" s="120"/>
      <c r="D13" s="116" t="s">
        <v>295</v>
      </c>
      <c r="E13" s="117" t="s">
        <v>296</v>
      </c>
      <c r="F13" s="118" t="s">
        <v>297</v>
      </c>
      <c r="G13" s="116" t="s">
        <v>295</v>
      </c>
      <c r="H13" s="117" t="s">
        <v>296</v>
      </c>
      <c r="I13" s="118" t="s">
        <v>297</v>
      </c>
      <c r="J13" s="116" t="s">
        <v>295</v>
      </c>
      <c r="K13" s="117" t="s">
        <v>296</v>
      </c>
      <c r="L13" s="118" t="s">
        <v>297</v>
      </c>
      <c r="M13" s="116" t="s">
        <v>295</v>
      </c>
      <c r="N13" s="117" t="s">
        <v>296</v>
      </c>
      <c r="O13" s="118" t="s">
        <v>297</v>
      </c>
      <c r="P13" s="116" t="s">
        <v>295</v>
      </c>
      <c r="Q13" s="117" t="s">
        <v>296</v>
      </c>
      <c r="R13" s="118" t="s">
        <v>297</v>
      </c>
    </row>
    <row r="14" spans="1:18" ht="16.5" thickBot="1">
      <c r="A14" s="113"/>
      <c r="B14" s="23" t="s">
        <v>3</v>
      </c>
      <c r="C14" s="113"/>
      <c r="D14" s="30">
        <v>1271138.7400000002</v>
      </c>
      <c r="E14" s="31">
        <v>637385.74</v>
      </c>
      <c r="F14" s="114">
        <f>D14-E14</f>
        <v>633753.00000000023</v>
      </c>
      <c r="G14" s="30">
        <v>5994887.6300000008</v>
      </c>
      <c r="H14" s="31">
        <v>3026508.6599999992</v>
      </c>
      <c r="I14" s="114">
        <f>G14-H14</f>
        <v>2968378.9700000016</v>
      </c>
      <c r="J14" s="30">
        <v>3348772.57</v>
      </c>
      <c r="K14" s="31">
        <v>1582287.59</v>
      </c>
      <c r="L14" s="114">
        <f>J14-K14</f>
        <v>1766484.9799999997</v>
      </c>
      <c r="M14" s="30">
        <v>314262.42000000004</v>
      </c>
      <c r="N14" s="31">
        <v>159976.07000000004</v>
      </c>
      <c r="O14" s="31">
        <f>M14-N14</f>
        <v>154286.35</v>
      </c>
      <c r="P14" s="24">
        <f>SUM(D14,G14,J14,M14)</f>
        <v>10929061.360000001</v>
      </c>
      <c r="Q14" s="26">
        <f>SUM(E14,H14,K14,N14)</f>
        <v>5406158.0599999996</v>
      </c>
      <c r="R14" s="114">
        <f>P14-Q14</f>
        <v>5522903.3000000017</v>
      </c>
    </row>
    <row r="15" spans="1:18">
      <c r="A15" s="40">
        <v>1</v>
      </c>
      <c r="B15" s="27" t="s">
        <v>4</v>
      </c>
      <c r="C15" s="40"/>
      <c r="D15" s="121"/>
      <c r="E15" s="33"/>
      <c r="F15" s="122">
        <f>D15-E15</f>
        <v>0</v>
      </c>
      <c r="G15" s="121">
        <v>2132.5500000000002</v>
      </c>
      <c r="H15" s="33">
        <v>1125.27</v>
      </c>
      <c r="I15" s="122">
        <f>G15-H15</f>
        <v>1007.2800000000002</v>
      </c>
      <c r="J15" s="121">
        <v>317753.8</v>
      </c>
      <c r="K15" s="33">
        <v>162138.84</v>
      </c>
      <c r="L15" s="122">
        <f>J15-K15</f>
        <v>155614.96</v>
      </c>
      <c r="M15" s="121"/>
      <c r="N15" s="33"/>
      <c r="O15" s="33">
        <f>M15-N15</f>
        <v>0</v>
      </c>
      <c r="P15" s="121">
        <f t="shared" ref="P15:Q72" si="0">SUM(D15,G15,J15,M15)</f>
        <v>319886.34999999998</v>
      </c>
      <c r="Q15" s="19">
        <f t="shared" si="0"/>
        <v>163264.10999999999</v>
      </c>
      <c r="R15" s="122">
        <f>P15-Q15</f>
        <v>156622.24</v>
      </c>
    </row>
    <row r="16" spans="1:18">
      <c r="A16" s="40">
        <v>2</v>
      </c>
      <c r="B16" s="27" t="s">
        <v>61</v>
      </c>
      <c r="C16" s="40"/>
      <c r="D16" s="121"/>
      <c r="E16" s="33"/>
      <c r="F16" s="122"/>
      <c r="G16" s="121"/>
      <c r="H16" s="33"/>
      <c r="I16" s="122"/>
      <c r="J16" s="121"/>
      <c r="K16" s="33"/>
      <c r="L16" s="122"/>
      <c r="M16" s="121"/>
      <c r="N16" s="33"/>
      <c r="O16" s="33"/>
      <c r="P16" s="121">
        <f t="shared" si="0"/>
        <v>0</v>
      </c>
      <c r="Q16" s="19">
        <f t="shared" si="0"/>
        <v>0</v>
      </c>
      <c r="R16" s="122"/>
    </row>
    <row r="17" spans="1:18">
      <c r="A17" s="40">
        <v>3</v>
      </c>
      <c r="B17" s="27" t="s">
        <v>5</v>
      </c>
      <c r="C17" s="40"/>
      <c r="D17" s="121"/>
      <c r="E17" s="33"/>
      <c r="F17" s="122"/>
      <c r="G17" s="121"/>
      <c r="H17" s="33"/>
      <c r="I17" s="122"/>
      <c r="J17" s="121"/>
      <c r="K17" s="33"/>
      <c r="L17" s="122"/>
      <c r="M17" s="121"/>
      <c r="N17" s="33"/>
      <c r="O17" s="33"/>
      <c r="P17" s="121">
        <f t="shared" si="0"/>
        <v>0</v>
      </c>
      <c r="Q17" s="19">
        <f t="shared" si="0"/>
        <v>0</v>
      </c>
      <c r="R17" s="122"/>
    </row>
    <row r="18" spans="1:18">
      <c r="A18" s="40">
        <v>4</v>
      </c>
      <c r="B18" s="27" t="s">
        <v>6</v>
      </c>
      <c r="C18" s="40"/>
      <c r="D18" s="121">
        <v>3820.28</v>
      </c>
      <c r="E18" s="33">
        <v>1910.07</v>
      </c>
      <c r="F18" s="122">
        <f t="shared" ref="F18:F72" si="1">D18-E18</f>
        <v>1910.2100000000003</v>
      </c>
      <c r="G18" s="121">
        <v>6187.87</v>
      </c>
      <c r="H18" s="33">
        <v>3093.88</v>
      </c>
      <c r="I18" s="122">
        <f t="shared" ref="I18:I72" si="2">G18-H18</f>
        <v>3093.99</v>
      </c>
      <c r="J18" s="121"/>
      <c r="K18" s="33"/>
      <c r="L18" s="122">
        <f t="shared" ref="L18:L72" si="3">J18-K18</f>
        <v>0</v>
      </c>
      <c r="M18" s="121">
        <v>519.84</v>
      </c>
      <c r="N18" s="33">
        <v>259.92</v>
      </c>
      <c r="O18" s="33">
        <f t="shared" ref="O18:O72" si="4">M18-N18</f>
        <v>259.92</v>
      </c>
      <c r="P18" s="121">
        <f t="shared" si="0"/>
        <v>10527.99</v>
      </c>
      <c r="Q18" s="19">
        <f t="shared" si="0"/>
        <v>5263.87</v>
      </c>
      <c r="R18" s="122">
        <f t="shared" ref="R18:R72" si="5">P18-Q18</f>
        <v>5264.12</v>
      </c>
    </row>
    <row r="19" spans="1:18">
      <c r="A19" s="40">
        <v>5</v>
      </c>
      <c r="B19" s="27" t="s">
        <v>7</v>
      </c>
      <c r="C19" s="40"/>
      <c r="D19" s="121"/>
      <c r="E19" s="33"/>
      <c r="F19" s="122"/>
      <c r="G19" s="121"/>
      <c r="H19" s="33"/>
      <c r="I19" s="122"/>
      <c r="J19" s="121"/>
      <c r="K19" s="33"/>
      <c r="L19" s="122"/>
      <c r="M19" s="121"/>
      <c r="N19" s="33"/>
      <c r="O19" s="33"/>
      <c r="P19" s="121">
        <f t="shared" si="0"/>
        <v>0</v>
      </c>
      <c r="Q19" s="19">
        <f t="shared" si="0"/>
        <v>0</v>
      </c>
      <c r="R19" s="122"/>
    </row>
    <row r="20" spans="1:18">
      <c r="A20" s="40">
        <v>6</v>
      </c>
      <c r="B20" s="27" t="s">
        <v>8</v>
      </c>
      <c r="C20" s="40"/>
      <c r="D20" s="121"/>
      <c r="E20" s="33"/>
      <c r="F20" s="122"/>
      <c r="G20" s="121"/>
      <c r="H20" s="33"/>
      <c r="I20" s="122"/>
      <c r="J20" s="121"/>
      <c r="K20" s="33"/>
      <c r="L20" s="122"/>
      <c r="M20" s="121"/>
      <c r="N20" s="33"/>
      <c r="O20" s="33"/>
      <c r="P20" s="121">
        <f t="shared" si="0"/>
        <v>0</v>
      </c>
      <c r="Q20" s="19">
        <f t="shared" si="0"/>
        <v>0</v>
      </c>
      <c r="R20" s="122"/>
    </row>
    <row r="21" spans="1:18">
      <c r="A21" s="40">
        <v>7</v>
      </c>
      <c r="B21" s="27" t="s">
        <v>9</v>
      </c>
      <c r="C21" s="40"/>
      <c r="D21" s="121">
        <v>37096.82</v>
      </c>
      <c r="E21" s="33">
        <v>18548.41</v>
      </c>
      <c r="F21" s="122">
        <f t="shared" si="1"/>
        <v>18548.41</v>
      </c>
      <c r="G21" s="121">
        <v>16777.79</v>
      </c>
      <c r="H21" s="33">
        <v>8388.8799999999992</v>
      </c>
      <c r="I21" s="122">
        <f t="shared" si="2"/>
        <v>8388.9100000000017</v>
      </c>
      <c r="J21" s="121">
        <v>297633.11</v>
      </c>
      <c r="K21" s="33">
        <v>151856.48000000001</v>
      </c>
      <c r="L21" s="122">
        <f t="shared" si="3"/>
        <v>145776.62999999998</v>
      </c>
      <c r="M21" s="121">
        <v>1926.95</v>
      </c>
      <c r="N21" s="33">
        <v>1018.33</v>
      </c>
      <c r="O21" s="33">
        <f t="shared" si="4"/>
        <v>908.62</v>
      </c>
      <c r="P21" s="121">
        <f t="shared" si="0"/>
        <v>353434.67</v>
      </c>
      <c r="Q21" s="19">
        <f t="shared" si="0"/>
        <v>179812.1</v>
      </c>
      <c r="R21" s="122">
        <f t="shared" si="5"/>
        <v>173622.56999999998</v>
      </c>
    </row>
    <row r="22" spans="1:18">
      <c r="A22" s="40">
        <v>8</v>
      </c>
      <c r="B22" s="27" t="s">
        <v>10</v>
      </c>
      <c r="C22" s="40"/>
      <c r="D22" s="121"/>
      <c r="E22" s="33"/>
      <c r="F22" s="122"/>
      <c r="G22" s="121"/>
      <c r="H22" s="33"/>
      <c r="I22" s="122"/>
      <c r="J22" s="121"/>
      <c r="K22" s="33"/>
      <c r="L22" s="122"/>
      <c r="M22" s="121"/>
      <c r="N22" s="33"/>
      <c r="O22" s="33"/>
      <c r="P22" s="121">
        <f t="shared" si="0"/>
        <v>0</v>
      </c>
      <c r="Q22" s="19">
        <f t="shared" si="0"/>
        <v>0</v>
      </c>
      <c r="R22" s="122"/>
    </row>
    <row r="23" spans="1:18">
      <c r="A23" s="40">
        <v>9</v>
      </c>
      <c r="B23" s="27" t="s">
        <v>11</v>
      </c>
      <c r="C23" s="40"/>
      <c r="D23" s="121">
        <v>1912.5</v>
      </c>
      <c r="E23" s="33">
        <v>956.22</v>
      </c>
      <c r="F23" s="122">
        <f t="shared" si="1"/>
        <v>956.28</v>
      </c>
      <c r="G23" s="121">
        <v>636.55999999999995</v>
      </c>
      <c r="H23" s="33">
        <v>318.27999999999997</v>
      </c>
      <c r="I23" s="122">
        <f t="shared" si="2"/>
        <v>318.27999999999997</v>
      </c>
      <c r="J23" s="121"/>
      <c r="K23" s="33"/>
      <c r="L23" s="122">
        <f t="shared" si="3"/>
        <v>0</v>
      </c>
      <c r="M23" s="121"/>
      <c r="N23" s="33"/>
      <c r="O23" s="33">
        <f t="shared" si="4"/>
        <v>0</v>
      </c>
      <c r="P23" s="121">
        <f t="shared" si="0"/>
        <v>2549.06</v>
      </c>
      <c r="Q23" s="19">
        <f t="shared" si="0"/>
        <v>1274.5</v>
      </c>
      <c r="R23" s="122">
        <f t="shared" si="5"/>
        <v>1274.56</v>
      </c>
    </row>
    <row r="24" spans="1:18">
      <c r="A24" s="40">
        <v>10</v>
      </c>
      <c r="B24" s="27" t="s">
        <v>12</v>
      </c>
      <c r="C24" s="40"/>
      <c r="D24" s="121">
        <v>4447.1000000000004</v>
      </c>
      <c r="E24" s="33">
        <v>2223.5500000000002</v>
      </c>
      <c r="F24" s="122">
        <f t="shared" si="1"/>
        <v>2223.5500000000002</v>
      </c>
      <c r="G24" s="121">
        <v>2186.58</v>
      </c>
      <c r="H24" s="33">
        <v>1100.4000000000001</v>
      </c>
      <c r="I24" s="122">
        <f t="shared" si="2"/>
        <v>1086.1799999999998</v>
      </c>
      <c r="J24" s="121">
        <v>432490</v>
      </c>
      <c r="K24" s="33">
        <v>217316</v>
      </c>
      <c r="L24" s="122">
        <f t="shared" si="3"/>
        <v>215174</v>
      </c>
      <c r="M24" s="121"/>
      <c r="N24" s="33"/>
      <c r="O24" s="33">
        <f t="shared" si="4"/>
        <v>0</v>
      </c>
      <c r="P24" s="121">
        <f t="shared" si="0"/>
        <v>439123.68</v>
      </c>
      <c r="Q24" s="19">
        <f t="shared" si="0"/>
        <v>220639.95</v>
      </c>
      <c r="R24" s="122">
        <f t="shared" si="5"/>
        <v>218483.72999999998</v>
      </c>
    </row>
    <row r="25" spans="1:18">
      <c r="A25" s="40">
        <v>11</v>
      </c>
      <c r="B25" s="27" t="s">
        <v>13</v>
      </c>
      <c r="C25" s="40"/>
      <c r="D25" s="121"/>
      <c r="E25" s="33"/>
      <c r="F25" s="122"/>
      <c r="G25" s="121"/>
      <c r="H25" s="33"/>
      <c r="I25" s="122"/>
      <c r="J25" s="121"/>
      <c r="K25" s="33"/>
      <c r="L25" s="122"/>
      <c r="M25" s="121"/>
      <c r="N25" s="33"/>
      <c r="O25" s="33"/>
      <c r="P25" s="121">
        <f t="shared" si="0"/>
        <v>0</v>
      </c>
      <c r="Q25" s="19">
        <f t="shared" si="0"/>
        <v>0</v>
      </c>
      <c r="R25" s="122"/>
    </row>
    <row r="26" spans="1:18">
      <c r="A26" s="40">
        <v>12</v>
      </c>
      <c r="B26" s="27" t="s">
        <v>14</v>
      </c>
      <c r="C26" s="40"/>
      <c r="D26" s="121">
        <v>4009</v>
      </c>
      <c r="E26" s="33">
        <v>2004.42</v>
      </c>
      <c r="F26" s="122">
        <f t="shared" si="1"/>
        <v>2004.58</v>
      </c>
      <c r="G26" s="121">
        <v>1384.48</v>
      </c>
      <c r="H26" s="33">
        <v>692.24</v>
      </c>
      <c r="I26" s="122">
        <f t="shared" si="2"/>
        <v>692.24</v>
      </c>
      <c r="J26" s="121"/>
      <c r="K26" s="33"/>
      <c r="L26" s="122">
        <f t="shared" si="3"/>
        <v>0</v>
      </c>
      <c r="M26" s="121">
        <v>1417.5</v>
      </c>
      <c r="N26" s="33">
        <v>708.74</v>
      </c>
      <c r="O26" s="33">
        <f t="shared" si="4"/>
        <v>708.76</v>
      </c>
      <c r="P26" s="121">
        <f t="shared" si="0"/>
        <v>6810.98</v>
      </c>
      <c r="Q26" s="19">
        <f t="shared" si="0"/>
        <v>3405.3999999999996</v>
      </c>
      <c r="R26" s="122">
        <f t="shared" si="5"/>
        <v>3405.58</v>
      </c>
    </row>
    <row r="27" spans="1:18">
      <c r="A27" s="40">
        <v>13</v>
      </c>
      <c r="B27" s="27" t="s">
        <v>15</v>
      </c>
      <c r="C27" s="40"/>
      <c r="D27" s="121"/>
      <c r="E27" s="33"/>
      <c r="F27" s="122">
        <f t="shared" si="1"/>
        <v>0</v>
      </c>
      <c r="G27" s="121">
        <v>4584.46</v>
      </c>
      <c r="H27" s="33">
        <v>2343.19</v>
      </c>
      <c r="I27" s="122">
        <f t="shared" si="2"/>
        <v>2241.27</v>
      </c>
      <c r="J27" s="121">
        <v>17750.830000000002</v>
      </c>
      <c r="K27" s="33">
        <v>8891.5</v>
      </c>
      <c r="L27" s="122">
        <f t="shared" si="3"/>
        <v>8859.3300000000017</v>
      </c>
      <c r="M27" s="121"/>
      <c r="N27" s="33"/>
      <c r="O27" s="33">
        <f t="shared" si="4"/>
        <v>0</v>
      </c>
      <c r="P27" s="121">
        <f t="shared" si="0"/>
        <v>22335.29</v>
      </c>
      <c r="Q27" s="19">
        <f t="shared" si="0"/>
        <v>11234.69</v>
      </c>
      <c r="R27" s="122">
        <f t="shared" si="5"/>
        <v>11100.6</v>
      </c>
    </row>
    <row r="28" spans="1:18">
      <c r="A28" s="40">
        <v>14</v>
      </c>
      <c r="B28" s="27" t="s">
        <v>16</v>
      </c>
      <c r="C28" s="40"/>
      <c r="D28" s="121"/>
      <c r="E28" s="33"/>
      <c r="F28" s="122"/>
      <c r="G28" s="121"/>
      <c r="H28" s="33"/>
      <c r="I28" s="122"/>
      <c r="J28" s="121"/>
      <c r="K28" s="33"/>
      <c r="L28" s="122"/>
      <c r="M28" s="121"/>
      <c r="N28" s="33"/>
      <c r="O28" s="33"/>
      <c r="P28" s="121">
        <f t="shared" si="0"/>
        <v>0</v>
      </c>
      <c r="Q28" s="19">
        <f t="shared" si="0"/>
        <v>0</v>
      </c>
      <c r="R28" s="122"/>
    </row>
    <row r="29" spans="1:18">
      <c r="A29" s="40">
        <v>15</v>
      </c>
      <c r="B29" s="27" t="s">
        <v>17</v>
      </c>
      <c r="C29" s="40"/>
      <c r="D29" s="121">
        <v>94858.07</v>
      </c>
      <c r="E29" s="33">
        <v>47505.15</v>
      </c>
      <c r="F29" s="122">
        <f t="shared" si="1"/>
        <v>47352.920000000006</v>
      </c>
      <c r="G29" s="121"/>
      <c r="H29" s="33"/>
      <c r="I29" s="122">
        <f t="shared" si="2"/>
        <v>0</v>
      </c>
      <c r="J29" s="121"/>
      <c r="K29" s="33"/>
      <c r="L29" s="122">
        <f t="shared" si="3"/>
        <v>0</v>
      </c>
      <c r="M29" s="121"/>
      <c r="N29" s="33"/>
      <c r="O29" s="33">
        <f t="shared" si="4"/>
        <v>0</v>
      </c>
      <c r="P29" s="121">
        <f t="shared" si="0"/>
        <v>94858.07</v>
      </c>
      <c r="Q29" s="19">
        <f t="shared" si="0"/>
        <v>47505.15</v>
      </c>
      <c r="R29" s="122">
        <f t="shared" si="5"/>
        <v>47352.920000000006</v>
      </c>
    </row>
    <row r="30" spans="1:18">
      <c r="A30" s="40">
        <v>16</v>
      </c>
      <c r="B30" s="27" t="s">
        <v>18</v>
      </c>
      <c r="C30" s="40"/>
      <c r="D30" s="121"/>
      <c r="E30" s="33"/>
      <c r="F30" s="122"/>
      <c r="G30" s="121"/>
      <c r="H30" s="33"/>
      <c r="I30" s="122"/>
      <c r="J30" s="121"/>
      <c r="K30" s="33"/>
      <c r="L30" s="122"/>
      <c r="M30" s="121"/>
      <c r="N30" s="33"/>
      <c r="O30" s="33"/>
      <c r="P30" s="121">
        <f t="shared" si="0"/>
        <v>0</v>
      </c>
      <c r="Q30" s="19">
        <f t="shared" si="0"/>
        <v>0</v>
      </c>
      <c r="R30" s="122"/>
    </row>
    <row r="31" spans="1:18">
      <c r="A31" s="40">
        <v>17</v>
      </c>
      <c r="B31" s="27" t="s">
        <v>19</v>
      </c>
      <c r="C31" s="40"/>
      <c r="D31" s="121"/>
      <c r="E31" s="33"/>
      <c r="F31" s="122">
        <f t="shared" si="1"/>
        <v>0</v>
      </c>
      <c r="G31" s="121">
        <v>2914.79</v>
      </c>
      <c r="H31" s="33">
        <v>1457.37</v>
      </c>
      <c r="I31" s="122">
        <f t="shared" si="2"/>
        <v>1457.42</v>
      </c>
      <c r="J31" s="121">
        <v>26692.92</v>
      </c>
      <c r="K31" s="33">
        <v>13801.56</v>
      </c>
      <c r="L31" s="122">
        <f t="shared" si="3"/>
        <v>12891.359999999999</v>
      </c>
      <c r="M31" s="121"/>
      <c r="N31" s="33"/>
      <c r="O31" s="33">
        <f t="shared" si="4"/>
        <v>0</v>
      </c>
      <c r="P31" s="121">
        <f t="shared" si="0"/>
        <v>29607.71</v>
      </c>
      <c r="Q31" s="19">
        <f t="shared" si="0"/>
        <v>15258.93</v>
      </c>
      <c r="R31" s="122">
        <f t="shared" si="5"/>
        <v>14348.779999999999</v>
      </c>
    </row>
    <row r="32" spans="1:18">
      <c r="A32" s="40">
        <v>18</v>
      </c>
      <c r="B32" s="27" t="s">
        <v>20</v>
      </c>
      <c r="C32" s="40"/>
      <c r="D32" s="121"/>
      <c r="E32" s="33"/>
      <c r="F32" s="122">
        <f t="shared" si="1"/>
        <v>0</v>
      </c>
      <c r="G32" s="121">
        <v>225.6</v>
      </c>
      <c r="H32" s="33">
        <v>112.8</v>
      </c>
      <c r="I32" s="122">
        <f t="shared" si="2"/>
        <v>112.8</v>
      </c>
      <c r="J32" s="121"/>
      <c r="K32" s="33"/>
      <c r="L32" s="122">
        <f t="shared" si="3"/>
        <v>0</v>
      </c>
      <c r="M32" s="121">
        <v>880.77</v>
      </c>
      <c r="N32" s="33">
        <v>440.38</v>
      </c>
      <c r="O32" s="33">
        <f t="shared" si="4"/>
        <v>440.39</v>
      </c>
      <c r="P32" s="121">
        <f t="shared" si="0"/>
        <v>1106.3699999999999</v>
      </c>
      <c r="Q32" s="19">
        <f t="shared" si="0"/>
        <v>553.17999999999995</v>
      </c>
      <c r="R32" s="122">
        <f t="shared" si="5"/>
        <v>553.18999999999994</v>
      </c>
    </row>
    <row r="33" spans="1:18">
      <c r="A33" s="40">
        <v>19</v>
      </c>
      <c r="B33" s="27" t="s">
        <v>21</v>
      </c>
      <c r="C33" s="40"/>
      <c r="D33" s="121">
        <v>130489.72</v>
      </c>
      <c r="E33" s="33">
        <v>65533.09</v>
      </c>
      <c r="F33" s="122">
        <f t="shared" si="1"/>
        <v>64956.630000000005</v>
      </c>
      <c r="G33" s="121">
        <v>3903611.95</v>
      </c>
      <c r="H33" s="33">
        <v>1972340.81</v>
      </c>
      <c r="I33" s="122">
        <f t="shared" si="2"/>
        <v>1931271.1400000001</v>
      </c>
      <c r="J33" s="121">
        <v>113573.36</v>
      </c>
      <c r="K33" s="33">
        <v>56907.75</v>
      </c>
      <c r="L33" s="122">
        <f t="shared" si="3"/>
        <v>56665.61</v>
      </c>
      <c r="M33" s="121">
        <v>89816.18</v>
      </c>
      <c r="N33" s="33">
        <v>45240.24</v>
      </c>
      <c r="O33" s="33">
        <f t="shared" si="4"/>
        <v>44575.939999999995</v>
      </c>
      <c r="P33" s="121">
        <f t="shared" si="0"/>
        <v>4237491.21</v>
      </c>
      <c r="Q33" s="19">
        <f t="shared" si="0"/>
        <v>2140021.89</v>
      </c>
      <c r="R33" s="122">
        <f t="shared" si="5"/>
        <v>2097469.3199999998</v>
      </c>
    </row>
    <row r="34" spans="1:18">
      <c r="A34" s="40">
        <v>20</v>
      </c>
      <c r="B34" s="27" t="s">
        <v>22</v>
      </c>
      <c r="C34" s="40"/>
      <c r="D34" s="121"/>
      <c r="E34" s="33"/>
      <c r="F34" s="122"/>
      <c r="G34" s="121"/>
      <c r="H34" s="33"/>
      <c r="I34" s="122"/>
      <c r="J34" s="121"/>
      <c r="K34" s="33"/>
      <c r="L34" s="122"/>
      <c r="M34" s="121"/>
      <c r="N34" s="33"/>
      <c r="O34" s="33"/>
      <c r="P34" s="121">
        <f t="shared" si="0"/>
        <v>0</v>
      </c>
      <c r="Q34" s="19">
        <f t="shared" si="0"/>
        <v>0</v>
      </c>
      <c r="R34" s="122"/>
    </row>
    <row r="35" spans="1:18">
      <c r="A35" s="40">
        <v>21</v>
      </c>
      <c r="B35" s="27" t="s">
        <v>23</v>
      </c>
      <c r="C35" s="40"/>
      <c r="D35" s="121">
        <v>15565.15</v>
      </c>
      <c r="E35" s="33">
        <v>7865.54</v>
      </c>
      <c r="F35" s="122">
        <f t="shared" si="1"/>
        <v>7699.61</v>
      </c>
      <c r="G35" s="121">
        <v>7733.89</v>
      </c>
      <c r="H35" s="33">
        <v>3889.44</v>
      </c>
      <c r="I35" s="122">
        <f t="shared" si="2"/>
        <v>3844.4500000000003</v>
      </c>
      <c r="J35" s="121">
        <v>223891.14</v>
      </c>
      <c r="K35" s="33">
        <v>112278.35</v>
      </c>
      <c r="L35" s="122">
        <f t="shared" si="3"/>
        <v>111612.79000000001</v>
      </c>
      <c r="M35" s="121"/>
      <c r="N35" s="33"/>
      <c r="O35" s="33">
        <f t="shared" si="4"/>
        <v>0</v>
      </c>
      <c r="P35" s="121">
        <f t="shared" si="0"/>
        <v>247190.18000000002</v>
      </c>
      <c r="Q35" s="19">
        <f t="shared" si="0"/>
        <v>124033.33</v>
      </c>
      <c r="R35" s="122">
        <f t="shared" si="5"/>
        <v>123156.85000000002</v>
      </c>
    </row>
    <row r="36" spans="1:18">
      <c r="A36" s="40">
        <v>22</v>
      </c>
      <c r="B36" s="27" t="s">
        <v>24</v>
      </c>
      <c r="C36" s="40"/>
      <c r="D36" s="121"/>
      <c r="E36" s="33"/>
      <c r="F36" s="122"/>
      <c r="G36" s="121"/>
      <c r="H36" s="33"/>
      <c r="I36" s="122"/>
      <c r="J36" s="121"/>
      <c r="K36" s="33"/>
      <c r="L36" s="122"/>
      <c r="M36" s="121"/>
      <c r="N36" s="33"/>
      <c r="O36" s="33"/>
      <c r="P36" s="121">
        <f t="shared" si="0"/>
        <v>0</v>
      </c>
      <c r="Q36" s="19">
        <f t="shared" si="0"/>
        <v>0</v>
      </c>
      <c r="R36" s="122"/>
    </row>
    <row r="37" spans="1:18">
      <c r="A37" s="40">
        <v>23</v>
      </c>
      <c r="B37" s="27" t="s">
        <v>25</v>
      </c>
      <c r="C37" s="40"/>
      <c r="D37" s="121"/>
      <c r="E37" s="33"/>
      <c r="F37" s="122"/>
      <c r="G37" s="121"/>
      <c r="H37" s="33"/>
      <c r="I37" s="122"/>
      <c r="J37" s="121"/>
      <c r="K37" s="33"/>
      <c r="L37" s="122"/>
      <c r="M37" s="121"/>
      <c r="N37" s="33"/>
      <c r="O37" s="33"/>
      <c r="P37" s="121">
        <f t="shared" si="0"/>
        <v>0</v>
      </c>
      <c r="Q37" s="19">
        <f t="shared" si="0"/>
        <v>0</v>
      </c>
      <c r="R37" s="122"/>
    </row>
    <row r="38" spans="1:18">
      <c r="A38" s="40">
        <v>24</v>
      </c>
      <c r="B38" s="27" t="s">
        <v>26</v>
      </c>
      <c r="C38" s="40"/>
      <c r="D38" s="121"/>
      <c r="E38" s="33"/>
      <c r="F38" s="122"/>
      <c r="G38" s="121"/>
      <c r="H38" s="33"/>
      <c r="I38" s="122"/>
      <c r="J38" s="121"/>
      <c r="K38" s="33"/>
      <c r="L38" s="122"/>
      <c r="M38" s="121"/>
      <c r="N38" s="33"/>
      <c r="O38" s="33"/>
      <c r="P38" s="121">
        <f t="shared" si="0"/>
        <v>0</v>
      </c>
      <c r="Q38" s="19">
        <f t="shared" si="0"/>
        <v>0</v>
      </c>
      <c r="R38" s="122"/>
    </row>
    <row r="39" spans="1:18">
      <c r="A39" s="40">
        <v>25</v>
      </c>
      <c r="B39" s="27" t="s">
        <v>27</v>
      </c>
      <c r="C39" s="40"/>
      <c r="D39" s="121"/>
      <c r="E39" s="33"/>
      <c r="F39" s="122"/>
      <c r="G39" s="121"/>
      <c r="H39" s="33"/>
      <c r="I39" s="122"/>
      <c r="J39" s="121"/>
      <c r="K39" s="33"/>
      <c r="L39" s="122"/>
      <c r="M39" s="121"/>
      <c r="N39" s="33"/>
      <c r="O39" s="33"/>
      <c r="P39" s="121">
        <f t="shared" si="0"/>
        <v>0</v>
      </c>
      <c r="Q39" s="19">
        <f t="shared" si="0"/>
        <v>0</v>
      </c>
      <c r="R39" s="122"/>
    </row>
    <row r="40" spans="1:18">
      <c r="A40" s="40">
        <v>26</v>
      </c>
      <c r="B40" s="27" t="s">
        <v>28</v>
      </c>
      <c r="C40" s="40"/>
      <c r="D40" s="121"/>
      <c r="E40" s="33"/>
      <c r="F40" s="122">
        <f t="shared" si="1"/>
        <v>0</v>
      </c>
      <c r="G40" s="121"/>
      <c r="H40" s="33"/>
      <c r="I40" s="122">
        <f t="shared" si="2"/>
        <v>0</v>
      </c>
      <c r="J40" s="121"/>
      <c r="K40" s="33"/>
      <c r="L40" s="122">
        <f t="shared" si="3"/>
        <v>0</v>
      </c>
      <c r="M40" s="121">
        <v>1047.5999999999999</v>
      </c>
      <c r="N40" s="33">
        <v>523.79999999999995</v>
      </c>
      <c r="O40" s="33">
        <f t="shared" si="4"/>
        <v>523.79999999999995</v>
      </c>
      <c r="P40" s="121">
        <f t="shared" si="0"/>
        <v>1047.5999999999999</v>
      </c>
      <c r="Q40" s="19">
        <f t="shared" si="0"/>
        <v>523.79999999999995</v>
      </c>
      <c r="R40" s="122">
        <f t="shared" si="5"/>
        <v>523.79999999999995</v>
      </c>
    </row>
    <row r="41" spans="1:18">
      <c r="A41" s="40">
        <v>27</v>
      </c>
      <c r="B41" s="27" t="s">
        <v>29</v>
      </c>
      <c r="C41" s="40"/>
      <c r="D41" s="121">
        <v>23597.439999999999</v>
      </c>
      <c r="E41" s="33">
        <v>11825.54</v>
      </c>
      <c r="F41" s="122">
        <f t="shared" si="1"/>
        <v>11771.899999999998</v>
      </c>
      <c r="G41" s="121">
        <v>15891.19</v>
      </c>
      <c r="H41" s="33">
        <v>8235.59</v>
      </c>
      <c r="I41" s="122">
        <f t="shared" si="2"/>
        <v>7655.6</v>
      </c>
      <c r="J41" s="121">
        <v>81852.160000000003</v>
      </c>
      <c r="K41" s="33">
        <v>42251.19</v>
      </c>
      <c r="L41" s="122">
        <f t="shared" si="3"/>
        <v>39600.97</v>
      </c>
      <c r="M41" s="121"/>
      <c r="N41" s="33"/>
      <c r="O41" s="33">
        <f t="shared" si="4"/>
        <v>0</v>
      </c>
      <c r="P41" s="121">
        <f t="shared" si="0"/>
        <v>121340.79000000001</v>
      </c>
      <c r="Q41" s="19">
        <f t="shared" si="0"/>
        <v>62312.320000000007</v>
      </c>
      <c r="R41" s="122">
        <f t="shared" si="5"/>
        <v>59028.47</v>
      </c>
    </row>
    <row r="42" spans="1:18">
      <c r="A42" s="40">
        <v>28</v>
      </c>
      <c r="B42" s="27" t="s">
        <v>30</v>
      </c>
      <c r="C42" s="40"/>
      <c r="D42" s="121">
        <v>27964.68</v>
      </c>
      <c r="E42" s="33">
        <v>13982.2</v>
      </c>
      <c r="F42" s="122">
        <f t="shared" si="1"/>
        <v>13982.48</v>
      </c>
      <c r="G42" s="121"/>
      <c r="H42" s="33"/>
      <c r="I42" s="122">
        <f t="shared" si="2"/>
        <v>0</v>
      </c>
      <c r="J42" s="121"/>
      <c r="K42" s="33"/>
      <c r="L42" s="122">
        <f t="shared" si="3"/>
        <v>0</v>
      </c>
      <c r="M42" s="121">
        <v>1055.23</v>
      </c>
      <c r="N42" s="33">
        <v>527.61</v>
      </c>
      <c r="O42" s="33">
        <f t="shared" si="4"/>
        <v>527.62</v>
      </c>
      <c r="P42" s="121">
        <f t="shared" si="0"/>
        <v>29019.91</v>
      </c>
      <c r="Q42" s="19">
        <f t="shared" si="0"/>
        <v>14509.810000000001</v>
      </c>
      <c r="R42" s="122">
        <f t="shared" si="5"/>
        <v>14510.099999999999</v>
      </c>
    </row>
    <row r="43" spans="1:18">
      <c r="A43" s="40">
        <v>29</v>
      </c>
      <c r="B43" s="27" t="s">
        <v>31</v>
      </c>
      <c r="C43" s="40"/>
      <c r="D43" s="121">
        <v>186.04</v>
      </c>
      <c r="E43" s="33">
        <v>93.02</v>
      </c>
      <c r="F43" s="122">
        <f t="shared" si="1"/>
        <v>93.02</v>
      </c>
      <c r="G43" s="121"/>
      <c r="H43" s="33"/>
      <c r="I43" s="122">
        <f t="shared" si="2"/>
        <v>0</v>
      </c>
      <c r="J43" s="121"/>
      <c r="K43" s="33"/>
      <c r="L43" s="122">
        <f t="shared" si="3"/>
        <v>0</v>
      </c>
      <c r="M43" s="121"/>
      <c r="N43" s="33"/>
      <c r="O43" s="33">
        <f t="shared" si="4"/>
        <v>0</v>
      </c>
      <c r="P43" s="121">
        <f t="shared" si="0"/>
        <v>186.04</v>
      </c>
      <c r="Q43" s="19">
        <f t="shared" si="0"/>
        <v>93.02</v>
      </c>
      <c r="R43" s="122">
        <f t="shared" si="5"/>
        <v>93.02</v>
      </c>
    </row>
    <row r="44" spans="1:18">
      <c r="A44" s="40">
        <v>30</v>
      </c>
      <c r="B44" s="27" t="s">
        <v>32</v>
      </c>
      <c r="C44" s="40"/>
      <c r="D44" s="121">
        <v>5705.56</v>
      </c>
      <c r="E44" s="33">
        <v>3065.86</v>
      </c>
      <c r="F44" s="122">
        <f t="shared" si="1"/>
        <v>2639.7000000000003</v>
      </c>
      <c r="G44" s="121">
        <v>39370.82</v>
      </c>
      <c r="H44" s="33">
        <v>20283.93</v>
      </c>
      <c r="I44" s="122">
        <f t="shared" si="2"/>
        <v>19086.89</v>
      </c>
      <c r="J44" s="121">
        <v>467045</v>
      </c>
      <c r="K44" s="33">
        <v>238242.25</v>
      </c>
      <c r="L44" s="122">
        <f t="shared" si="3"/>
        <v>228802.75</v>
      </c>
      <c r="M44" s="121">
        <v>17631.650000000001</v>
      </c>
      <c r="N44" s="33">
        <v>9366.26</v>
      </c>
      <c r="O44" s="33">
        <f t="shared" si="4"/>
        <v>8265.3900000000012</v>
      </c>
      <c r="P44" s="121">
        <f t="shared" si="0"/>
        <v>529753.03</v>
      </c>
      <c r="Q44" s="19">
        <f t="shared" si="0"/>
        <v>270958.3</v>
      </c>
      <c r="R44" s="122">
        <f t="shared" si="5"/>
        <v>258794.73000000004</v>
      </c>
    </row>
    <row r="45" spans="1:18">
      <c r="A45" s="40">
        <v>31</v>
      </c>
      <c r="B45" s="27" t="s">
        <v>33</v>
      </c>
      <c r="C45" s="40"/>
      <c r="D45" s="121">
        <v>31459.47</v>
      </c>
      <c r="E45" s="33">
        <v>15729.65</v>
      </c>
      <c r="F45" s="122">
        <f t="shared" si="1"/>
        <v>15729.820000000002</v>
      </c>
      <c r="G45" s="121">
        <v>6444.74</v>
      </c>
      <c r="H45" s="33">
        <v>3222.29</v>
      </c>
      <c r="I45" s="122">
        <f t="shared" si="2"/>
        <v>3222.45</v>
      </c>
      <c r="J45" s="121">
        <v>309.64999999999998</v>
      </c>
      <c r="K45" s="33">
        <v>154.82</v>
      </c>
      <c r="L45" s="122">
        <f t="shared" si="3"/>
        <v>154.82999999999998</v>
      </c>
      <c r="M45" s="121">
        <v>1581.93</v>
      </c>
      <c r="N45" s="33">
        <v>790.96</v>
      </c>
      <c r="O45" s="33">
        <f t="shared" si="4"/>
        <v>790.97</v>
      </c>
      <c r="P45" s="121">
        <f t="shared" si="0"/>
        <v>39795.79</v>
      </c>
      <c r="Q45" s="19">
        <f t="shared" si="0"/>
        <v>19897.719999999998</v>
      </c>
      <c r="R45" s="122">
        <f t="shared" si="5"/>
        <v>19898.070000000003</v>
      </c>
    </row>
    <row r="46" spans="1:18">
      <c r="A46" s="40">
        <v>32</v>
      </c>
      <c r="B46" s="27" t="s">
        <v>34</v>
      </c>
      <c r="C46" s="40"/>
      <c r="D46" s="121"/>
      <c r="E46" s="33"/>
      <c r="F46" s="122"/>
      <c r="G46" s="121"/>
      <c r="H46" s="33"/>
      <c r="I46" s="122"/>
      <c r="J46" s="121"/>
      <c r="K46" s="33"/>
      <c r="L46" s="122"/>
      <c r="M46" s="121"/>
      <c r="N46" s="33"/>
      <c r="O46" s="33"/>
      <c r="P46" s="121">
        <f t="shared" si="0"/>
        <v>0</v>
      </c>
      <c r="Q46" s="19">
        <f t="shared" si="0"/>
        <v>0</v>
      </c>
      <c r="R46" s="122"/>
    </row>
    <row r="47" spans="1:18">
      <c r="A47" s="40">
        <v>33</v>
      </c>
      <c r="B47" s="27" t="s">
        <v>35</v>
      </c>
      <c r="C47" s="40"/>
      <c r="D47" s="121">
        <v>156899.4</v>
      </c>
      <c r="E47" s="33">
        <v>78542.63</v>
      </c>
      <c r="F47" s="122">
        <f t="shared" si="1"/>
        <v>78356.76999999999</v>
      </c>
      <c r="G47" s="121">
        <v>79060.649999999994</v>
      </c>
      <c r="H47" s="33">
        <v>40460.519999999997</v>
      </c>
      <c r="I47" s="122">
        <f t="shared" si="2"/>
        <v>38600.129999999997</v>
      </c>
      <c r="J47" s="121">
        <v>72.3</v>
      </c>
      <c r="K47" s="33">
        <v>36.15</v>
      </c>
      <c r="L47" s="122">
        <f t="shared" si="3"/>
        <v>36.15</v>
      </c>
      <c r="M47" s="121"/>
      <c r="N47" s="33"/>
      <c r="O47" s="33">
        <f t="shared" si="4"/>
        <v>0</v>
      </c>
      <c r="P47" s="121">
        <f t="shared" si="0"/>
        <v>236032.34999999998</v>
      </c>
      <c r="Q47" s="19">
        <f t="shared" si="0"/>
        <v>119039.29999999999</v>
      </c>
      <c r="R47" s="122">
        <f t="shared" si="5"/>
        <v>116993.04999999999</v>
      </c>
    </row>
    <row r="48" spans="1:18">
      <c r="A48" s="40">
        <v>34</v>
      </c>
      <c r="B48" s="27" t="s">
        <v>36</v>
      </c>
      <c r="C48" s="40"/>
      <c r="D48" s="121">
        <v>57824.87</v>
      </c>
      <c r="E48" s="33">
        <v>29154.28</v>
      </c>
      <c r="F48" s="122">
        <f t="shared" si="1"/>
        <v>28670.590000000004</v>
      </c>
      <c r="G48" s="121">
        <v>24406.28</v>
      </c>
      <c r="H48" s="33">
        <v>12545.97</v>
      </c>
      <c r="I48" s="122">
        <f t="shared" si="2"/>
        <v>11860.31</v>
      </c>
      <c r="J48" s="121">
        <v>308.39999999999998</v>
      </c>
      <c r="K48" s="33">
        <v>154.19999999999999</v>
      </c>
      <c r="L48" s="122">
        <f t="shared" si="3"/>
        <v>154.19999999999999</v>
      </c>
      <c r="M48" s="121"/>
      <c r="N48" s="33"/>
      <c r="O48" s="33">
        <f t="shared" si="4"/>
        <v>0</v>
      </c>
      <c r="P48" s="121">
        <f t="shared" si="0"/>
        <v>82539.549999999988</v>
      </c>
      <c r="Q48" s="19">
        <f t="shared" si="0"/>
        <v>41854.449999999997</v>
      </c>
      <c r="R48" s="122">
        <f t="shared" si="5"/>
        <v>40685.099999999991</v>
      </c>
    </row>
    <row r="49" spans="1:18">
      <c r="A49" s="40">
        <v>35</v>
      </c>
      <c r="B49" s="27" t="s">
        <v>37</v>
      </c>
      <c r="C49" s="40"/>
      <c r="D49" s="121"/>
      <c r="E49" s="33"/>
      <c r="F49" s="122"/>
      <c r="G49" s="121"/>
      <c r="H49" s="33"/>
      <c r="I49" s="122"/>
      <c r="J49" s="121"/>
      <c r="K49" s="33"/>
      <c r="L49" s="122"/>
      <c r="M49" s="121"/>
      <c r="N49" s="33"/>
      <c r="O49" s="33"/>
      <c r="P49" s="121">
        <f t="shared" si="0"/>
        <v>0</v>
      </c>
      <c r="Q49" s="19">
        <f t="shared" si="0"/>
        <v>0</v>
      </c>
      <c r="R49" s="122"/>
    </row>
    <row r="50" spans="1:18">
      <c r="A50" s="40">
        <v>36</v>
      </c>
      <c r="B50" s="27" t="s">
        <v>38</v>
      </c>
      <c r="C50" s="40"/>
      <c r="D50" s="121">
        <v>173.28</v>
      </c>
      <c r="E50" s="33">
        <v>86.64</v>
      </c>
      <c r="F50" s="122">
        <f t="shared" si="1"/>
        <v>86.64</v>
      </c>
      <c r="G50" s="121">
        <v>4574.91</v>
      </c>
      <c r="H50" s="33">
        <v>2287.4499999999998</v>
      </c>
      <c r="I50" s="122">
        <f t="shared" si="2"/>
        <v>2287.46</v>
      </c>
      <c r="J50" s="121">
        <v>9078.91</v>
      </c>
      <c r="K50" s="33">
        <v>4539.45</v>
      </c>
      <c r="L50" s="122">
        <f t="shared" si="3"/>
        <v>4539.46</v>
      </c>
      <c r="M50" s="121"/>
      <c r="N50" s="33"/>
      <c r="O50" s="33">
        <f t="shared" si="4"/>
        <v>0</v>
      </c>
      <c r="P50" s="121">
        <f t="shared" si="0"/>
        <v>13827.099999999999</v>
      </c>
      <c r="Q50" s="19">
        <f t="shared" si="0"/>
        <v>6913.5399999999991</v>
      </c>
      <c r="R50" s="122">
        <f t="shared" si="5"/>
        <v>6913.5599999999995</v>
      </c>
    </row>
    <row r="51" spans="1:18">
      <c r="A51" s="40">
        <v>37</v>
      </c>
      <c r="B51" s="27" t="s">
        <v>39</v>
      </c>
      <c r="C51" s="40"/>
      <c r="D51" s="121">
        <v>133691.25</v>
      </c>
      <c r="E51" s="33">
        <v>67047.929999999993</v>
      </c>
      <c r="F51" s="122">
        <f t="shared" si="1"/>
        <v>66643.320000000007</v>
      </c>
      <c r="G51" s="121">
        <v>1517857.5</v>
      </c>
      <c r="H51" s="33">
        <v>767706.46</v>
      </c>
      <c r="I51" s="122">
        <f t="shared" si="2"/>
        <v>750151.04</v>
      </c>
      <c r="J51" s="121"/>
      <c r="K51" s="33"/>
      <c r="L51" s="122">
        <f t="shared" si="3"/>
        <v>0</v>
      </c>
      <c r="M51" s="121">
        <v>47407.56</v>
      </c>
      <c r="N51" s="33">
        <v>24349.4</v>
      </c>
      <c r="O51" s="33">
        <f t="shared" si="4"/>
        <v>23058.159999999996</v>
      </c>
      <c r="P51" s="121">
        <f t="shared" si="0"/>
        <v>1698956.31</v>
      </c>
      <c r="Q51" s="19">
        <f t="shared" si="0"/>
        <v>859103.78999999992</v>
      </c>
      <c r="R51" s="122">
        <f t="shared" si="5"/>
        <v>839852.52000000014</v>
      </c>
    </row>
    <row r="52" spans="1:18">
      <c r="A52" s="40">
        <v>38</v>
      </c>
      <c r="B52" s="27" t="s">
        <v>40</v>
      </c>
      <c r="C52" s="40"/>
      <c r="D52" s="121">
        <v>346525.4</v>
      </c>
      <c r="E52" s="33">
        <v>173631.72</v>
      </c>
      <c r="F52" s="122">
        <f t="shared" si="1"/>
        <v>172893.68000000002</v>
      </c>
      <c r="G52" s="121">
        <v>74974.95</v>
      </c>
      <c r="H52" s="33">
        <v>37685.919999999998</v>
      </c>
      <c r="I52" s="122">
        <f t="shared" si="2"/>
        <v>37289.03</v>
      </c>
      <c r="J52" s="121">
        <v>106173.71</v>
      </c>
      <c r="K52" s="33">
        <v>54157.46</v>
      </c>
      <c r="L52" s="122">
        <f t="shared" si="3"/>
        <v>52016.250000000007</v>
      </c>
      <c r="M52" s="121">
        <v>15980</v>
      </c>
      <c r="N52" s="33">
        <v>8445.0400000000009</v>
      </c>
      <c r="O52" s="33">
        <f t="shared" si="4"/>
        <v>7534.9599999999991</v>
      </c>
      <c r="P52" s="121">
        <f t="shared" si="0"/>
        <v>543654.06000000006</v>
      </c>
      <c r="Q52" s="19">
        <f t="shared" si="0"/>
        <v>273920.14</v>
      </c>
      <c r="R52" s="122">
        <f t="shared" si="5"/>
        <v>269733.92000000004</v>
      </c>
    </row>
    <row r="53" spans="1:18">
      <c r="A53" s="40">
        <v>39</v>
      </c>
      <c r="B53" s="27" t="s">
        <v>41</v>
      </c>
      <c r="C53" s="40"/>
      <c r="D53" s="121"/>
      <c r="E53" s="33"/>
      <c r="F53" s="122"/>
      <c r="G53" s="121"/>
      <c r="H53" s="33"/>
      <c r="I53" s="122"/>
      <c r="J53" s="121"/>
      <c r="K53" s="33"/>
      <c r="L53" s="122"/>
      <c r="M53" s="121"/>
      <c r="N53" s="33"/>
      <c r="O53" s="33"/>
      <c r="P53" s="121">
        <f t="shared" si="0"/>
        <v>0</v>
      </c>
      <c r="Q53" s="19">
        <f t="shared" si="0"/>
        <v>0</v>
      </c>
      <c r="R53" s="122"/>
    </row>
    <row r="54" spans="1:18">
      <c r="A54" s="40">
        <v>40</v>
      </c>
      <c r="B54" s="27" t="s">
        <v>42</v>
      </c>
      <c r="C54" s="40"/>
      <c r="D54" s="121"/>
      <c r="E54" s="33"/>
      <c r="F54" s="122"/>
      <c r="G54" s="121"/>
      <c r="H54" s="33"/>
      <c r="I54" s="122"/>
      <c r="J54" s="121"/>
      <c r="K54" s="33"/>
      <c r="L54" s="122"/>
      <c r="M54" s="121"/>
      <c r="N54" s="33"/>
      <c r="O54" s="33"/>
      <c r="P54" s="121">
        <f t="shared" si="0"/>
        <v>0</v>
      </c>
      <c r="Q54" s="19">
        <f t="shared" si="0"/>
        <v>0</v>
      </c>
      <c r="R54" s="122"/>
    </row>
    <row r="55" spans="1:18">
      <c r="A55" s="40">
        <v>41</v>
      </c>
      <c r="B55" s="27" t="s">
        <v>43</v>
      </c>
      <c r="C55" s="40"/>
      <c r="D55" s="121">
        <v>66079.08</v>
      </c>
      <c r="E55" s="33">
        <v>33263.86</v>
      </c>
      <c r="F55" s="122">
        <f t="shared" si="1"/>
        <v>32815.22</v>
      </c>
      <c r="G55" s="121">
        <v>2692.65</v>
      </c>
      <c r="H55" s="33">
        <v>1346.26</v>
      </c>
      <c r="I55" s="122">
        <f t="shared" si="2"/>
        <v>1346.39</v>
      </c>
      <c r="J55" s="121">
        <v>489618.8</v>
      </c>
      <c r="K55" s="33">
        <v>251265.84</v>
      </c>
      <c r="L55" s="122">
        <f t="shared" si="3"/>
        <v>238352.96</v>
      </c>
      <c r="M55" s="121">
        <v>822.99</v>
      </c>
      <c r="N55" s="33">
        <v>411.46</v>
      </c>
      <c r="O55" s="33">
        <f t="shared" si="4"/>
        <v>411.53000000000003</v>
      </c>
      <c r="P55" s="121">
        <f t="shared" si="0"/>
        <v>559213.52</v>
      </c>
      <c r="Q55" s="19">
        <f t="shared" si="0"/>
        <v>286287.42000000004</v>
      </c>
      <c r="R55" s="122">
        <f t="shared" si="5"/>
        <v>272926.09999999998</v>
      </c>
    </row>
    <row r="56" spans="1:18">
      <c r="A56" s="40">
        <v>42</v>
      </c>
      <c r="B56" s="27" t="s">
        <v>44</v>
      </c>
      <c r="C56" s="40"/>
      <c r="D56" s="121">
        <v>5627.3</v>
      </c>
      <c r="E56" s="33">
        <v>2813.57</v>
      </c>
      <c r="F56" s="122">
        <f t="shared" si="1"/>
        <v>2813.73</v>
      </c>
      <c r="G56" s="121">
        <v>235510.79</v>
      </c>
      <c r="H56" s="33">
        <v>117841.06</v>
      </c>
      <c r="I56" s="122">
        <f t="shared" si="2"/>
        <v>117669.73000000001</v>
      </c>
      <c r="J56" s="121">
        <v>2860.29</v>
      </c>
      <c r="K56" s="33">
        <v>1430.13</v>
      </c>
      <c r="L56" s="122">
        <f t="shared" si="3"/>
        <v>1430.1599999999999</v>
      </c>
      <c r="M56" s="121">
        <v>81082.86</v>
      </c>
      <c r="N56" s="33">
        <v>41107.620000000003</v>
      </c>
      <c r="O56" s="33">
        <f t="shared" si="4"/>
        <v>39975.24</v>
      </c>
      <c r="P56" s="121">
        <f t="shared" si="0"/>
        <v>325081.24</v>
      </c>
      <c r="Q56" s="19">
        <f t="shared" si="0"/>
        <v>163192.38</v>
      </c>
      <c r="R56" s="122">
        <f t="shared" si="5"/>
        <v>161888.85999999999</v>
      </c>
    </row>
    <row r="57" spans="1:18">
      <c r="A57" s="40">
        <v>43</v>
      </c>
      <c r="B57" s="27" t="s">
        <v>45</v>
      </c>
      <c r="C57" s="40"/>
      <c r="D57" s="121"/>
      <c r="E57" s="33"/>
      <c r="F57" s="122">
        <f t="shared" si="1"/>
        <v>0</v>
      </c>
      <c r="G57" s="121">
        <v>7333</v>
      </c>
      <c r="H57" s="33">
        <v>704.25</v>
      </c>
      <c r="I57" s="122">
        <f t="shared" si="2"/>
        <v>6628.75</v>
      </c>
      <c r="J57" s="121">
        <v>302842.40000000002</v>
      </c>
      <c r="K57" s="33">
        <v>36148.01</v>
      </c>
      <c r="L57" s="122">
        <f t="shared" si="3"/>
        <v>266694.39</v>
      </c>
      <c r="M57" s="121"/>
      <c r="N57" s="33"/>
      <c r="O57" s="33">
        <f t="shared" si="4"/>
        <v>0</v>
      </c>
      <c r="P57" s="121">
        <f t="shared" si="0"/>
        <v>310175.40000000002</v>
      </c>
      <c r="Q57" s="19">
        <f t="shared" si="0"/>
        <v>36852.26</v>
      </c>
      <c r="R57" s="122">
        <f t="shared" si="5"/>
        <v>273323.14</v>
      </c>
    </row>
    <row r="58" spans="1:18">
      <c r="A58" s="40">
        <v>44</v>
      </c>
      <c r="B58" s="27" t="s">
        <v>46</v>
      </c>
      <c r="C58" s="40"/>
      <c r="D58" s="121">
        <v>108685.94</v>
      </c>
      <c r="E58" s="33">
        <v>54342.239999999998</v>
      </c>
      <c r="F58" s="122">
        <f t="shared" si="1"/>
        <v>54343.700000000004</v>
      </c>
      <c r="G58" s="121">
        <v>15367.66</v>
      </c>
      <c r="H58" s="33">
        <v>7747.36</v>
      </c>
      <c r="I58" s="122">
        <f t="shared" si="2"/>
        <v>7620.3</v>
      </c>
      <c r="J58" s="121">
        <v>50655</v>
      </c>
      <c r="K58" s="33">
        <v>26145.9</v>
      </c>
      <c r="L58" s="122">
        <f t="shared" si="3"/>
        <v>24509.1</v>
      </c>
      <c r="M58" s="121">
        <v>3402</v>
      </c>
      <c r="N58" s="33">
        <v>1701</v>
      </c>
      <c r="O58" s="33">
        <f t="shared" si="4"/>
        <v>1701</v>
      </c>
      <c r="P58" s="121">
        <f t="shared" si="0"/>
        <v>178110.6</v>
      </c>
      <c r="Q58" s="19">
        <f t="shared" si="0"/>
        <v>89936.5</v>
      </c>
      <c r="R58" s="122">
        <f t="shared" si="5"/>
        <v>88174.1</v>
      </c>
    </row>
    <row r="59" spans="1:18">
      <c r="A59" s="40">
        <v>45</v>
      </c>
      <c r="B59" s="27" t="s">
        <v>47</v>
      </c>
      <c r="C59" s="40"/>
      <c r="D59" s="121"/>
      <c r="E59" s="33"/>
      <c r="F59" s="122"/>
      <c r="G59" s="121"/>
      <c r="H59" s="33"/>
      <c r="I59" s="122"/>
      <c r="J59" s="121"/>
      <c r="K59" s="33"/>
      <c r="L59" s="122"/>
      <c r="M59" s="121"/>
      <c r="N59" s="33"/>
      <c r="O59" s="33"/>
      <c r="P59" s="121">
        <f t="shared" si="0"/>
        <v>0</v>
      </c>
      <c r="Q59" s="19">
        <f t="shared" si="0"/>
        <v>0</v>
      </c>
      <c r="R59" s="122"/>
    </row>
    <row r="60" spans="1:18">
      <c r="A60" s="40">
        <v>46</v>
      </c>
      <c r="B60" s="27" t="s">
        <v>48</v>
      </c>
      <c r="C60" s="40"/>
      <c r="D60" s="121"/>
      <c r="E60" s="33"/>
      <c r="F60" s="122"/>
      <c r="G60" s="121"/>
      <c r="H60" s="33"/>
      <c r="I60" s="122"/>
      <c r="J60" s="121"/>
      <c r="K60" s="33"/>
      <c r="L60" s="122"/>
      <c r="M60" s="121"/>
      <c r="N60" s="33"/>
      <c r="O60" s="33"/>
      <c r="P60" s="121">
        <f t="shared" si="0"/>
        <v>0</v>
      </c>
      <c r="Q60" s="19">
        <f t="shared" si="0"/>
        <v>0</v>
      </c>
      <c r="R60" s="122"/>
    </row>
    <row r="61" spans="1:18">
      <c r="A61" s="40">
        <v>47</v>
      </c>
      <c r="B61" s="27" t="s">
        <v>49</v>
      </c>
      <c r="C61" s="40"/>
      <c r="D61" s="121"/>
      <c r="E61" s="33"/>
      <c r="F61" s="122"/>
      <c r="G61" s="121"/>
      <c r="H61" s="33"/>
      <c r="I61" s="122"/>
      <c r="J61" s="121"/>
      <c r="K61" s="33"/>
      <c r="L61" s="122"/>
      <c r="M61" s="121"/>
      <c r="N61" s="33"/>
      <c r="O61" s="33"/>
      <c r="P61" s="121">
        <f t="shared" si="0"/>
        <v>0</v>
      </c>
      <c r="Q61" s="19">
        <f t="shared" si="0"/>
        <v>0</v>
      </c>
      <c r="R61" s="122"/>
    </row>
    <row r="62" spans="1:18">
      <c r="A62" s="40">
        <v>48</v>
      </c>
      <c r="B62" s="27" t="s">
        <v>50</v>
      </c>
      <c r="C62" s="40"/>
      <c r="D62" s="121">
        <v>1001.28</v>
      </c>
      <c r="E62" s="33">
        <v>500.64</v>
      </c>
      <c r="F62" s="122">
        <f t="shared" si="1"/>
        <v>500.64</v>
      </c>
      <c r="G62" s="121">
        <v>633.6</v>
      </c>
      <c r="H62" s="33">
        <v>316.8</v>
      </c>
      <c r="I62" s="122">
        <f t="shared" si="2"/>
        <v>316.8</v>
      </c>
      <c r="J62" s="121"/>
      <c r="K62" s="33"/>
      <c r="L62" s="122">
        <f t="shared" si="3"/>
        <v>0</v>
      </c>
      <c r="M62" s="121">
        <v>1441.44</v>
      </c>
      <c r="N62" s="33">
        <v>720.72</v>
      </c>
      <c r="O62" s="33">
        <f t="shared" si="4"/>
        <v>720.72</v>
      </c>
      <c r="P62" s="121">
        <f t="shared" si="0"/>
        <v>3076.32</v>
      </c>
      <c r="Q62" s="19">
        <f t="shared" si="0"/>
        <v>1538.16</v>
      </c>
      <c r="R62" s="122">
        <f t="shared" si="5"/>
        <v>1538.16</v>
      </c>
    </row>
    <row r="63" spans="1:18">
      <c r="A63" s="40">
        <v>49</v>
      </c>
      <c r="B63" s="27" t="s">
        <v>51</v>
      </c>
      <c r="C63" s="40"/>
      <c r="D63" s="121"/>
      <c r="E63" s="33"/>
      <c r="F63" s="122"/>
      <c r="G63" s="121"/>
      <c r="H63" s="33"/>
      <c r="I63" s="122"/>
      <c r="J63" s="121"/>
      <c r="K63" s="33"/>
      <c r="L63" s="122"/>
      <c r="M63" s="121"/>
      <c r="N63" s="33"/>
      <c r="O63" s="33"/>
      <c r="P63" s="121">
        <f t="shared" si="0"/>
        <v>0</v>
      </c>
      <c r="Q63" s="19">
        <f t="shared" si="0"/>
        <v>0</v>
      </c>
      <c r="R63" s="122"/>
    </row>
    <row r="64" spans="1:18">
      <c r="A64" s="40">
        <v>50</v>
      </c>
      <c r="B64" s="27" t="s">
        <v>52</v>
      </c>
      <c r="C64" s="40"/>
      <c r="D64" s="121"/>
      <c r="E64" s="33"/>
      <c r="F64" s="122"/>
      <c r="G64" s="121"/>
      <c r="H64" s="33"/>
      <c r="I64" s="122"/>
      <c r="J64" s="121"/>
      <c r="K64" s="33"/>
      <c r="L64" s="122"/>
      <c r="M64" s="121"/>
      <c r="N64" s="33"/>
      <c r="O64" s="33"/>
      <c r="P64" s="121">
        <f t="shared" si="0"/>
        <v>0</v>
      </c>
      <c r="Q64" s="19">
        <f t="shared" si="0"/>
        <v>0</v>
      </c>
      <c r="R64" s="122"/>
    </row>
    <row r="65" spans="1:18">
      <c r="A65" s="40">
        <v>51</v>
      </c>
      <c r="B65" s="27" t="s">
        <v>53</v>
      </c>
      <c r="C65" s="40"/>
      <c r="D65" s="121"/>
      <c r="E65" s="33"/>
      <c r="F65" s="122"/>
      <c r="G65" s="121"/>
      <c r="H65" s="33"/>
      <c r="I65" s="122"/>
      <c r="J65" s="121"/>
      <c r="K65" s="33"/>
      <c r="L65" s="122"/>
      <c r="M65" s="121"/>
      <c r="N65" s="33"/>
      <c r="O65" s="33"/>
      <c r="P65" s="121">
        <f t="shared" si="0"/>
        <v>0</v>
      </c>
      <c r="Q65" s="19">
        <f t="shared" si="0"/>
        <v>0</v>
      </c>
      <c r="R65" s="122"/>
    </row>
    <row r="66" spans="1:18">
      <c r="A66" s="40">
        <v>52</v>
      </c>
      <c r="B66" s="27" t="s">
        <v>54</v>
      </c>
      <c r="C66" s="40"/>
      <c r="D66" s="121"/>
      <c r="E66" s="33"/>
      <c r="F66" s="122"/>
      <c r="G66" s="121"/>
      <c r="H66" s="33"/>
      <c r="I66" s="122"/>
      <c r="J66" s="121"/>
      <c r="K66" s="33"/>
      <c r="L66" s="122"/>
      <c r="M66" s="121"/>
      <c r="N66" s="33"/>
      <c r="O66" s="33"/>
      <c r="P66" s="121">
        <f t="shared" si="0"/>
        <v>0</v>
      </c>
      <c r="Q66" s="19">
        <f t="shared" si="0"/>
        <v>0</v>
      </c>
      <c r="R66" s="122"/>
    </row>
    <row r="67" spans="1:18">
      <c r="A67" s="40">
        <v>53</v>
      </c>
      <c r="B67" s="27" t="s">
        <v>55</v>
      </c>
      <c r="C67" s="40"/>
      <c r="D67" s="121"/>
      <c r="E67" s="33"/>
      <c r="F67" s="122"/>
      <c r="G67" s="121"/>
      <c r="H67" s="33"/>
      <c r="I67" s="122"/>
      <c r="J67" s="121"/>
      <c r="K67" s="33"/>
      <c r="L67" s="122"/>
      <c r="M67" s="121"/>
      <c r="N67" s="33"/>
      <c r="O67" s="33"/>
      <c r="P67" s="121">
        <f t="shared" si="0"/>
        <v>0</v>
      </c>
      <c r="Q67" s="19">
        <f t="shared" si="0"/>
        <v>0</v>
      </c>
      <c r="R67" s="122"/>
    </row>
    <row r="68" spans="1:18">
      <c r="A68" s="40">
        <v>54</v>
      </c>
      <c r="B68" s="27" t="s">
        <v>56</v>
      </c>
      <c r="C68" s="40"/>
      <c r="D68" s="121">
        <v>3126.34</v>
      </c>
      <c r="E68" s="33">
        <v>1563.16</v>
      </c>
      <c r="F68" s="122">
        <f t="shared" si="1"/>
        <v>1563.18</v>
      </c>
      <c r="G68" s="121">
        <v>19719.37</v>
      </c>
      <c r="H68" s="33">
        <v>9925.76</v>
      </c>
      <c r="I68" s="122">
        <f t="shared" si="2"/>
        <v>9793.6099999999988</v>
      </c>
      <c r="J68" s="121">
        <v>329263.11</v>
      </c>
      <c r="K68" s="33">
        <v>165117.87</v>
      </c>
      <c r="L68" s="122">
        <f t="shared" si="3"/>
        <v>164145.24</v>
      </c>
      <c r="M68" s="121">
        <v>14843.7</v>
      </c>
      <c r="N68" s="33">
        <v>7585.15</v>
      </c>
      <c r="O68" s="33">
        <f t="shared" si="4"/>
        <v>7258.5500000000011</v>
      </c>
      <c r="P68" s="121">
        <f t="shared" si="0"/>
        <v>366952.52</v>
      </c>
      <c r="Q68" s="19">
        <f t="shared" si="0"/>
        <v>184191.94</v>
      </c>
      <c r="R68" s="122">
        <f t="shared" si="5"/>
        <v>182760.58000000002</v>
      </c>
    </row>
    <row r="69" spans="1:18">
      <c r="A69" s="40">
        <v>55</v>
      </c>
      <c r="B69" s="27" t="s">
        <v>57</v>
      </c>
      <c r="C69" s="40"/>
      <c r="D69" s="121"/>
      <c r="E69" s="33"/>
      <c r="F69" s="122"/>
      <c r="G69" s="121"/>
      <c r="H69" s="33"/>
      <c r="I69" s="122"/>
      <c r="J69" s="121"/>
      <c r="K69" s="33"/>
      <c r="L69" s="122"/>
      <c r="M69" s="121"/>
      <c r="N69" s="33"/>
      <c r="O69" s="33"/>
      <c r="P69" s="121">
        <f t="shared" si="0"/>
        <v>0</v>
      </c>
      <c r="Q69" s="19">
        <f t="shared" si="0"/>
        <v>0</v>
      </c>
      <c r="R69" s="122"/>
    </row>
    <row r="70" spans="1:18">
      <c r="A70" s="40">
        <v>56</v>
      </c>
      <c r="B70" s="27" t="s">
        <v>58</v>
      </c>
      <c r="C70" s="40"/>
      <c r="D70" s="121">
        <v>6721.28</v>
      </c>
      <c r="E70" s="33">
        <v>3360.64</v>
      </c>
      <c r="F70" s="122">
        <f t="shared" si="1"/>
        <v>3360.64</v>
      </c>
      <c r="G70" s="121">
        <v>1784.25</v>
      </c>
      <c r="H70" s="33">
        <v>892.11</v>
      </c>
      <c r="I70" s="122">
        <f t="shared" si="2"/>
        <v>892.14</v>
      </c>
      <c r="J70" s="121"/>
      <c r="K70" s="33"/>
      <c r="L70" s="122">
        <f t="shared" si="3"/>
        <v>0</v>
      </c>
      <c r="M70" s="121">
        <v>33404.22</v>
      </c>
      <c r="N70" s="33">
        <v>16779.439999999999</v>
      </c>
      <c r="O70" s="33">
        <f t="shared" si="4"/>
        <v>16624.780000000002</v>
      </c>
      <c r="P70" s="121">
        <f t="shared" si="0"/>
        <v>41909.75</v>
      </c>
      <c r="Q70" s="19">
        <f t="shared" si="0"/>
        <v>21032.19</v>
      </c>
      <c r="R70" s="122">
        <f t="shared" si="5"/>
        <v>20877.560000000001</v>
      </c>
    </row>
    <row r="71" spans="1:18" ht="16.5" thickBot="1">
      <c r="A71" s="40">
        <v>57</v>
      </c>
      <c r="B71" s="27" t="s">
        <v>59</v>
      </c>
      <c r="C71" s="40"/>
      <c r="D71" s="121">
        <v>3671.49</v>
      </c>
      <c r="E71" s="33">
        <v>1835.71</v>
      </c>
      <c r="F71" s="122">
        <f t="shared" si="1"/>
        <v>1835.7799999999997</v>
      </c>
      <c r="G71" s="121">
        <v>888.75</v>
      </c>
      <c r="H71" s="33">
        <v>444.37</v>
      </c>
      <c r="I71" s="122">
        <f t="shared" si="2"/>
        <v>444.38</v>
      </c>
      <c r="J71" s="121">
        <v>78907.679999999993</v>
      </c>
      <c r="K71" s="33">
        <v>39453.839999999997</v>
      </c>
      <c r="L71" s="122">
        <f t="shared" si="3"/>
        <v>39453.839999999997</v>
      </c>
      <c r="M71" s="121"/>
      <c r="N71" s="33"/>
      <c r="O71" s="33">
        <f t="shared" si="4"/>
        <v>0</v>
      </c>
      <c r="P71" s="121">
        <f t="shared" si="0"/>
        <v>83467.92</v>
      </c>
      <c r="Q71" s="19">
        <f t="shared" si="0"/>
        <v>41733.919999999998</v>
      </c>
      <c r="R71" s="122">
        <f t="shared" si="5"/>
        <v>41734</v>
      </c>
    </row>
    <row r="72" spans="1:18" ht="16.5" thickBot="1">
      <c r="A72" s="23" t="s">
        <v>226</v>
      </c>
      <c r="B72" s="23"/>
      <c r="C72" s="113"/>
      <c r="D72" s="24">
        <v>1271138.7400000002</v>
      </c>
      <c r="E72" s="25">
        <v>637385.74</v>
      </c>
      <c r="F72" s="115">
        <f t="shared" si="1"/>
        <v>633753.00000000023</v>
      </c>
      <c r="G72" s="24">
        <v>5994887.6300000008</v>
      </c>
      <c r="H72" s="25">
        <v>3026508.6599999992</v>
      </c>
      <c r="I72" s="115">
        <f t="shared" si="2"/>
        <v>2968378.9700000016</v>
      </c>
      <c r="J72" s="24">
        <v>3348772.57</v>
      </c>
      <c r="K72" s="25">
        <v>1582287.59</v>
      </c>
      <c r="L72" s="115">
        <f t="shared" si="3"/>
        <v>1766484.9799999997</v>
      </c>
      <c r="M72" s="24">
        <v>314262.42000000004</v>
      </c>
      <c r="N72" s="25">
        <v>159976.07000000004</v>
      </c>
      <c r="O72" s="25">
        <f t="shared" si="4"/>
        <v>154286.35</v>
      </c>
      <c r="P72" s="24">
        <f t="shared" si="0"/>
        <v>10929061.360000001</v>
      </c>
      <c r="Q72" s="26">
        <f t="shared" si="0"/>
        <v>5406158.0599999996</v>
      </c>
      <c r="R72" s="115">
        <f t="shared" si="5"/>
        <v>5522903.3000000017</v>
      </c>
    </row>
  </sheetData>
  <mergeCells count="22">
    <mergeCell ref="A2:E2"/>
    <mergeCell ref="A3:E3"/>
    <mergeCell ref="A4:E4"/>
    <mergeCell ref="A5:E5"/>
    <mergeCell ref="B9:B13"/>
    <mergeCell ref="D9:F9"/>
    <mergeCell ref="G9:I9"/>
    <mergeCell ref="J9:L9"/>
    <mergeCell ref="M9:O9"/>
    <mergeCell ref="P9:R12"/>
    <mergeCell ref="D10:F10"/>
    <mergeCell ref="G10:I10"/>
    <mergeCell ref="J10:L10"/>
    <mergeCell ref="M10:O10"/>
    <mergeCell ref="D11:F11"/>
    <mergeCell ref="G11:I11"/>
    <mergeCell ref="J11:L11"/>
    <mergeCell ref="M11:O11"/>
    <mergeCell ref="D12:F12"/>
    <mergeCell ref="G12:I12"/>
    <mergeCell ref="J12:L12"/>
    <mergeCell ref="M12:O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H62"/>
  <sheetViews>
    <sheetView workbookViewId="0">
      <selection activeCell="D3" sqref="D3:O3"/>
    </sheetView>
  </sheetViews>
  <sheetFormatPr defaultRowHeight="11.25"/>
  <cols>
    <col min="1" max="1" width="21.6640625" bestFit="1" customWidth="1"/>
    <col min="2" max="2" width="14" customWidth="1"/>
    <col min="3" max="3" width="15.83203125" bestFit="1" customWidth="1"/>
    <col min="4" max="4" width="18.1640625" customWidth="1"/>
    <col min="5" max="5" width="12" bestFit="1" customWidth="1"/>
    <col min="6" max="6" width="17.5" customWidth="1"/>
    <col min="7" max="7" width="28.33203125" customWidth="1"/>
    <col min="8" max="8" width="21.33203125" customWidth="1"/>
  </cols>
  <sheetData>
    <row r="1" spans="1:8" ht="15">
      <c r="A1" s="226" t="s">
        <v>202</v>
      </c>
      <c r="B1" s="227"/>
      <c r="C1" s="227"/>
      <c r="D1" s="227"/>
      <c r="E1" s="227"/>
      <c r="F1" s="227"/>
      <c r="G1" s="227"/>
      <c r="H1" s="228"/>
    </row>
    <row r="2" spans="1:8" ht="12.75">
      <c r="A2" s="12" t="s">
        <v>123</v>
      </c>
      <c r="B2" s="16" t="s">
        <v>136</v>
      </c>
      <c r="C2" s="16" t="s">
        <v>137</v>
      </c>
      <c r="D2" s="12"/>
      <c r="E2" s="16" t="s">
        <v>138</v>
      </c>
      <c r="F2" s="12"/>
      <c r="G2" s="16" t="s">
        <v>199</v>
      </c>
      <c r="H2" s="16" t="s">
        <v>136</v>
      </c>
    </row>
    <row r="3" spans="1:8" ht="12.75">
      <c r="A3" s="9" t="s">
        <v>140</v>
      </c>
      <c r="B3" s="2">
        <f>C3/C61</f>
        <v>2.8733497003405526E-2</v>
      </c>
      <c r="C3" s="3">
        <v>152746.66666666666</v>
      </c>
      <c r="D3" s="2"/>
      <c r="E3" s="3">
        <v>273635.58333333331</v>
      </c>
      <c r="F3" s="1"/>
      <c r="G3" s="3">
        <f>C3+E3</f>
        <v>426382.25</v>
      </c>
      <c r="H3" s="2">
        <f>G3/12840823</f>
        <v>3.3205212002377103E-2</v>
      </c>
    </row>
    <row r="4" spans="1:8" ht="12.75">
      <c r="A4" s="9" t="s">
        <v>141</v>
      </c>
      <c r="B4" s="2">
        <f>C4/C61</f>
        <v>2.2103172341350492E-5</v>
      </c>
      <c r="C4" s="3">
        <v>117.5</v>
      </c>
      <c r="D4" s="2"/>
      <c r="E4" s="3">
        <v>247.58333333333334</v>
      </c>
      <c r="F4" s="1"/>
      <c r="G4" s="3">
        <f t="shared" ref="G4:G60" si="0">C4+E4</f>
        <v>365.08333333333337</v>
      </c>
      <c r="H4" s="2">
        <f t="shared" ref="H4:H60" si="1">G4/12840823</f>
        <v>2.8431459053156747E-5</v>
      </c>
    </row>
    <row r="5" spans="1:8" ht="12.75">
      <c r="A5" s="9" t="s">
        <v>142</v>
      </c>
      <c r="B5" s="2">
        <f>C5/C61</f>
        <v>5.4533699249000066E-4</v>
      </c>
      <c r="C5" s="3">
        <v>2899</v>
      </c>
      <c r="D5" s="2"/>
      <c r="E5" s="3">
        <v>5026.583333333333</v>
      </c>
      <c r="F5" s="1"/>
      <c r="G5" s="3">
        <f t="shared" si="0"/>
        <v>7925.583333333333</v>
      </c>
      <c r="H5" s="2">
        <f t="shared" si="1"/>
        <v>6.1721770741122539E-4</v>
      </c>
    </row>
    <row r="6" spans="1:8" ht="12.75">
      <c r="A6" s="9" t="s">
        <v>143</v>
      </c>
      <c r="B6" s="2">
        <f>C6/C61</f>
        <v>5.4772601622391677E-3</v>
      </c>
      <c r="C6" s="3">
        <v>29117</v>
      </c>
      <c r="D6" s="2"/>
      <c r="E6" s="3">
        <v>52110.916666666664</v>
      </c>
      <c r="F6" s="1"/>
      <c r="G6" s="3">
        <f t="shared" si="0"/>
        <v>81227.916666666657</v>
      </c>
      <c r="H6" s="2">
        <f t="shared" si="1"/>
        <v>6.3257562748638974E-3</v>
      </c>
    </row>
    <row r="7" spans="1:8" ht="12.75">
      <c r="A7" s="9" t="s">
        <v>144</v>
      </c>
      <c r="B7" s="2">
        <f>C7/C61</f>
        <v>7.9041571333019454E-4</v>
      </c>
      <c r="C7" s="3">
        <v>4201.833333333333</v>
      </c>
      <c r="D7" s="2"/>
      <c r="E7" s="3">
        <v>7551.666666666667</v>
      </c>
      <c r="F7" s="1"/>
      <c r="G7" s="3">
        <f t="shared" si="0"/>
        <v>11753.5</v>
      </c>
      <c r="H7" s="2">
        <f t="shared" si="1"/>
        <v>9.1532295087316448E-4</v>
      </c>
    </row>
    <row r="8" spans="1:8" ht="12.75">
      <c r="A8" s="9" t="s">
        <v>145</v>
      </c>
      <c r="B8" s="2">
        <f>C8/C61</f>
        <v>8.7896948677437109E-4</v>
      </c>
      <c r="C8" s="3">
        <v>4672.583333333333</v>
      </c>
      <c r="D8" s="2"/>
      <c r="E8" s="3">
        <v>3900.3333333333335</v>
      </c>
      <c r="F8" s="1"/>
      <c r="G8" s="3">
        <f t="shared" si="0"/>
        <v>8572.9166666666661</v>
      </c>
      <c r="H8" s="2">
        <f t="shared" si="1"/>
        <v>6.6762984480563798E-4</v>
      </c>
    </row>
    <row r="9" spans="1:8" ht="12.75">
      <c r="A9" s="9" t="s">
        <v>146</v>
      </c>
      <c r="B9" s="2">
        <f>C9/C61</f>
        <v>2.0109528900195687E-2</v>
      </c>
      <c r="C9" s="3">
        <v>106901.83333333333</v>
      </c>
      <c r="D9" s="2"/>
      <c r="E9" s="3">
        <v>157095.58333333334</v>
      </c>
      <c r="F9" s="1"/>
      <c r="G9" s="3">
        <f t="shared" si="0"/>
        <v>263997.41666666669</v>
      </c>
      <c r="H9" s="2">
        <f t="shared" si="1"/>
        <v>2.0559228693259511E-2</v>
      </c>
    </row>
    <row r="10" spans="1:8" ht="12.75">
      <c r="A10" s="9" t="s">
        <v>147</v>
      </c>
      <c r="B10" s="2">
        <f>C10/C61</f>
        <v>8.0610739809167825E-4</v>
      </c>
      <c r="C10" s="3">
        <v>4285.25</v>
      </c>
      <c r="D10" s="2"/>
      <c r="E10" s="3">
        <v>7168.833333333333</v>
      </c>
      <c r="F10" s="1"/>
      <c r="G10" s="3">
        <f t="shared" si="0"/>
        <v>11454.083333333332</v>
      </c>
      <c r="H10" s="2">
        <f t="shared" si="1"/>
        <v>8.920053904125407E-4</v>
      </c>
    </row>
    <row r="11" spans="1:8" ht="12.75">
      <c r="A11" s="9" t="s">
        <v>148</v>
      </c>
      <c r="B11" s="2">
        <f>C11/C61</f>
        <v>2.6223454481918269E-3</v>
      </c>
      <c r="C11" s="3">
        <v>13940.333333333334</v>
      </c>
      <c r="D11" s="2"/>
      <c r="E11" s="3">
        <v>23554.75</v>
      </c>
      <c r="F11" s="1"/>
      <c r="G11" s="3">
        <f t="shared" si="0"/>
        <v>37495.083333333336</v>
      </c>
      <c r="H11" s="2">
        <f t="shared" si="1"/>
        <v>2.9199906683032182E-3</v>
      </c>
    </row>
    <row r="12" spans="1:8" ht="12.75">
      <c r="A12" s="9" t="s">
        <v>149</v>
      </c>
      <c r="B12" s="2">
        <f>C12/C61</f>
        <v>4.0026195864706522E-2</v>
      </c>
      <c r="C12" s="3">
        <v>212778.41666666666</v>
      </c>
      <c r="D12" s="2"/>
      <c r="E12" s="3">
        <v>255818.83333333334</v>
      </c>
      <c r="F12" s="1"/>
      <c r="G12" s="3">
        <f t="shared" si="0"/>
        <v>468597.25</v>
      </c>
      <c r="H12" s="2">
        <f t="shared" si="1"/>
        <v>3.6492773866597182E-2</v>
      </c>
    </row>
    <row r="13" spans="1:8" ht="12.75">
      <c r="A13" s="9" t="s">
        <v>150</v>
      </c>
      <c r="B13" s="2">
        <f>C13/C61</f>
        <v>1.0278131898815504E-3</v>
      </c>
      <c r="C13" s="3">
        <v>5463.833333333333</v>
      </c>
      <c r="D13" s="2"/>
      <c r="E13" s="3">
        <v>6243.333333333333</v>
      </c>
      <c r="F13" s="1"/>
      <c r="G13" s="3">
        <f t="shared" si="0"/>
        <v>11707.166666666666</v>
      </c>
      <c r="H13" s="2">
        <f t="shared" si="1"/>
        <v>9.1171466709467658E-4</v>
      </c>
    </row>
    <row r="14" spans="1:8" ht="12.75">
      <c r="A14" s="9" t="s">
        <v>151</v>
      </c>
      <c r="B14" s="2">
        <f>C14/C61</f>
        <v>3.3244111761916301E-3</v>
      </c>
      <c r="C14" s="3">
        <v>17672.5</v>
      </c>
      <c r="D14" s="2"/>
      <c r="E14" s="3">
        <v>32693.25</v>
      </c>
      <c r="F14" s="1"/>
      <c r="G14" s="3">
        <f t="shared" si="0"/>
        <v>50365.75</v>
      </c>
      <c r="H14" s="2">
        <f t="shared" si="1"/>
        <v>3.9223147924397055E-3</v>
      </c>
    </row>
    <row r="15" spans="1:8" ht="12.75">
      <c r="A15" s="9" t="s">
        <v>152</v>
      </c>
      <c r="B15" s="2">
        <f>C15/C61</f>
        <v>7.0634998119192488E-3</v>
      </c>
      <c r="C15" s="3">
        <v>37549.416666666664</v>
      </c>
      <c r="D15" s="2"/>
      <c r="E15" s="3">
        <v>53323.083333333336</v>
      </c>
      <c r="F15" s="1"/>
      <c r="G15" s="3">
        <f t="shared" si="0"/>
        <v>90872.5</v>
      </c>
      <c r="H15" s="2">
        <f t="shared" si="1"/>
        <v>7.0768439063446324E-3</v>
      </c>
    </row>
    <row r="16" spans="1:8" ht="12.75">
      <c r="A16" s="9" t="s">
        <v>153</v>
      </c>
      <c r="B16" s="2">
        <f>C16/C61</f>
        <v>4.0867354818369312E-4</v>
      </c>
      <c r="C16" s="3">
        <v>2172.5</v>
      </c>
      <c r="D16" s="2"/>
      <c r="E16" s="3">
        <v>3326.4166666666665</v>
      </c>
      <c r="F16" s="1"/>
      <c r="G16" s="3">
        <f t="shared" si="0"/>
        <v>5498.9166666666661</v>
      </c>
      <c r="H16" s="2">
        <f t="shared" si="1"/>
        <v>4.2823708937243869E-4</v>
      </c>
    </row>
    <row r="17" spans="1:8" ht="12.75">
      <c r="A17" s="9" t="s">
        <v>154</v>
      </c>
      <c r="B17" s="2">
        <f>C17/C61</f>
        <v>3.3735727072410696E-2</v>
      </c>
      <c r="C17" s="3">
        <v>179338.41666666666</v>
      </c>
      <c r="D17" s="2"/>
      <c r="E17" s="3">
        <v>201786</v>
      </c>
      <c r="F17" s="1"/>
      <c r="G17" s="3">
        <f t="shared" si="0"/>
        <v>381124.41666666663</v>
      </c>
      <c r="H17" s="2">
        <f t="shared" si="1"/>
        <v>2.9680684537639574E-2</v>
      </c>
    </row>
    <row r="18" spans="1:8" ht="12.75">
      <c r="A18" s="9" t="s">
        <v>155</v>
      </c>
      <c r="B18" s="2">
        <f>C18/C61</f>
        <v>4.9536030898541944E-3</v>
      </c>
      <c r="C18" s="3">
        <v>26333.25</v>
      </c>
      <c r="D18" s="2"/>
      <c r="E18" s="3">
        <v>28950</v>
      </c>
      <c r="F18" s="1"/>
      <c r="G18" s="3">
        <f t="shared" si="0"/>
        <v>55283.25</v>
      </c>
      <c r="H18" s="2">
        <f t="shared" si="1"/>
        <v>4.3052731121673432E-3</v>
      </c>
    </row>
    <row r="19" spans="1:8" ht="12.75">
      <c r="A19" s="9" t="s">
        <v>156</v>
      </c>
      <c r="B19" s="2">
        <f>C19/C61</f>
        <v>2.0411574236843307E-3</v>
      </c>
      <c r="C19" s="3">
        <v>10850.75</v>
      </c>
      <c r="D19" s="2"/>
      <c r="E19" s="3">
        <v>19123.333333333332</v>
      </c>
      <c r="F19" s="1"/>
      <c r="G19" s="3">
        <f t="shared" si="0"/>
        <v>29974.083333333332</v>
      </c>
      <c r="H19" s="2">
        <f t="shared" si="1"/>
        <v>2.3342805467635006E-3</v>
      </c>
    </row>
    <row r="20" spans="1:8" ht="12.75">
      <c r="A20" s="9" t="s">
        <v>157</v>
      </c>
      <c r="B20" s="2">
        <f>C20/C61</f>
        <v>5.4905220656439782E-4</v>
      </c>
      <c r="C20" s="3">
        <v>2918.75</v>
      </c>
      <c r="D20" s="2"/>
      <c r="E20" s="3">
        <v>4663.416666666667</v>
      </c>
      <c r="F20" s="1"/>
      <c r="G20" s="3">
        <f t="shared" si="0"/>
        <v>7582.166666666667</v>
      </c>
      <c r="H20" s="2">
        <f t="shared" si="1"/>
        <v>5.9047357530484358E-4</v>
      </c>
    </row>
    <row r="21" spans="1:8" ht="12.75">
      <c r="A21" s="9" t="s">
        <v>158</v>
      </c>
      <c r="B21" s="2">
        <f>C21/C61</f>
        <v>0.2774407435895942</v>
      </c>
      <c r="C21" s="3">
        <v>1474869.1666666667</v>
      </c>
      <c r="D21" s="2"/>
      <c r="E21" s="3">
        <v>2330904</v>
      </c>
      <c r="F21" s="1"/>
      <c r="G21" s="3">
        <f t="shared" si="0"/>
        <v>3805773.166666667</v>
      </c>
      <c r="H21" s="2">
        <f t="shared" si="1"/>
        <v>0.29638078234289711</v>
      </c>
    </row>
    <row r="22" spans="1:8" ht="12.75">
      <c r="A22" s="9" t="s">
        <v>159</v>
      </c>
      <c r="B22" s="2">
        <f>C22/C61</f>
        <v>6.21146170818207E-3</v>
      </c>
      <c r="C22" s="3">
        <v>33020</v>
      </c>
      <c r="D22" s="2"/>
      <c r="E22" s="3">
        <v>36058.5</v>
      </c>
      <c r="F22" s="1"/>
      <c r="G22" s="3">
        <f t="shared" si="0"/>
        <v>69078.5</v>
      </c>
      <c r="H22" s="2">
        <f t="shared" si="1"/>
        <v>5.3796006688979362E-3</v>
      </c>
    </row>
    <row r="23" spans="1:8" ht="12.75">
      <c r="A23" s="9" t="s">
        <v>160</v>
      </c>
      <c r="B23" s="2">
        <f>C23/C61</f>
        <v>2.9506951275265268E-3</v>
      </c>
      <c r="C23" s="3">
        <v>15685.833333333334</v>
      </c>
      <c r="D23" s="2"/>
      <c r="E23" s="3">
        <v>27442</v>
      </c>
      <c r="F23" s="1"/>
      <c r="G23" s="3">
        <f t="shared" si="0"/>
        <v>43127.833333333336</v>
      </c>
      <c r="H23" s="2">
        <f t="shared" si="1"/>
        <v>3.3586502464315049E-3</v>
      </c>
    </row>
    <row r="24" spans="1:8" ht="12.75">
      <c r="A24" s="9" t="s">
        <v>161</v>
      </c>
      <c r="B24" s="2">
        <f>C24/C61</f>
        <v>3.1074552150538355E-4</v>
      </c>
      <c r="C24" s="3">
        <v>1651.9166666666667</v>
      </c>
      <c r="D24" s="2"/>
      <c r="E24" s="3">
        <v>3095.75</v>
      </c>
      <c r="F24" s="1"/>
      <c r="G24" s="3">
        <f t="shared" si="0"/>
        <v>4747.666666666667</v>
      </c>
      <c r="H24" s="2">
        <f t="shared" si="1"/>
        <v>3.6973227235253278E-4</v>
      </c>
    </row>
    <row r="25" spans="1:8" ht="12.75">
      <c r="A25" s="9" t="s">
        <v>162</v>
      </c>
      <c r="B25" s="2">
        <f>C25/C61</f>
        <v>2.9170700887519193E-3</v>
      </c>
      <c r="C25" s="3">
        <v>15507.083333333334</v>
      </c>
      <c r="D25" s="2"/>
      <c r="E25" s="3">
        <v>24092.416666666668</v>
      </c>
      <c r="F25" s="1"/>
      <c r="G25" s="3">
        <f t="shared" si="0"/>
        <v>39599.5</v>
      </c>
      <c r="H25" s="2">
        <f t="shared" si="1"/>
        <v>3.0838755428682415E-3</v>
      </c>
    </row>
    <row r="26" spans="1:8" ht="12.75">
      <c r="A26" s="9" t="s">
        <v>163</v>
      </c>
      <c r="B26" s="2">
        <f>C26/C61</f>
        <v>1.1864308844460575E-2</v>
      </c>
      <c r="C26" s="3">
        <v>63070.416666666664</v>
      </c>
      <c r="D26" s="2"/>
      <c r="E26" s="3">
        <v>72609.083333333328</v>
      </c>
      <c r="F26" s="1"/>
      <c r="G26" s="3">
        <f t="shared" si="0"/>
        <v>135679.5</v>
      </c>
      <c r="H26" s="2">
        <f t="shared" si="1"/>
        <v>1.0566261991151191E-2</v>
      </c>
    </row>
    <row r="27" spans="1:8" ht="12.75">
      <c r="A27" s="9" t="s">
        <v>164</v>
      </c>
      <c r="B27" s="2">
        <f>C27/C61</f>
        <v>2.2106307543101039E-4</v>
      </c>
      <c r="C27" s="3">
        <v>1175.1666666666667</v>
      </c>
      <c r="D27" s="2"/>
      <c r="E27" s="3">
        <v>1947.5</v>
      </c>
      <c r="F27" s="1"/>
      <c r="G27" s="3">
        <f t="shared" si="0"/>
        <v>3122.666666666667</v>
      </c>
      <c r="H27" s="2">
        <f t="shared" si="1"/>
        <v>2.4318275134441671E-4</v>
      </c>
    </row>
    <row r="28" spans="1:8" ht="12.75">
      <c r="A28" s="9" t="s">
        <v>165</v>
      </c>
      <c r="B28" s="2">
        <f>C28/C61</f>
        <v>2.961041293303329E-4</v>
      </c>
      <c r="C28" s="3">
        <v>1574.0833333333333</v>
      </c>
      <c r="D28" s="2"/>
      <c r="E28" s="3">
        <v>2014.8333333333333</v>
      </c>
      <c r="F28" s="1"/>
      <c r="G28" s="3">
        <f t="shared" si="0"/>
        <v>3588.9166666666665</v>
      </c>
      <c r="H28" s="2">
        <f t="shared" si="1"/>
        <v>2.7949272929520691E-4</v>
      </c>
    </row>
    <row r="29" spans="1:8" ht="12.75">
      <c r="A29" s="9" t="s">
        <v>166</v>
      </c>
      <c r="B29" s="2">
        <f>C29/C61</f>
        <v>1.5647760584958426E-2</v>
      </c>
      <c r="C29" s="3">
        <v>83183.166666666672</v>
      </c>
      <c r="D29" s="2"/>
      <c r="E29" s="3">
        <v>87699.25</v>
      </c>
      <c r="F29" s="1"/>
      <c r="G29" s="3">
        <f t="shared" si="0"/>
        <v>170882.41666666669</v>
      </c>
      <c r="H29" s="2">
        <f t="shared" si="1"/>
        <v>1.330774644792368E-2</v>
      </c>
    </row>
    <row r="30" spans="1:8" ht="12.75">
      <c r="A30" s="9" t="s">
        <v>167</v>
      </c>
      <c r="B30" s="2">
        <f>C30/C61</f>
        <v>2.6207464952990481E-3</v>
      </c>
      <c r="C30" s="3">
        <v>13931.833333333334</v>
      </c>
      <c r="D30" s="2"/>
      <c r="E30" s="3">
        <v>17575.583333333332</v>
      </c>
      <c r="F30" s="1"/>
      <c r="G30" s="3">
        <f t="shared" si="0"/>
        <v>31507.416666666664</v>
      </c>
      <c r="H30" s="2">
        <f t="shared" si="1"/>
        <v>2.4536913768429536E-3</v>
      </c>
    </row>
    <row r="31" spans="1:8" ht="12.75">
      <c r="A31" s="9" t="s">
        <v>168</v>
      </c>
      <c r="B31" s="2">
        <f>C31/C61</f>
        <v>1.689466167316814E-3</v>
      </c>
      <c r="C31" s="3">
        <v>8981.1666666666661</v>
      </c>
      <c r="D31" s="2"/>
      <c r="E31" s="3">
        <v>15171.25</v>
      </c>
      <c r="F31" s="1"/>
      <c r="G31" s="3">
        <f t="shared" si="0"/>
        <v>24152.416666666664</v>
      </c>
      <c r="H31" s="2">
        <f t="shared" si="1"/>
        <v>1.880908775603142E-3</v>
      </c>
    </row>
    <row r="32" spans="1:8" ht="12.75">
      <c r="A32" s="9" t="s">
        <v>169</v>
      </c>
      <c r="B32" s="2">
        <f>C32/C61</f>
        <v>6.9857656197162069E-2</v>
      </c>
      <c r="C32" s="3">
        <v>371361.83333333331</v>
      </c>
      <c r="D32" s="2"/>
      <c r="E32" s="3">
        <v>497504.41666666669</v>
      </c>
      <c r="F32" s="1"/>
      <c r="G32" s="3">
        <f t="shared" si="0"/>
        <v>868866.25</v>
      </c>
      <c r="H32" s="2">
        <f t="shared" si="1"/>
        <v>6.7664374004688013E-2</v>
      </c>
    </row>
    <row r="33" spans="1:8" ht="12.75">
      <c r="A33" s="9" t="s">
        <v>170</v>
      </c>
      <c r="B33" s="2">
        <f>C33/C61</f>
        <v>4.8125033350708644E-3</v>
      </c>
      <c r="C33" s="3">
        <v>25583.166666666668</v>
      </c>
      <c r="D33" s="4"/>
      <c r="E33" s="3">
        <v>36844.666666666664</v>
      </c>
      <c r="F33" s="3"/>
      <c r="G33" s="3">
        <f t="shared" si="0"/>
        <v>62427.833333333328</v>
      </c>
      <c r="H33" s="2">
        <f t="shared" si="1"/>
        <v>4.86166917286636E-3</v>
      </c>
    </row>
    <row r="34" spans="1:8" ht="12.75">
      <c r="A34" s="9" t="s">
        <v>171</v>
      </c>
      <c r="B34" s="2">
        <f>C34/C61</f>
        <v>3.6695968889267634E-4</v>
      </c>
      <c r="C34" s="3">
        <v>1950.75</v>
      </c>
      <c r="D34" s="2"/>
      <c r="E34" s="3">
        <v>3785.8333333333335</v>
      </c>
      <c r="F34" s="1"/>
      <c r="G34" s="3">
        <f t="shared" si="0"/>
        <v>5736.5833333333339</v>
      </c>
      <c r="H34" s="2">
        <f t="shared" si="1"/>
        <v>4.4674576803475398E-4</v>
      </c>
    </row>
    <row r="35" spans="1:8" ht="12.75">
      <c r="A35" s="9" t="s">
        <v>172</v>
      </c>
      <c r="B35" s="2">
        <f>C35/C61</f>
        <v>7.1007789283341186E-2</v>
      </c>
      <c r="C35" s="3">
        <v>377475.91666666669</v>
      </c>
      <c r="D35" s="2"/>
      <c r="E35" s="3">
        <v>419248.5</v>
      </c>
      <c r="F35" s="1"/>
      <c r="G35" s="3">
        <f t="shared" si="0"/>
        <v>796724.41666666674</v>
      </c>
      <c r="H35" s="2">
        <f t="shared" si="1"/>
        <v>6.204621126439222E-2</v>
      </c>
    </row>
    <row r="36" spans="1:8" ht="12.75">
      <c r="A36" s="9" t="s">
        <v>173</v>
      </c>
      <c r="B36" s="2">
        <f>C36/C61</f>
        <v>4.1053523098316738E-2</v>
      </c>
      <c r="C36" s="3">
        <v>218239.66666666666</v>
      </c>
      <c r="D36" s="2"/>
      <c r="E36" s="3">
        <v>317598.08333333331</v>
      </c>
      <c r="F36" s="1"/>
      <c r="G36" s="3">
        <f t="shared" si="0"/>
        <v>535837.75</v>
      </c>
      <c r="H36" s="2">
        <f t="shared" si="1"/>
        <v>4.1729237292656395E-2</v>
      </c>
    </row>
    <row r="37" spans="1:8" ht="12.75">
      <c r="A37" s="9" t="s">
        <v>174</v>
      </c>
      <c r="B37" s="2">
        <f>C37/C61</f>
        <v>1.5896726955969293E-3</v>
      </c>
      <c r="C37" s="3">
        <v>8450.6666666666661</v>
      </c>
      <c r="D37" s="2"/>
      <c r="E37" s="3">
        <v>9383.0833333333339</v>
      </c>
      <c r="F37" s="1"/>
      <c r="G37" s="3">
        <f t="shared" si="0"/>
        <v>17833.75</v>
      </c>
      <c r="H37" s="2">
        <f t="shared" si="1"/>
        <v>1.3888323201713783E-3</v>
      </c>
    </row>
    <row r="38" spans="1:8" ht="12.75">
      <c r="A38" s="9" t="s">
        <v>175</v>
      </c>
      <c r="B38" s="2">
        <f>C38/C61</f>
        <v>7.2540934291375772E-2</v>
      </c>
      <c r="C38" s="3">
        <v>385626.08333333331</v>
      </c>
      <c r="D38" s="2"/>
      <c r="E38" s="3">
        <v>458944.83333333331</v>
      </c>
      <c r="F38" s="1"/>
      <c r="G38" s="3">
        <f t="shared" si="0"/>
        <v>844570.91666666663</v>
      </c>
      <c r="H38" s="2">
        <f t="shared" si="1"/>
        <v>6.5772335360955184E-2</v>
      </c>
    </row>
    <row r="39" spans="1:8" ht="12.75">
      <c r="A39" s="9" t="s">
        <v>176</v>
      </c>
      <c r="B39" s="2">
        <f>C39/C61</f>
        <v>6.746181339943845E-2</v>
      </c>
      <c r="C39" s="3">
        <v>358625.58333333331</v>
      </c>
      <c r="D39" s="2"/>
      <c r="E39" s="3">
        <v>496521.91666666669</v>
      </c>
      <c r="F39" s="1"/>
      <c r="G39" s="3">
        <f t="shared" si="0"/>
        <v>855147.5</v>
      </c>
      <c r="H39" s="2">
        <f t="shared" si="1"/>
        <v>6.6596004010023344E-2</v>
      </c>
    </row>
    <row r="40" spans="1:8" ht="12.75">
      <c r="A40" s="9" t="s">
        <v>177</v>
      </c>
      <c r="B40" s="2">
        <f>C40/C61</f>
        <v>1.0450458263034276E-2</v>
      </c>
      <c r="C40" s="3">
        <v>55554.416666666664</v>
      </c>
      <c r="D40" s="2"/>
      <c r="E40" s="3">
        <v>168435.91666666666</v>
      </c>
      <c r="F40" s="1"/>
      <c r="G40" s="3">
        <f t="shared" si="0"/>
        <v>223990.33333333331</v>
      </c>
      <c r="H40" s="2">
        <f t="shared" si="1"/>
        <v>1.7443611934634822E-2</v>
      </c>
    </row>
    <row r="41" spans="1:8" ht="12.75">
      <c r="A41" s="9" t="s">
        <v>178</v>
      </c>
      <c r="B41" s="2">
        <f>C41/C61</f>
        <v>2.4182532198365227E-2</v>
      </c>
      <c r="C41" s="3">
        <v>128553.83333333333</v>
      </c>
      <c r="D41" s="2"/>
      <c r="E41" s="3">
        <v>160949.66666666666</v>
      </c>
      <c r="F41" s="1"/>
      <c r="G41" s="3">
        <f t="shared" si="0"/>
        <v>289503.5</v>
      </c>
      <c r="H41" s="2">
        <f t="shared" si="1"/>
        <v>2.2545556464721925E-2</v>
      </c>
    </row>
    <row r="42" spans="1:8" ht="12.75">
      <c r="A42" s="9" t="s">
        <v>179</v>
      </c>
      <c r="B42" s="2">
        <f>C42/C61</f>
        <v>4.7026301897229728E-3</v>
      </c>
      <c r="C42" s="3">
        <v>24999.083333333332</v>
      </c>
      <c r="D42" s="2"/>
      <c r="E42" s="3">
        <v>35381.833333333336</v>
      </c>
      <c r="F42" s="1"/>
      <c r="G42" s="3">
        <f t="shared" si="0"/>
        <v>60380.916666666672</v>
      </c>
      <c r="H42" s="2">
        <f t="shared" si="1"/>
        <v>4.7022622044293168E-3</v>
      </c>
    </row>
    <row r="43" spans="1:8" ht="12.75">
      <c r="A43" s="9" t="s">
        <v>180</v>
      </c>
      <c r="B43" s="2">
        <f>C43/C61</f>
        <v>1.0574110620075816E-2</v>
      </c>
      <c r="C43" s="3">
        <v>56211.75</v>
      </c>
      <c r="D43" s="2"/>
      <c r="E43" s="3">
        <v>95749.666666666672</v>
      </c>
      <c r="F43" s="1"/>
      <c r="G43" s="3">
        <f t="shared" si="0"/>
        <v>151961.41666666669</v>
      </c>
      <c r="H43" s="2">
        <f t="shared" si="1"/>
        <v>1.1834242763619333E-2</v>
      </c>
    </row>
    <row r="44" spans="1:8" ht="12.75">
      <c r="A44" s="9" t="s">
        <v>181</v>
      </c>
      <c r="B44" s="2">
        <f>C44/C61</f>
        <v>1.209767758676248E-2</v>
      </c>
      <c r="C44" s="3">
        <v>64311</v>
      </c>
      <c r="D44" s="2"/>
      <c r="E44" s="3">
        <v>70584.333333333328</v>
      </c>
      <c r="F44" s="1"/>
      <c r="G44" s="3">
        <f t="shared" si="0"/>
        <v>134895.33333333331</v>
      </c>
      <c r="H44" s="2">
        <f t="shared" si="1"/>
        <v>1.050519373511599E-2</v>
      </c>
    </row>
    <row r="45" spans="1:8" ht="12.75">
      <c r="A45" s="9" t="s">
        <v>182</v>
      </c>
      <c r="B45" s="2">
        <f>C45/C61</f>
        <v>3.0459331511028677E-2</v>
      </c>
      <c r="C45" s="3">
        <v>161921.16666666666</v>
      </c>
      <c r="D45" s="2"/>
      <c r="E45" s="3">
        <v>272180.83333333331</v>
      </c>
      <c r="F45" s="1"/>
      <c r="G45" s="3">
        <f t="shared" si="0"/>
        <v>434102</v>
      </c>
      <c r="H45" s="2">
        <f t="shared" si="1"/>
        <v>3.3806400103793967E-2</v>
      </c>
    </row>
    <row r="46" spans="1:8" ht="12.75">
      <c r="A46" s="9" t="s">
        <v>183</v>
      </c>
      <c r="B46" s="2">
        <f>C46/C61</f>
        <v>5.946113908024595E-3</v>
      </c>
      <c r="C46" s="3">
        <v>31609.416666666668</v>
      </c>
      <c r="D46" s="2"/>
      <c r="E46" s="3">
        <v>45250.75</v>
      </c>
      <c r="F46" s="1"/>
      <c r="G46" s="3">
        <f t="shared" si="0"/>
        <v>76860.166666666672</v>
      </c>
      <c r="H46" s="2">
        <f t="shared" si="1"/>
        <v>5.9856106315511609E-3</v>
      </c>
    </row>
    <row r="47" spans="1:8" ht="12.75">
      <c r="A47" s="9" t="s">
        <v>184</v>
      </c>
      <c r="B47" s="2">
        <f>C47/C61</f>
        <v>4.5711868563313249E-3</v>
      </c>
      <c r="C47" s="3">
        <v>24300.333333333332</v>
      </c>
      <c r="D47" s="2"/>
      <c r="E47" s="3">
        <v>40321.5</v>
      </c>
      <c r="F47" s="1"/>
      <c r="G47" s="3">
        <f t="shared" si="0"/>
        <v>64621.833333333328</v>
      </c>
      <c r="H47" s="2">
        <f t="shared" si="1"/>
        <v>5.0325304953843944E-3</v>
      </c>
    </row>
    <row r="48" spans="1:8" ht="12.75">
      <c r="A48" s="9" t="s">
        <v>185</v>
      </c>
      <c r="B48" s="2">
        <f>C48/C61</f>
        <v>4.6792886126901574E-5</v>
      </c>
      <c r="C48" s="3">
        <v>248.75</v>
      </c>
      <c r="D48" s="2"/>
      <c r="E48" s="3">
        <v>566.33333333333337</v>
      </c>
      <c r="F48" s="1"/>
      <c r="G48" s="3">
        <f t="shared" si="0"/>
        <v>815.08333333333337</v>
      </c>
      <c r="H48" s="2">
        <f t="shared" si="1"/>
        <v>6.3475941793865806E-5</v>
      </c>
    </row>
    <row r="49" spans="1:8" ht="12.75">
      <c r="A49" s="9" t="s">
        <v>186</v>
      </c>
      <c r="B49" s="2">
        <f>C49/C61</f>
        <v>1.1780520577677231E-3</v>
      </c>
      <c r="C49" s="3">
        <v>6262.5</v>
      </c>
      <c r="D49" s="2"/>
      <c r="E49" s="3">
        <v>10885.666666666666</v>
      </c>
      <c r="F49" s="1"/>
      <c r="G49" s="3">
        <f t="shared" si="0"/>
        <v>17148.166666666664</v>
      </c>
      <c r="H49" s="2">
        <f t="shared" si="1"/>
        <v>1.3354414017440054E-3</v>
      </c>
    </row>
    <row r="50" spans="1:8" ht="12.75">
      <c r="A50" s="9" t="s">
        <v>187</v>
      </c>
      <c r="B50" s="2">
        <f>C50/C61</f>
        <v>9.0356827970915644E-3</v>
      </c>
      <c r="C50" s="3">
        <v>48033.5</v>
      </c>
      <c r="D50" s="2"/>
      <c r="E50" s="3">
        <v>70482.416666666672</v>
      </c>
      <c r="F50" s="1"/>
      <c r="G50" s="3">
        <f t="shared" si="0"/>
        <v>118515.91666666667</v>
      </c>
      <c r="H50" s="2">
        <f t="shared" si="1"/>
        <v>9.2296199913873642E-3</v>
      </c>
    </row>
    <row r="51" spans="1:8" ht="12.75">
      <c r="A51" s="9" t="s">
        <v>188</v>
      </c>
      <c r="B51" s="2">
        <f>C51/C61</f>
        <v>9.7560267512970533E-3</v>
      </c>
      <c r="C51" s="3">
        <v>51862.833333333336</v>
      </c>
      <c r="D51" s="2"/>
      <c r="E51" s="3">
        <v>71586.75</v>
      </c>
      <c r="F51" s="1"/>
      <c r="G51" s="3">
        <f t="shared" si="0"/>
        <v>123449.58333333334</v>
      </c>
      <c r="H51" s="2">
        <f t="shared" si="1"/>
        <v>9.6138373166060574E-3</v>
      </c>
    </row>
    <row r="52" spans="1:8" ht="12.75">
      <c r="A52" s="9" t="s">
        <v>189</v>
      </c>
      <c r="B52" s="2">
        <f>C52/C61</f>
        <v>1.8505214812423707E-2</v>
      </c>
      <c r="C52" s="3">
        <v>98373.333333333328</v>
      </c>
      <c r="D52" s="2"/>
      <c r="E52" s="3">
        <v>131729.08333333334</v>
      </c>
      <c r="F52" s="1"/>
      <c r="G52" s="3">
        <f t="shared" si="0"/>
        <v>230102.41666666669</v>
      </c>
      <c r="H52" s="2">
        <f t="shared" si="1"/>
        <v>1.7919600376600991E-2</v>
      </c>
    </row>
    <row r="53" spans="1:8" ht="12.75">
      <c r="A53" s="10" t="s">
        <v>190</v>
      </c>
      <c r="B53" s="2">
        <f>C53/C61</f>
        <v>3.2517371996139701E-3</v>
      </c>
      <c r="C53" s="7">
        <v>17286.166666666668</v>
      </c>
      <c r="D53" s="6" t="s">
        <v>191</v>
      </c>
      <c r="E53" s="7">
        <v>22958.166666666668</v>
      </c>
      <c r="F53" s="5" t="s">
        <v>191</v>
      </c>
      <c r="G53" s="3">
        <f t="shared" si="0"/>
        <v>40244.333333333336</v>
      </c>
      <c r="H53" s="2">
        <f t="shared" si="1"/>
        <v>3.1340929886918725E-3</v>
      </c>
    </row>
    <row r="54" spans="1:8" ht="12.75">
      <c r="A54" s="9" t="s">
        <v>192</v>
      </c>
      <c r="B54" s="2">
        <f>C54/C61</f>
        <v>2.1412330635617641E-3</v>
      </c>
      <c r="C54" s="3">
        <v>11382.75</v>
      </c>
      <c r="D54" s="2"/>
      <c r="E54" s="3">
        <v>15508.416666666666</v>
      </c>
      <c r="F54" s="1"/>
      <c r="G54" s="3">
        <f t="shared" si="0"/>
        <v>26891.166666666664</v>
      </c>
      <c r="H54" s="2">
        <f t="shared" si="1"/>
        <v>2.094193391394513E-3</v>
      </c>
    </row>
    <row r="55" spans="1:8" ht="12.75">
      <c r="A55" s="9" t="s">
        <v>193</v>
      </c>
      <c r="B55" s="2">
        <f>C55/C61</f>
        <v>3.1278340264323854E-4</v>
      </c>
      <c r="C55" s="3">
        <v>1662.75</v>
      </c>
      <c r="D55" s="2"/>
      <c r="E55" s="3">
        <v>3283</v>
      </c>
      <c r="F55" s="1"/>
      <c r="G55" s="3">
        <f t="shared" si="0"/>
        <v>4945.75</v>
      </c>
      <c r="H55" s="2">
        <f t="shared" si="1"/>
        <v>3.8515833447747081E-4</v>
      </c>
    </row>
    <row r="56" spans="1:8" ht="12.75">
      <c r="A56" s="9" t="s">
        <v>194</v>
      </c>
      <c r="B56" s="2">
        <f>C56/C61</f>
        <v>2.2052946409306742E-2</v>
      </c>
      <c r="C56" s="3">
        <v>117233</v>
      </c>
      <c r="D56" s="2"/>
      <c r="E56" s="3">
        <v>128042.66666666667</v>
      </c>
      <c r="F56" s="1"/>
      <c r="G56" s="3">
        <f t="shared" si="0"/>
        <v>245275.66666666669</v>
      </c>
      <c r="H56" s="2">
        <f t="shared" si="1"/>
        <v>1.9101241927146469E-2</v>
      </c>
    </row>
    <row r="57" spans="1:8" ht="12.75">
      <c r="A57" s="9" t="s">
        <v>195</v>
      </c>
      <c r="B57" s="2">
        <f>C57/C61</f>
        <v>9.7001574561023183E-4</v>
      </c>
      <c r="C57" s="3">
        <v>5156.583333333333</v>
      </c>
      <c r="D57" s="2"/>
      <c r="E57" s="3">
        <v>9195.5833333333339</v>
      </c>
      <c r="F57" s="1"/>
      <c r="G57" s="3">
        <f t="shared" si="0"/>
        <v>14352.166666666668</v>
      </c>
      <c r="H57" s="2">
        <f t="shared" si="1"/>
        <v>1.1176983489817334E-3</v>
      </c>
    </row>
    <row r="58" spans="1:8" ht="12.75">
      <c r="A58" s="9" t="s">
        <v>196</v>
      </c>
      <c r="B58" s="2">
        <f>C58/C61</f>
        <v>1.894925343635356E-2</v>
      </c>
      <c r="C58" s="3">
        <v>100733.83333333333</v>
      </c>
      <c r="D58" s="2"/>
      <c r="E58" s="3">
        <v>125982.5</v>
      </c>
      <c r="F58" s="1"/>
      <c r="G58" s="3">
        <f t="shared" si="0"/>
        <v>226716.33333333331</v>
      </c>
      <c r="H58" s="2">
        <f t="shared" si="1"/>
        <v>1.7655903623415205E-2</v>
      </c>
    </row>
    <row r="59" spans="1:8" ht="12.75">
      <c r="A59" s="9" t="s">
        <v>197</v>
      </c>
      <c r="B59" s="2">
        <f>C59/C61</f>
        <v>4.3929036087865169E-3</v>
      </c>
      <c r="C59" s="3">
        <v>23352.583333333332</v>
      </c>
      <c r="D59" s="2"/>
      <c r="E59" s="3">
        <v>33333.166666666664</v>
      </c>
      <c r="F59" s="1"/>
      <c r="G59" s="3">
        <f t="shared" si="0"/>
        <v>56685.75</v>
      </c>
      <c r="H59" s="2">
        <f t="shared" si="1"/>
        <v>4.4144950833758861E-3</v>
      </c>
    </row>
    <row r="60" spans="1:8" ht="12.75">
      <c r="A60" s="9" t="s">
        <v>198</v>
      </c>
      <c r="B60" s="2">
        <f>C60/C61</f>
        <v>2.4466017140649613E-3</v>
      </c>
      <c r="C60" s="3">
        <v>13006.083333333334</v>
      </c>
      <c r="D60" s="13">
        <f>C53+C60</f>
        <v>30292.25</v>
      </c>
      <c r="E60" s="3">
        <v>17774.666666666668</v>
      </c>
      <c r="F60" s="13">
        <f>E53+E60</f>
        <v>40732.833333333336</v>
      </c>
      <c r="G60" s="3">
        <f t="shared" si="0"/>
        <v>30780.75</v>
      </c>
      <c r="H60" s="2">
        <f t="shared" si="1"/>
        <v>2.3971010269357345E-3</v>
      </c>
    </row>
    <row r="61" spans="1:8" ht="15">
      <c r="A61" s="11" t="s">
        <v>139</v>
      </c>
      <c r="B61" s="2">
        <f>SUM(B3:B60)</f>
        <v>1.0000000000000004</v>
      </c>
      <c r="C61" s="15">
        <f>SUM(C3:C60)</f>
        <v>5315978.9999999981</v>
      </c>
      <c r="D61" s="9"/>
      <c r="E61" s="15">
        <f>SUM(E3:E60)</f>
        <v>7524843.9166666679</v>
      </c>
      <c r="F61" s="9"/>
      <c r="G61" s="15">
        <f>SUM(G3:G60)</f>
        <v>12840822.916666666</v>
      </c>
      <c r="H61" s="14">
        <f>SUM(H3:H60)</f>
        <v>0.9999999935102809</v>
      </c>
    </row>
    <row r="62" spans="1:8" ht="12.75">
      <c r="A62" s="8"/>
      <c r="B62" s="8"/>
      <c r="C62" s="8"/>
      <c r="D62" s="8"/>
      <c r="E62" s="8"/>
      <c r="F62" s="8"/>
      <c r="G62" s="8"/>
      <c r="H62" s="8"/>
    </row>
  </sheetData>
  <mergeCells count="1">
    <mergeCell ref="A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66"/>
  <sheetViews>
    <sheetView topLeftCell="A43" zoomScale="110" zoomScaleNormal="110" workbookViewId="0">
      <selection activeCell="D3" sqref="D3:O3"/>
    </sheetView>
  </sheetViews>
  <sheetFormatPr defaultColWidth="9" defaultRowHeight="15"/>
  <cols>
    <col min="1" max="1" width="23.33203125" style="84" customWidth="1"/>
    <col min="2" max="2" width="14" style="84" bestFit="1" customWidth="1"/>
    <col min="3" max="3" width="14.1640625" style="84" bestFit="1" customWidth="1"/>
    <col min="4" max="13" width="12.6640625" style="84" bestFit="1" customWidth="1"/>
    <col min="14" max="16384" width="9" style="84"/>
  </cols>
  <sheetData>
    <row r="1" spans="1:25">
      <c r="A1" s="83" t="s">
        <v>265</v>
      </c>
    </row>
    <row r="2" spans="1:25" ht="15.75" thickBot="1"/>
    <row r="3" spans="1:25" s="83" customFormat="1">
      <c r="B3" s="229" t="s">
        <v>266</v>
      </c>
      <c r="C3" s="230"/>
      <c r="D3" s="230"/>
      <c r="E3" s="230"/>
      <c r="F3" s="230"/>
      <c r="G3" s="230"/>
      <c r="H3" s="230"/>
      <c r="I3" s="230"/>
      <c r="J3" s="230"/>
      <c r="K3" s="230"/>
      <c r="L3" s="230"/>
      <c r="M3" s="231"/>
      <c r="N3" s="229" t="s">
        <v>267</v>
      </c>
      <c r="O3" s="230"/>
      <c r="P3" s="230"/>
      <c r="Q3" s="230"/>
      <c r="R3" s="230"/>
      <c r="S3" s="230"/>
      <c r="T3" s="230"/>
      <c r="U3" s="230"/>
      <c r="V3" s="230"/>
      <c r="W3" s="230"/>
      <c r="X3" s="230"/>
      <c r="Y3" s="231"/>
    </row>
    <row r="4" spans="1:25" s="83" customFormat="1">
      <c r="A4" s="85" t="s">
        <v>123</v>
      </c>
      <c r="B4" s="86" t="s">
        <v>268</v>
      </c>
      <c r="C4" s="87" t="s">
        <v>269</v>
      </c>
      <c r="D4" s="87" t="s">
        <v>270</v>
      </c>
      <c r="E4" s="87" t="s">
        <v>271</v>
      </c>
      <c r="F4" s="87" t="s">
        <v>272</v>
      </c>
      <c r="G4" s="87" t="s">
        <v>273</v>
      </c>
      <c r="H4" s="87" t="s">
        <v>274</v>
      </c>
      <c r="I4" s="87" t="s">
        <v>275</v>
      </c>
      <c r="J4" s="87" t="s">
        <v>276</v>
      </c>
      <c r="K4" s="87" t="s">
        <v>277</v>
      </c>
      <c r="L4" s="87" t="s">
        <v>278</v>
      </c>
      <c r="M4" s="88" t="s">
        <v>279</v>
      </c>
      <c r="N4" s="86" t="s">
        <v>268</v>
      </c>
      <c r="O4" s="87" t="s">
        <v>269</v>
      </c>
      <c r="P4" s="87" t="s">
        <v>270</v>
      </c>
      <c r="Q4" s="87" t="s">
        <v>271</v>
      </c>
      <c r="R4" s="87" t="s">
        <v>272</v>
      </c>
      <c r="S4" s="87" t="s">
        <v>273</v>
      </c>
      <c r="T4" s="87" t="s">
        <v>274</v>
      </c>
      <c r="U4" s="87" t="s">
        <v>275</v>
      </c>
      <c r="V4" s="87" t="s">
        <v>276</v>
      </c>
      <c r="W4" s="87" t="s">
        <v>277</v>
      </c>
      <c r="X4" s="87" t="s">
        <v>278</v>
      </c>
      <c r="Y4" s="88" t="s">
        <v>279</v>
      </c>
    </row>
    <row r="5" spans="1:25">
      <c r="A5" s="89" t="s">
        <v>140</v>
      </c>
      <c r="B5" s="90">
        <v>152694</v>
      </c>
      <c r="C5" s="91">
        <v>152256</v>
      </c>
      <c r="D5" s="91">
        <v>152383</v>
      </c>
      <c r="E5" s="91">
        <v>152860</v>
      </c>
      <c r="F5" s="91">
        <v>151562</v>
      </c>
      <c r="G5" s="91">
        <v>151706</v>
      </c>
      <c r="H5" s="91">
        <v>151127</v>
      </c>
      <c r="I5" s="91">
        <v>152433</v>
      </c>
      <c r="J5" s="91">
        <v>153221</v>
      </c>
      <c r="K5" s="91">
        <v>153580</v>
      </c>
      <c r="L5" s="91">
        <v>154500</v>
      </c>
      <c r="M5" s="92">
        <v>154638</v>
      </c>
      <c r="N5" s="90">
        <v>264381</v>
      </c>
      <c r="O5" s="91">
        <v>266513</v>
      </c>
      <c r="P5" s="91">
        <v>267061</v>
      </c>
      <c r="Q5" s="91">
        <v>269628</v>
      </c>
      <c r="R5" s="91">
        <v>270294</v>
      </c>
      <c r="S5" s="91">
        <v>271970</v>
      </c>
      <c r="T5" s="91">
        <v>273432</v>
      </c>
      <c r="U5" s="91">
        <v>276292</v>
      </c>
      <c r="V5" s="91">
        <v>277887</v>
      </c>
      <c r="W5" s="91">
        <v>279598</v>
      </c>
      <c r="X5" s="91">
        <v>282562</v>
      </c>
      <c r="Y5" s="92">
        <v>284009</v>
      </c>
    </row>
    <row r="6" spans="1:25">
      <c r="A6" s="89" t="s">
        <v>141</v>
      </c>
      <c r="B6" s="90">
        <v>124</v>
      </c>
      <c r="C6" s="91">
        <v>122</v>
      </c>
      <c r="D6" s="91">
        <v>117</v>
      </c>
      <c r="E6" s="91">
        <v>110</v>
      </c>
      <c r="F6" s="91">
        <v>111</v>
      </c>
      <c r="G6" s="91">
        <v>113</v>
      </c>
      <c r="H6" s="91">
        <v>116</v>
      </c>
      <c r="I6" s="91">
        <v>125</v>
      </c>
      <c r="J6" s="91">
        <v>121</v>
      </c>
      <c r="K6" s="91">
        <v>121</v>
      </c>
      <c r="L6" s="91">
        <v>116</v>
      </c>
      <c r="M6" s="92">
        <v>114</v>
      </c>
      <c r="N6" s="90">
        <v>260</v>
      </c>
      <c r="O6" s="91">
        <v>263</v>
      </c>
      <c r="P6" s="91">
        <v>260</v>
      </c>
      <c r="Q6" s="91">
        <v>248</v>
      </c>
      <c r="R6" s="91">
        <v>247</v>
      </c>
      <c r="S6" s="91">
        <v>243</v>
      </c>
      <c r="T6" s="91">
        <v>245</v>
      </c>
      <c r="U6" s="91">
        <v>238</v>
      </c>
      <c r="V6" s="91">
        <v>240</v>
      </c>
      <c r="W6" s="91">
        <v>242</v>
      </c>
      <c r="X6" s="91">
        <v>244</v>
      </c>
      <c r="Y6" s="92">
        <v>241</v>
      </c>
    </row>
    <row r="7" spans="1:25">
      <c r="A7" s="89" t="s">
        <v>142</v>
      </c>
      <c r="B7" s="90">
        <v>2825</v>
      </c>
      <c r="C7" s="91">
        <v>2831</v>
      </c>
      <c r="D7" s="91">
        <v>2851</v>
      </c>
      <c r="E7" s="91">
        <v>2866</v>
      </c>
      <c r="F7" s="91">
        <v>2873</v>
      </c>
      <c r="G7" s="91">
        <v>2904</v>
      </c>
      <c r="H7" s="91">
        <v>2916</v>
      </c>
      <c r="I7" s="91">
        <v>2921</v>
      </c>
      <c r="J7" s="91">
        <v>2922</v>
      </c>
      <c r="K7" s="91">
        <v>2932</v>
      </c>
      <c r="L7" s="91">
        <v>2954</v>
      </c>
      <c r="M7" s="92">
        <v>2993</v>
      </c>
      <c r="N7" s="90">
        <v>4870</v>
      </c>
      <c r="O7" s="91">
        <v>4881</v>
      </c>
      <c r="P7" s="91">
        <v>4912</v>
      </c>
      <c r="Q7" s="91">
        <v>4952</v>
      </c>
      <c r="R7" s="91">
        <v>4958</v>
      </c>
      <c r="S7" s="91">
        <v>5019</v>
      </c>
      <c r="T7" s="91">
        <v>5065</v>
      </c>
      <c r="U7" s="91">
        <v>5088</v>
      </c>
      <c r="V7" s="91">
        <v>5109</v>
      </c>
      <c r="W7" s="91">
        <v>5124</v>
      </c>
      <c r="X7" s="91">
        <v>5154</v>
      </c>
      <c r="Y7" s="92">
        <v>5187</v>
      </c>
    </row>
    <row r="8" spans="1:25">
      <c r="A8" s="89" t="s">
        <v>143</v>
      </c>
      <c r="B8" s="90">
        <v>28454</v>
      </c>
      <c r="C8" s="91">
        <v>28703</v>
      </c>
      <c r="D8" s="91">
        <v>28917</v>
      </c>
      <c r="E8" s="91">
        <v>29040</v>
      </c>
      <c r="F8" s="91">
        <v>29099</v>
      </c>
      <c r="G8" s="91">
        <v>29024</v>
      </c>
      <c r="H8" s="91">
        <v>29154</v>
      </c>
      <c r="I8" s="91">
        <v>29318</v>
      </c>
      <c r="J8" s="91">
        <v>29474</v>
      </c>
      <c r="K8" s="91">
        <v>29439</v>
      </c>
      <c r="L8" s="91">
        <v>29334</v>
      </c>
      <c r="M8" s="92">
        <v>29448</v>
      </c>
      <c r="N8" s="90">
        <v>49712</v>
      </c>
      <c r="O8" s="91">
        <v>50691</v>
      </c>
      <c r="P8" s="91">
        <v>51134</v>
      </c>
      <c r="Q8" s="91">
        <v>51538</v>
      </c>
      <c r="R8" s="91">
        <v>51777</v>
      </c>
      <c r="S8" s="91">
        <v>51820</v>
      </c>
      <c r="T8" s="91">
        <v>52305</v>
      </c>
      <c r="U8" s="91">
        <v>52715</v>
      </c>
      <c r="V8" s="91">
        <v>53154</v>
      </c>
      <c r="W8" s="91">
        <v>53341</v>
      </c>
      <c r="X8" s="91">
        <v>53423</v>
      </c>
      <c r="Y8" s="92">
        <v>53721</v>
      </c>
    </row>
    <row r="9" spans="1:25">
      <c r="A9" s="89" t="s">
        <v>144</v>
      </c>
      <c r="B9" s="90">
        <v>4125</v>
      </c>
      <c r="C9" s="91">
        <v>4185</v>
      </c>
      <c r="D9" s="91">
        <v>4211</v>
      </c>
      <c r="E9" s="91">
        <v>4203</v>
      </c>
      <c r="F9" s="91">
        <v>4193</v>
      </c>
      <c r="G9" s="91">
        <v>4185</v>
      </c>
      <c r="H9" s="91">
        <v>4192</v>
      </c>
      <c r="I9" s="91">
        <v>4216</v>
      </c>
      <c r="J9" s="91">
        <v>4233</v>
      </c>
      <c r="K9" s="91">
        <v>4238</v>
      </c>
      <c r="L9" s="91">
        <v>4221</v>
      </c>
      <c r="M9" s="92">
        <v>4220</v>
      </c>
      <c r="N9" s="90">
        <v>7341</v>
      </c>
      <c r="O9" s="91">
        <v>7466</v>
      </c>
      <c r="P9" s="91">
        <v>7496</v>
      </c>
      <c r="Q9" s="91">
        <v>7518</v>
      </c>
      <c r="R9" s="91">
        <v>7542</v>
      </c>
      <c r="S9" s="91">
        <v>7516</v>
      </c>
      <c r="T9" s="91">
        <v>7515</v>
      </c>
      <c r="U9" s="91">
        <v>7535</v>
      </c>
      <c r="V9" s="91">
        <v>7622</v>
      </c>
      <c r="W9" s="91">
        <v>7661</v>
      </c>
      <c r="X9" s="91">
        <v>7679</v>
      </c>
      <c r="Y9" s="92">
        <v>7729</v>
      </c>
    </row>
    <row r="10" spans="1:25">
      <c r="A10" s="89" t="s">
        <v>145</v>
      </c>
      <c r="B10" s="90">
        <v>4610</v>
      </c>
      <c r="C10" s="91">
        <v>4640</v>
      </c>
      <c r="D10" s="91">
        <v>4634</v>
      </c>
      <c r="E10" s="91">
        <v>4652</v>
      </c>
      <c r="F10" s="91">
        <v>4661</v>
      </c>
      <c r="G10" s="91">
        <v>4666</v>
      </c>
      <c r="H10" s="91">
        <v>4711</v>
      </c>
      <c r="I10" s="91">
        <v>4695</v>
      </c>
      <c r="J10" s="91">
        <v>4695</v>
      </c>
      <c r="K10" s="91">
        <v>4705</v>
      </c>
      <c r="L10" s="91">
        <v>4716</v>
      </c>
      <c r="M10" s="92">
        <v>4686</v>
      </c>
      <c r="N10" s="90">
        <v>3701</v>
      </c>
      <c r="O10" s="91">
        <v>3745</v>
      </c>
      <c r="P10" s="91">
        <v>3791</v>
      </c>
      <c r="Q10" s="91">
        <v>3858</v>
      </c>
      <c r="R10" s="91">
        <v>3875</v>
      </c>
      <c r="S10" s="91">
        <v>3891</v>
      </c>
      <c r="T10" s="91">
        <v>3893</v>
      </c>
      <c r="U10" s="91">
        <v>3915</v>
      </c>
      <c r="V10" s="91">
        <v>3968</v>
      </c>
      <c r="W10" s="91">
        <v>4021</v>
      </c>
      <c r="X10" s="91">
        <v>4058</v>
      </c>
      <c r="Y10" s="92">
        <v>4088</v>
      </c>
    </row>
    <row r="11" spans="1:25">
      <c r="A11" s="89" t="s">
        <v>146</v>
      </c>
      <c r="B11" s="90">
        <v>105849</v>
      </c>
      <c r="C11" s="91">
        <v>106227</v>
      </c>
      <c r="D11" s="91">
        <v>106925</v>
      </c>
      <c r="E11" s="91">
        <v>107124</v>
      </c>
      <c r="F11" s="91">
        <v>106609</v>
      </c>
      <c r="G11" s="91">
        <v>105925</v>
      </c>
      <c r="H11" s="91">
        <v>105439</v>
      </c>
      <c r="I11" s="91">
        <v>106282</v>
      </c>
      <c r="J11" s="91">
        <v>107351</v>
      </c>
      <c r="K11" s="91">
        <v>107804</v>
      </c>
      <c r="L11" s="91">
        <v>108426</v>
      </c>
      <c r="M11" s="92">
        <v>108861</v>
      </c>
      <c r="N11" s="90">
        <v>149632</v>
      </c>
      <c r="O11" s="91">
        <v>152191</v>
      </c>
      <c r="P11" s="91">
        <v>153084</v>
      </c>
      <c r="Q11" s="91">
        <v>154505</v>
      </c>
      <c r="R11" s="91">
        <v>155083</v>
      </c>
      <c r="S11" s="91">
        <v>156080</v>
      </c>
      <c r="T11" s="91">
        <v>156932</v>
      </c>
      <c r="U11" s="91">
        <v>158289</v>
      </c>
      <c r="V11" s="91">
        <v>159451</v>
      </c>
      <c r="W11" s="91">
        <v>160995</v>
      </c>
      <c r="X11" s="91">
        <v>163343</v>
      </c>
      <c r="Y11" s="92">
        <v>165562</v>
      </c>
    </row>
    <row r="12" spans="1:25">
      <c r="A12" s="89" t="s">
        <v>147</v>
      </c>
      <c r="B12" s="90">
        <v>4209</v>
      </c>
      <c r="C12" s="91">
        <v>4208</v>
      </c>
      <c r="D12" s="91">
        <v>4213</v>
      </c>
      <c r="E12" s="91">
        <v>4210</v>
      </c>
      <c r="F12" s="91">
        <v>4233</v>
      </c>
      <c r="G12" s="91">
        <v>4247</v>
      </c>
      <c r="H12" s="91">
        <v>4272</v>
      </c>
      <c r="I12" s="91">
        <v>4325</v>
      </c>
      <c r="J12" s="91">
        <v>4379</v>
      </c>
      <c r="K12" s="91">
        <v>4380</v>
      </c>
      <c r="L12" s="91">
        <v>4362</v>
      </c>
      <c r="M12" s="92">
        <v>4385</v>
      </c>
      <c r="N12" s="90">
        <v>6998</v>
      </c>
      <c r="O12" s="91">
        <v>7016</v>
      </c>
      <c r="P12" s="91">
        <v>7043</v>
      </c>
      <c r="Q12" s="91">
        <v>7060</v>
      </c>
      <c r="R12" s="91">
        <v>7073</v>
      </c>
      <c r="S12" s="91">
        <v>7097</v>
      </c>
      <c r="T12" s="91">
        <v>7131</v>
      </c>
      <c r="U12" s="91">
        <v>7193</v>
      </c>
      <c r="V12" s="91">
        <v>7303</v>
      </c>
      <c r="W12" s="91">
        <v>7338</v>
      </c>
      <c r="X12" s="91">
        <v>7364</v>
      </c>
      <c r="Y12" s="92">
        <v>7410</v>
      </c>
    </row>
    <row r="13" spans="1:25">
      <c r="A13" s="89" t="s">
        <v>148</v>
      </c>
      <c r="B13" s="90">
        <v>13719</v>
      </c>
      <c r="C13" s="91">
        <v>13909</v>
      </c>
      <c r="D13" s="91">
        <v>13951</v>
      </c>
      <c r="E13" s="91">
        <v>13969</v>
      </c>
      <c r="F13" s="91">
        <v>13913</v>
      </c>
      <c r="G13" s="91">
        <v>13850</v>
      </c>
      <c r="H13" s="91">
        <v>13905</v>
      </c>
      <c r="I13" s="91">
        <v>13936</v>
      </c>
      <c r="J13" s="91">
        <v>14035</v>
      </c>
      <c r="K13" s="91">
        <v>14065</v>
      </c>
      <c r="L13" s="91">
        <v>13993</v>
      </c>
      <c r="M13" s="92">
        <v>14039</v>
      </c>
      <c r="N13" s="90">
        <v>22578</v>
      </c>
      <c r="O13" s="91">
        <v>23078</v>
      </c>
      <c r="P13" s="91">
        <v>23215</v>
      </c>
      <c r="Q13" s="91">
        <v>23389</v>
      </c>
      <c r="R13" s="91">
        <v>23445</v>
      </c>
      <c r="S13" s="91">
        <v>23407</v>
      </c>
      <c r="T13" s="91">
        <v>23497</v>
      </c>
      <c r="U13" s="91">
        <v>23733</v>
      </c>
      <c r="V13" s="91">
        <v>23957</v>
      </c>
      <c r="W13" s="91">
        <v>24107</v>
      </c>
      <c r="X13" s="91">
        <v>24017</v>
      </c>
      <c r="Y13" s="92">
        <v>24234</v>
      </c>
    </row>
    <row r="14" spans="1:25">
      <c r="A14" s="89" t="s">
        <v>149</v>
      </c>
      <c r="B14" s="90">
        <v>210367</v>
      </c>
      <c r="C14" s="91">
        <v>210895</v>
      </c>
      <c r="D14" s="91">
        <v>211275</v>
      </c>
      <c r="E14" s="91">
        <v>211744</v>
      </c>
      <c r="F14" s="91">
        <v>211189</v>
      </c>
      <c r="G14" s="91">
        <v>211494</v>
      </c>
      <c r="H14" s="91">
        <v>211990</v>
      </c>
      <c r="I14" s="91">
        <v>213299</v>
      </c>
      <c r="J14" s="91">
        <v>213674</v>
      </c>
      <c r="K14" s="91">
        <v>214417</v>
      </c>
      <c r="L14" s="91">
        <v>216222</v>
      </c>
      <c r="M14" s="92">
        <v>216775</v>
      </c>
      <c r="N14" s="90">
        <v>242115</v>
      </c>
      <c r="O14" s="91">
        <v>245198</v>
      </c>
      <c r="P14" s="91">
        <v>247219</v>
      </c>
      <c r="Q14" s="91">
        <v>249827</v>
      </c>
      <c r="R14" s="91">
        <v>251592</v>
      </c>
      <c r="S14" s="91">
        <v>253799</v>
      </c>
      <c r="T14" s="91">
        <v>256502</v>
      </c>
      <c r="U14" s="91">
        <v>259220</v>
      </c>
      <c r="V14" s="91">
        <v>261108</v>
      </c>
      <c r="W14" s="91">
        <v>263972</v>
      </c>
      <c r="X14" s="91">
        <v>268197</v>
      </c>
      <c r="Y14" s="92">
        <v>271077</v>
      </c>
    </row>
    <row r="15" spans="1:25">
      <c r="A15" s="89" t="s">
        <v>150</v>
      </c>
      <c r="B15" s="90">
        <v>5375</v>
      </c>
      <c r="C15" s="91">
        <v>5436</v>
      </c>
      <c r="D15" s="91">
        <v>5421</v>
      </c>
      <c r="E15" s="91">
        <v>5430</v>
      </c>
      <c r="F15" s="91">
        <v>5450</v>
      </c>
      <c r="G15" s="91">
        <v>5468</v>
      </c>
      <c r="H15" s="91">
        <v>5471</v>
      </c>
      <c r="I15" s="91">
        <v>5493</v>
      </c>
      <c r="J15" s="91">
        <v>5479</v>
      </c>
      <c r="K15" s="91">
        <v>5486</v>
      </c>
      <c r="L15" s="91">
        <v>5525</v>
      </c>
      <c r="M15" s="92">
        <v>5532</v>
      </c>
      <c r="N15" s="90">
        <v>6007</v>
      </c>
      <c r="O15" s="91">
        <v>6092</v>
      </c>
      <c r="P15" s="91">
        <v>6145</v>
      </c>
      <c r="Q15" s="91">
        <v>6175</v>
      </c>
      <c r="R15" s="91">
        <v>6185</v>
      </c>
      <c r="S15" s="91">
        <v>6220</v>
      </c>
      <c r="T15" s="91">
        <v>6296</v>
      </c>
      <c r="U15" s="91">
        <v>6328</v>
      </c>
      <c r="V15" s="91">
        <v>6349</v>
      </c>
      <c r="W15" s="91">
        <v>6355</v>
      </c>
      <c r="X15" s="91">
        <v>6362</v>
      </c>
      <c r="Y15" s="92">
        <v>6406</v>
      </c>
    </row>
    <row r="16" spans="1:25">
      <c r="A16" s="89" t="s">
        <v>151</v>
      </c>
      <c r="B16" s="90">
        <v>17070</v>
      </c>
      <c r="C16" s="91">
        <v>17332</v>
      </c>
      <c r="D16" s="91">
        <v>17430</v>
      </c>
      <c r="E16" s="91">
        <v>17466</v>
      </c>
      <c r="F16" s="91">
        <v>17491</v>
      </c>
      <c r="G16" s="91">
        <v>17475</v>
      </c>
      <c r="H16" s="91">
        <v>17607</v>
      </c>
      <c r="I16" s="91">
        <v>17732</v>
      </c>
      <c r="J16" s="91">
        <v>17961</v>
      </c>
      <c r="K16" s="91">
        <v>18115</v>
      </c>
      <c r="L16" s="91">
        <v>18212</v>
      </c>
      <c r="M16" s="92">
        <v>18179</v>
      </c>
      <c r="N16" s="90">
        <v>31051</v>
      </c>
      <c r="O16" s="91">
        <v>31673</v>
      </c>
      <c r="P16" s="91">
        <v>32032</v>
      </c>
      <c r="Q16" s="91">
        <v>32224</v>
      </c>
      <c r="R16" s="91">
        <v>32278</v>
      </c>
      <c r="S16" s="91">
        <v>32389</v>
      </c>
      <c r="T16" s="91">
        <v>32537</v>
      </c>
      <c r="U16" s="91">
        <v>32879</v>
      </c>
      <c r="V16" s="91">
        <v>33261</v>
      </c>
      <c r="W16" s="91">
        <v>33724</v>
      </c>
      <c r="X16" s="91">
        <v>33966</v>
      </c>
      <c r="Y16" s="92">
        <v>34305</v>
      </c>
    </row>
    <row r="17" spans="1:25">
      <c r="A17" s="89" t="s">
        <v>152</v>
      </c>
      <c r="B17" s="90">
        <v>36098</v>
      </c>
      <c r="C17" s="91">
        <v>36765</v>
      </c>
      <c r="D17" s="91">
        <v>37060</v>
      </c>
      <c r="E17" s="91">
        <v>37346</v>
      </c>
      <c r="F17" s="91">
        <v>37494</v>
      </c>
      <c r="G17" s="91">
        <v>37509</v>
      </c>
      <c r="H17" s="91">
        <v>37676</v>
      </c>
      <c r="I17" s="91">
        <v>38065</v>
      </c>
      <c r="J17" s="91">
        <v>38393</v>
      </c>
      <c r="K17" s="91">
        <v>38171</v>
      </c>
      <c r="L17" s="91">
        <v>38101</v>
      </c>
      <c r="M17" s="92">
        <v>37915</v>
      </c>
      <c r="N17" s="90">
        <v>50582</v>
      </c>
      <c r="O17" s="91">
        <v>51724</v>
      </c>
      <c r="P17" s="91">
        <v>52409</v>
      </c>
      <c r="Q17" s="91">
        <v>52977</v>
      </c>
      <c r="R17" s="91">
        <v>53128</v>
      </c>
      <c r="S17" s="91">
        <v>53088</v>
      </c>
      <c r="T17" s="91">
        <v>53553</v>
      </c>
      <c r="U17" s="91">
        <v>54079</v>
      </c>
      <c r="V17" s="91">
        <v>54560</v>
      </c>
      <c r="W17" s="91">
        <v>54551</v>
      </c>
      <c r="X17" s="91">
        <v>54672</v>
      </c>
      <c r="Y17" s="92">
        <v>54554</v>
      </c>
    </row>
    <row r="18" spans="1:25">
      <c r="A18" s="89" t="s">
        <v>153</v>
      </c>
      <c r="B18" s="90">
        <v>2183</v>
      </c>
      <c r="C18" s="91">
        <v>2146</v>
      </c>
      <c r="D18" s="91">
        <v>2157</v>
      </c>
      <c r="E18" s="91">
        <v>2137</v>
      </c>
      <c r="F18" s="91">
        <v>2126</v>
      </c>
      <c r="G18" s="91">
        <v>2135</v>
      </c>
      <c r="H18" s="91">
        <v>2170</v>
      </c>
      <c r="I18" s="91">
        <v>2204</v>
      </c>
      <c r="J18" s="91">
        <v>2227</v>
      </c>
      <c r="K18" s="91">
        <v>2224</v>
      </c>
      <c r="L18" s="91">
        <v>2193</v>
      </c>
      <c r="M18" s="92">
        <v>2168</v>
      </c>
      <c r="N18" s="90">
        <v>3274</v>
      </c>
      <c r="O18" s="91">
        <v>3259</v>
      </c>
      <c r="P18" s="91">
        <v>3283</v>
      </c>
      <c r="Q18" s="91">
        <v>3266</v>
      </c>
      <c r="R18" s="91">
        <v>3250</v>
      </c>
      <c r="S18" s="91">
        <v>3292</v>
      </c>
      <c r="T18" s="91">
        <v>3328</v>
      </c>
      <c r="U18" s="91">
        <v>3362</v>
      </c>
      <c r="V18" s="91">
        <v>3383</v>
      </c>
      <c r="W18" s="91">
        <v>3407</v>
      </c>
      <c r="X18" s="91">
        <v>3408</v>
      </c>
      <c r="Y18" s="92">
        <v>3405</v>
      </c>
    </row>
    <row r="19" spans="1:25">
      <c r="A19" s="89" t="s">
        <v>154</v>
      </c>
      <c r="B19" s="90">
        <v>172793</v>
      </c>
      <c r="C19" s="91">
        <v>175167</v>
      </c>
      <c r="D19" s="91">
        <v>176757</v>
      </c>
      <c r="E19" s="91">
        <v>178200</v>
      </c>
      <c r="F19" s="91">
        <v>179010</v>
      </c>
      <c r="G19" s="91">
        <v>178608</v>
      </c>
      <c r="H19" s="91">
        <v>179409</v>
      </c>
      <c r="I19" s="91">
        <v>181311</v>
      </c>
      <c r="J19" s="91">
        <v>182585</v>
      </c>
      <c r="K19" s="91">
        <v>182789</v>
      </c>
      <c r="L19" s="91">
        <v>182829</v>
      </c>
      <c r="M19" s="92">
        <v>182603</v>
      </c>
      <c r="N19" s="90">
        <v>187213</v>
      </c>
      <c r="O19" s="91">
        <v>191874</v>
      </c>
      <c r="P19" s="91">
        <v>195396</v>
      </c>
      <c r="Q19" s="91">
        <v>198724</v>
      </c>
      <c r="R19" s="91">
        <v>200595</v>
      </c>
      <c r="S19" s="91">
        <v>200526</v>
      </c>
      <c r="T19" s="91">
        <v>202830</v>
      </c>
      <c r="U19" s="91">
        <v>205189</v>
      </c>
      <c r="V19" s="91">
        <v>207829</v>
      </c>
      <c r="W19" s="91">
        <v>209237</v>
      </c>
      <c r="X19" s="91">
        <v>210348</v>
      </c>
      <c r="Y19" s="92">
        <v>211671</v>
      </c>
    </row>
    <row r="20" spans="1:25">
      <c r="A20" s="89" t="s">
        <v>155</v>
      </c>
      <c r="B20" s="90">
        <v>25936</v>
      </c>
      <c r="C20" s="91">
        <v>26219</v>
      </c>
      <c r="D20" s="91">
        <v>26305</v>
      </c>
      <c r="E20" s="91">
        <v>26410</v>
      </c>
      <c r="F20" s="91">
        <v>26468</v>
      </c>
      <c r="G20" s="91">
        <v>26239</v>
      </c>
      <c r="H20" s="91">
        <v>26373</v>
      </c>
      <c r="I20" s="91">
        <v>26558</v>
      </c>
      <c r="J20" s="91">
        <v>26596</v>
      </c>
      <c r="K20" s="91">
        <v>26429</v>
      </c>
      <c r="L20" s="91">
        <v>26288</v>
      </c>
      <c r="M20" s="92">
        <v>26178</v>
      </c>
      <c r="N20" s="90">
        <v>27438</v>
      </c>
      <c r="O20" s="91">
        <v>28027</v>
      </c>
      <c r="P20" s="91">
        <v>28416</v>
      </c>
      <c r="Q20" s="91">
        <v>28678</v>
      </c>
      <c r="R20" s="91">
        <v>28795</v>
      </c>
      <c r="S20" s="91">
        <v>28779</v>
      </c>
      <c r="T20" s="91">
        <v>29058</v>
      </c>
      <c r="U20" s="91">
        <v>29382</v>
      </c>
      <c r="V20" s="91">
        <v>29555</v>
      </c>
      <c r="W20" s="91">
        <v>29650</v>
      </c>
      <c r="X20" s="91">
        <v>29710</v>
      </c>
      <c r="Y20" s="92">
        <v>29912</v>
      </c>
    </row>
    <row r="21" spans="1:25">
      <c r="A21" s="89" t="s">
        <v>156</v>
      </c>
      <c r="B21" s="90">
        <v>10675</v>
      </c>
      <c r="C21" s="91">
        <v>10749</v>
      </c>
      <c r="D21" s="91">
        <v>10790</v>
      </c>
      <c r="E21" s="91">
        <v>10817</v>
      </c>
      <c r="F21" s="91">
        <v>10814</v>
      </c>
      <c r="G21" s="91">
        <v>10796</v>
      </c>
      <c r="H21" s="91">
        <v>10814</v>
      </c>
      <c r="I21" s="91">
        <v>10922</v>
      </c>
      <c r="J21" s="91">
        <v>10952</v>
      </c>
      <c r="K21" s="91">
        <v>10933</v>
      </c>
      <c r="L21" s="91">
        <v>10971</v>
      </c>
      <c r="M21" s="92">
        <v>10976</v>
      </c>
      <c r="N21" s="90">
        <v>18131</v>
      </c>
      <c r="O21" s="91">
        <v>18467</v>
      </c>
      <c r="P21" s="91">
        <v>18706</v>
      </c>
      <c r="Q21" s="91">
        <v>18897</v>
      </c>
      <c r="R21" s="91">
        <v>18986</v>
      </c>
      <c r="S21" s="91">
        <v>19005</v>
      </c>
      <c r="T21" s="91">
        <v>19191</v>
      </c>
      <c r="U21" s="91">
        <v>19356</v>
      </c>
      <c r="V21" s="91">
        <v>19561</v>
      </c>
      <c r="W21" s="91">
        <v>19655</v>
      </c>
      <c r="X21" s="91">
        <v>19725</v>
      </c>
      <c r="Y21" s="92">
        <v>19800</v>
      </c>
    </row>
    <row r="22" spans="1:25">
      <c r="A22" s="89" t="s">
        <v>157</v>
      </c>
      <c r="B22" s="90">
        <v>2859</v>
      </c>
      <c r="C22" s="91">
        <v>2848</v>
      </c>
      <c r="D22" s="91">
        <v>2859</v>
      </c>
      <c r="E22" s="91">
        <v>2865</v>
      </c>
      <c r="F22" s="91">
        <v>2882</v>
      </c>
      <c r="G22" s="91">
        <v>2880</v>
      </c>
      <c r="H22" s="91">
        <v>2906</v>
      </c>
      <c r="I22" s="91">
        <v>2969</v>
      </c>
      <c r="J22" s="91">
        <v>2989</v>
      </c>
      <c r="K22" s="91">
        <v>3002</v>
      </c>
      <c r="L22" s="91">
        <v>2998</v>
      </c>
      <c r="M22" s="92">
        <v>2968</v>
      </c>
      <c r="N22" s="90">
        <v>4469</v>
      </c>
      <c r="O22" s="91">
        <v>4512</v>
      </c>
      <c r="P22" s="91">
        <v>4544</v>
      </c>
      <c r="Q22" s="91">
        <v>4584</v>
      </c>
      <c r="R22" s="91">
        <v>4608</v>
      </c>
      <c r="S22" s="91">
        <v>4622</v>
      </c>
      <c r="T22" s="91">
        <v>4665</v>
      </c>
      <c r="U22" s="91">
        <v>4728</v>
      </c>
      <c r="V22" s="91">
        <v>4755</v>
      </c>
      <c r="W22" s="91">
        <v>4802</v>
      </c>
      <c r="X22" s="91">
        <v>4834</v>
      </c>
      <c r="Y22" s="92">
        <v>4838</v>
      </c>
    </row>
    <row r="23" spans="1:25">
      <c r="A23" s="89" t="s">
        <v>158</v>
      </c>
      <c r="B23" s="90">
        <v>1454127</v>
      </c>
      <c r="C23" s="91">
        <v>1451546</v>
      </c>
      <c r="D23" s="91">
        <v>1453547</v>
      </c>
      <c r="E23" s="91">
        <v>1459080</v>
      </c>
      <c r="F23" s="91">
        <v>1461823</v>
      </c>
      <c r="G23" s="91">
        <v>1467360</v>
      </c>
      <c r="H23" s="91">
        <v>1474162</v>
      </c>
      <c r="I23" s="91">
        <v>1485473</v>
      </c>
      <c r="J23" s="91">
        <v>1488779</v>
      </c>
      <c r="K23" s="91">
        <v>1493012</v>
      </c>
      <c r="L23" s="91">
        <v>1497953</v>
      </c>
      <c r="M23" s="92">
        <v>1511568</v>
      </c>
      <c r="N23" s="90">
        <v>2222561</v>
      </c>
      <c r="O23" s="91">
        <v>2229985</v>
      </c>
      <c r="P23" s="91">
        <v>2240216</v>
      </c>
      <c r="Q23" s="91">
        <v>2269643</v>
      </c>
      <c r="R23" s="91">
        <v>2289968</v>
      </c>
      <c r="S23" s="91">
        <v>2311390</v>
      </c>
      <c r="T23" s="91">
        <v>2331754</v>
      </c>
      <c r="U23" s="91">
        <v>2355895</v>
      </c>
      <c r="V23" s="91">
        <v>2376847</v>
      </c>
      <c r="W23" s="91">
        <v>2402863</v>
      </c>
      <c r="X23" s="91">
        <v>2425909</v>
      </c>
      <c r="Y23" s="92">
        <v>2513817</v>
      </c>
    </row>
    <row r="24" spans="1:25">
      <c r="A24" s="89" t="s">
        <v>159</v>
      </c>
      <c r="B24" s="90">
        <v>32749</v>
      </c>
      <c r="C24" s="91">
        <v>33019</v>
      </c>
      <c r="D24" s="91">
        <v>33072</v>
      </c>
      <c r="E24" s="91">
        <v>33135</v>
      </c>
      <c r="F24" s="91">
        <v>33105</v>
      </c>
      <c r="G24" s="91">
        <v>32975</v>
      </c>
      <c r="H24" s="91">
        <v>32806</v>
      </c>
      <c r="I24" s="91">
        <v>33045</v>
      </c>
      <c r="J24" s="91">
        <v>33229</v>
      </c>
      <c r="K24" s="91">
        <v>33122</v>
      </c>
      <c r="L24" s="91">
        <v>33003</v>
      </c>
      <c r="M24" s="92">
        <v>32980</v>
      </c>
      <c r="N24" s="90">
        <v>34850</v>
      </c>
      <c r="O24" s="91">
        <v>35438</v>
      </c>
      <c r="P24" s="91">
        <v>35729</v>
      </c>
      <c r="Q24" s="91">
        <v>36001</v>
      </c>
      <c r="R24" s="91">
        <v>36175</v>
      </c>
      <c r="S24" s="91">
        <v>36031</v>
      </c>
      <c r="T24" s="91">
        <v>36018</v>
      </c>
      <c r="U24" s="91">
        <v>36254</v>
      </c>
      <c r="V24" s="91">
        <v>36544</v>
      </c>
      <c r="W24" s="91">
        <v>36554</v>
      </c>
      <c r="X24" s="91">
        <v>36474</v>
      </c>
      <c r="Y24" s="92">
        <v>36634</v>
      </c>
    </row>
    <row r="25" spans="1:25">
      <c r="A25" s="89" t="s">
        <v>160</v>
      </c>
      <c r="B25" s="90">
        <v>15378</v>
      </c>
      <c r="C25" s="91">
        <v>15588</v>
      </c>
      <c r="D25" s="91">
        <v>15717</v>
      </c>
      <c r="E25" s="91">
        <v>15692</v>
      </c>
      <c r="F25" s="91">
        <v>15677</v>
      </c>
      <c r="G25" s="91">
        <v>15595</v>
      </c>
      <c r="H25" s="91">
        <v>15657</v>
      </c>
      <c r="I25" s="91">
        <v>15762</v>
      </c>
      <c r="J25" s="91">
        <v>15825</v>
      </c>
      <c r="K25" s="91">
        <v>15834</v>
      </c>
      <c r="L25" s="91">
        <v>15766</v>
      </c>
      <c r="M25" s="92">
        <v>15739</v>
      </c>
      <c r="N25" s="90">
        <v>26368</v>
      </c>
      <c r="O25" s="91">
        <v>26923</v>
      </c>
      <c r="P25" s="91">
        <v>26986</v>
      </c>
      <c r="Q25" s="91">
        <v>27189</v>
      </c>
      <c r="R25" s="91">
        <v>27296</v>
      </c>
      <c r="S25" s="91">
        <v>27228</v>
      </c>
      <c r="T25" s="91">
        <v>27417</v>
      </c>
      <c r="U25" s="91">
        <v>27589</v>
      </c>
      <c r="V25" s="91">
        <v>27825</v>
      </c>
      <c r="W25" s="91">
        <v>28030</v>
      </c>
      <c r="X25" s="91">
        <v>28130</v>
      </c>
      <c r="Y25" s="92">
        <v>28323</v>
      </c>
    </row>
    <row r="26" spans="1:25">
      <c r="A26" s="89" t="s">
        <v>161</v>
      </c>
      <c r="B26" s="90">
        <v>1626</v>
      </c>
      <c r="C26" s="91">
        <v>1680</v>
      </c>
      <c r="D26" s="91">
        <v>1692</v>
      </c>
      <c r="E26" s="91">
        <v>1688</v>
      </c>
      <c r="F26" s="91">
        <v>1662</v>
      </c>
      <c r="G26" s="91">
        <v>1643</v>
      </c>
      <c r="H26" s="91">
        <v>1632</v>
      </c>
      <c r="I26" s="91">
        <v>1637</v>
      </c>
      <c r="J26" s="91">
        <v>1653</v>
      </c>
      <c r="K26" s="91">
        <v>1639</v>
      </c>
      <c r="L26" s="91">
        <v>1630</v>
      </c>
      <c r="M26" s="92">
        <v>1641</v>
      </c>
      <c r="N26" s="90">
        <v>3026</v>
      </c>
      <c r="O26" s="91">
        <v>3068</v>
      </c>
      <c r="P26" s="91">
        <v>3085</v>
      </c>
      <c r="Q26" s="91">
        <v>3067</v>
      </c>
      <c r="R26" s="91">
        <v>3064</v>
      </c>
      <c r="S26" s="91">
        <v>3048</v>
      </c>
      <c r="T26" s="91">
        <v>3074</v>
      </c>
      <c r="U26" s="91">
        <v>3115</v>
      </c>
      <c r="V26" s="91">
        <v>3139</v>
      </c>
      <c r="W26" s="91">
        <v>3128</v>
      </c>
      <c r="X26" s="91">
        <v>3142</v>
      </c>
      <c r="Y26" s="92">
        <v>3193</v>
      </c>
    </row>
    <row r="27" spans="1:25">
      <c r="A27" s="89" t="s">
        <v>162</v>
      </c>
      <c r="B27" s="90">
        <v>15238</v>
      </c>
      <c r="C27" s="91">
        <v>15374</v>
      </c>
      <c r="D27" s="91">
        <v>15441</v>
      </c>
      <c r="E27" s="91">
        <v>15434</v>
      </c>
      <c r="F27" s="91">
        <v>15451</v>
      </c>
      <c r="G27" s="91">
        <v>15436</v>
      </c>
      <c r="H27" s="91">
        <v>15495</v>
      </c>
      <c r="I27" s="91">
        <v>15635</v>
      </c>
      <c r="J27" s="91">
        <v>15695</v>
      </c>
      <c r="K27" s="91">
        <v>15673</v>
      </c>
      <c r="L27" s="91">
        <v>15595</v>
      </c>
      <c r="M27" s="92">
        <v>15618</v>
      </c>
      <c r="N27" s="90">
        <v>22980</v>
      </c>
      <c r="O27" s="91">
        <v>23338</v>
      </c>
      <c r="P27" s="91">
        <v>23606</v>
      </c>
      <c r="Q27" s="91">
        <v>23855</v>
      </c>
      <c r="R27" s="91">
        <v>23820</v>
      </c>
      <c r="S27" s="91">
        <v>23945</v>
      </c>
      <c r="T27" s="91">
        <v>24110</v>
      </c>
      <c r="U27" s="91">
        <v>24338</v>
      </c>
      <c r="V27" s="91">
        <v>24529</v>
      </c>
      <c r="W27" s="91">
        <v>24721</v>
      </c>
      <c r="X27" s="91">
        <v>24827</v>
      </c>
      <c r="Y27" s="92">
        <v>25040</v>
      </c>
    </row>
    <row r="28" spans="1:25">
      <c r="A28" s="89" t="s">
        <v>163</v>
      </c>
      <c r="B28" s="90">
        <v>62142</v>
      </c>
      <c r="C28" s="91">
        <v>62604</v>
      </c>
      <c r="D28" s="91">
        <v>62715</v>
      </c>
      <c r="E28" s="91">
        <v>62990</v>
      </c>
      <c r="F28" s="91">
        <v>63065</v>
      </c>
      <c r="G28" s="91">
        <v>63034</v>
      </c>
      <c r="H28" s="91">
        <v>63085</v>
      </c>
      <c r="I28" s="91">
        <v>63338</v>
      </c>
      <c r="J28" s="91">
        <v>63345</v>
      </c>
      <c r="K28" s="91">
        <v>63284</v>
      </c>
      <c r="L28" s="91">
        <v>63597</v>
      </c>
      <c r="M28" s="92">
        <v>63646</v>
      </c>
      <c r="N28" s="90">
        <v>69175</v>
      </c>
      <c r="O28" s="91">
        <v>70345</v>
      </c>
      <c r="P28" s="91">
        <v>71114</v>
      </c>
      <c r="Q28" s="91">
        <v>71922</v>
      </c>
      <c r="R28" s="91">
        <v>72360</v>
      </c>
      <c r="S28" s="91">
        <v>72364</v>
      </c>
      <c r="T28" s="91">
        <v>72909</v>
      </c>
      <c r="U28" s="91">
        <v>73448</v>
      </c>
      <c r="V28" s="91">
        <v>73987</v>
      </c>
      <c r="W28" s="91">
        <v>74272</v>
      </c>
      <c r="X28" s="91">
        <v>74617</v>
      </c>
      <c r="Y28" s="92">
        <v>74796</v>
      </c>
    </row>
    <row r="29" spans="1:25">
      <c r="A29" s="89" t="s">
        <v>164</v>
      </c>
      <c r="B29" s="90">
        <v>1132</v>
      </c>
      <c r="C29" s="91">
        <v>1161</v>
      </c>
      <c r="D29" s="91">
        <v>1179</v>
      </c>
      <c r="E29" s="91">
        <v>1181</v>
      </c>
      <c r="F29" s="91">
        <v>1175</v>
      </c>
      <c r="G29" s="91">
        <v>1161</v>
      </c>
      <c r="H29" s="91">
        <v>1178</v>
      </c>
      <c r="I29" s="91">
        <v>1186</v>
      </c>
      <c r="J29" s="91">
        <v>1186</v>
      </c>
      <c r="K29" s="91">
        <v>1187</v>
      </c>
      <c r="L29" s="91">
        <v>1183</v>
      </c>
      <c r="M29" s="92">
        <v>1193</v>
      </c>
      <c r="N29" s="90">
        <v>1967</v>
      </c>
      <c r="O29" s="91">
        <v>1994</v>
      </c>
      <c r="P29" s="91">
        <v>1988</v>
      </c>
      <c r="Q29" s="91">
        <v>1978</v>
      </c>
      <c r="R29" s="91">
        <v>1957</v>
      </c>
      <c r="S29" s="91">
        <v>1939</v>
      </c>
      <c r="T29" s="91">
        <v>1925</v>
      </c>
      <c r="U29" s="91">
        <v>1919</v>
      </c>
      <c r="V29" s="91">
        <v>1920</v>
      </c>
      <c r="W29" s="91">
        <v>1931</v>
      </c>
      <c r="X29" s="91">
        <v>1927</v>
      </c>
      <c r="Y29" s="92">
        <v>1925</v>
      </c>
    </row>
    <row r="30" spans="1:25">
      <c r="A30" s="89" t="s">
        <v>165</v>
      </c>
      <c r="B30" s="90">
        <v>1515</v>
      </c>
      <c r="C30" s="91">
        <v>1535</v>
      </c>
      <c r="D30" s="91">
        <v>1548</v>
      </c>
      <c r="E30" s="91">
        <v>1569</v>
      </c>
      <c r="F30" s="91">
        <v>1578</v>
      </c>
      <c r="G30" s="91">
        <v>1573</v>
      </c>
      <c r="H30" s="91">
        <v>1580</v>
      </c>
      <c r="I30" s="91">
        <v>1583</v>
      </c>
      <c r="J30" s="91">
        <v>1609</v>
      </c>
      <c r="K30" s="91">
        <v>1597</v>
      </c>
      <c r="L30" s="91">
        <v>1599</v>
      </c>
      <c r="M30" s="92">
        <v>1603</v>
      </c>
      <c r="N30" s="90">
        <v>1909</v>
      </c>
      <c r="O30" s="91">
        <v>1965</v>
      </c>
      <c r="P30" s="91">
        <v>1998</v>
      </c>
      <c r="Q30" s="91">
        <v>2015</v>
      </c>
      <c r="R30" s="91">
        <v>2015</v>
      </c>
      <c r="S30" s="91">
        <v>2006</v>
      </c>
      <c r="T30" s="91">
        <v>2016</v>
      </c>
      <c r="U30" s="91">
        <v>2033</v>
      </c>
      <c r="V30" s="91">
        <v>2061</v>
      </c>
      <c r="W30" s="91">
        <v>2055</v>
      </c>
      <c r="X30" s="91">
        <v>2046</v>
      </c>
      <c r="Y30" s="92">
        <v>2059</v>
      </c>
    </row>
    <row r="31" spans="1:25">
      <c r="A31" s="89" t="s">
        <v>166</v>
      </c>
      <c r="B31" s="90">
        <v>81046</v>
      </c>
      <c r="C31" s="91">
        <v>81975</v>
      </c>
      <c r="D31" s="91">
        <v>82448</v>
      </c>
      <c r="E31" s="91">
        <v>82985</v>
      </c>
      <c r="F31" s="91">
        <v>83280</v>
      </c>
      <c r="G31" s="91">
        <v>83131</v>
      </c>
      <c r="H31" s="91">
        <v>83481</v>
      </c>
      <c r="I31" s="91">
        <v>83926</v>
      </c>
      <c r="J31" s="91">
        <v>84230</v>
      </c>
      <c r="K31" s="91">
        <v>83707</v>
      </c>
      <c r="L31" s="91">
        <v>83954</v>
      </c>
      <c r="M31" s="92">
        <v>84035</v>
      </c>
      <c r="N31" s="90">
        <v>81404</v>
      </c>
      <c r="O31" s="91">
        <v>83488</v>
      </c>
      <c r="P31" s="91">
        <v>84747</v>
      </c>
      <c r="Q31" s="91">
        <v>86154</v>
      </c>
      <c r="R31" s="91">
        <v>87157</v>
      </c>
      <c r="S31" s="91">
        <v>87429</v>
      </c>
      <c r="T31" s="91">
        <v>88289</v>
      </c>
      <c r="U31" s="91">
        <v>89270</v>
      </c>
      <c r="V31" s="91">
        <v>90007</v>
      </c>
      <c r="W31" s="91">
        <v>90714</v>
      </c>
      <c r="X31" s="91">
        <v>91416</v>
      </c>
      <c r="Y31" s="92">
        <v>92316</v>
      </c>
    </row>
    <row r="32" spans="1:25">
      <c r="A32" s="89" t="s">
        <v>167</v>
      </c>
      <c r="B32" s="90">
        <v>13686</v>
      </c>
      <c r="C32" s="91">
        <v>13928</v>
      </c>
      <c r="D32" s="91">
        <v>13957</v>
      </c>
      <c r="E32" s="91">
        <v>13981</v>
      </c>
      <c r="F32" s="91">
        <v>13940</v>
      </c>
      <c r="G32" s="91">
        <v>13859</v>
      </c>
      <c r="H32" s="91">
        <v>13895</v>
      </c>
      <c r="I32" s="91">
        <v>13952</v>
      </c>
      <c r="J32" s="91">
        <v>14053</v>
      </c>
      <c r="K32" s="91">
        <v>13973</v>
      </c>
      <c r="L32" s="91">
        <v>13955</v>
      </c>
      <c r="M32" s="92">
        <v>14003</v>
      </c>
      <c r="N32" s="90">
        <v>16812</v>
      </c>
      <c r="O32" s="91">
        <v>17177</v>
      </c>
      <c r="P32" s="91">
        <v>17393</v>
      </c>
      <c r="Q32" s="91">
        <v>17550</v>
      </c>
      <c r="R32" s="91">
        <v>17501</v>
      </c>
      <c r="S32" s="91">
        <v>17470</v>
      </c>
      <c r="T32" s="91">
        <v>17614</v>
      </c>
      <c r="U32" s="91">
        <v>17796</v>
      </c>
      <c r="V32" s="91">
        <v>17911</v>
      </c>
      <c r="W32" s="91">
        <v>17859</v>
      </c>
      <c r="X32" s="91">
        <v>17854</v>
      </c>
      <c r="Y32" s="92">
        <v>17970</v>
      </c>
    </row>
    <row r="33" spans="1:25">
      <c r="A33" s="89" t="s">
        <v>168</v>
      </c>
      <c r="B33" s="90">
        <v>8802</v>
      </c>
      <c r="C33" s="91">
        <v>8912</v>
      </c>
      <c r="D33" s="91">
        <v>8893</v>
      </c>
      <c r="E33" s="91">
        <v>8919</v>
      </c>
      <c r="F33" s="91">
        <v>8932</v>
      </c>
      <c r="G33" s="91">
        <v>8949</v>
      </c>
      <c r="H33" s="91">
        <v>8941</v>
      </c>
      <c r="I33" s="91">
        <v>9005</v>
      </c>
      <c r="J33" s="91">
        <v>9053</v>
      </c>
      <c r="K33" s="91">
        <v>9102</v>
      </c>
      <c r="L33" s="91">
        <v>9102</v>
      </c>
      <c r="M33" s="92">
        <v>9164</v>
      </c>
      <c r="N33" s="90">
        <v>14363</v>
      </c>
      <c r="O33" s="91">
        <v>14751</v>
      </c>
      <c r="P33" s="91">
        <v>14889</v>
      </c>
      <c r="Q33" s="91">
        <v>15007</v>
      </c>
      <c r="R33" s="91">
        <v>15074</v>
      </c>
      <c r="S33" s="91">
        <v>15156</v>
      </c>
      <c r="T33" s="91">
        <v>15226</v>
      </c>
      <c r="U33" s="91">
        <v>15319</v>
      </c>
      <c r="V33" s="91">
        <v>15441</v>
      </c>
      <c r="W33" s="91">
        <v>15501</v>
      </c>
      <c r="X33" s="91">
        <v>15573</v>
      </c>
      <c r="Y33" s="92">
        <v>15755</v>
      </c>
    </row>
    <row r="34" spans="1:25">
      <c r="A34" s="89" t="s">
        <v>169</v>
      </c>
      <c r="B34" s="90">
        <v>369762</v>
      </c>
      <c r="C34" s="91">
        <v>370331</v>
      </c>
      <c r="D34" s="91">
        <v>370879</v>
      </c>
      <c r="E34" s="91">
        <v>371696</v>
      </c>
      <c r="F34" s="91">
        <v>368942</v>
      </c>
      <c r="G34" s="91">
        <v>367468</v>
      </c>
      <c r="H34" s="91">
        <v>367021</v>
      </c>
      <c r="I34" s="91">
        <v>370683</v>
      </c>
      <c r="J34" s="91">
        <v>372731</v>
      </c>
      <c r="K34" s="91">
        <v>374019</v>
      </c>
      <c r="L34" s="91">
        <v>376093</v>
      </c>
      <c r="M34" s="92">
        <v>376717</v>
      </c>
      <c r="N34" s="90">
        <v>469124</v>
      </c>
      <c r="O34" s="91">
        <v>476646</v>
      </c>
      <c r="P34" s="91">
        <v>479520</v>
      </c>
      <c r="Q34" s="91">
        <v>485339</v>
      </c>
      <c r="R34" s="91">
        <v>488030</v>
      </c>
      <c r="S34" s="91">
        <v>492703</v>
      </c>
      <c r="T34" s="91">
        <v>497403</v>
      </c>
      <c r="U34" s="91">
        <v>503984</v>
      </c>
      <c r="V34" s="91">
        <v>509598</v>
      </c>
      <c r="W34" s="91">
        <v>515605</v>
      </c>
      <c r="X34" s="91">
        <v>522829</v>
      </c>
      <c r="Y34" s="92">
        <v>529272</v>
      </c>
    </row>
    <row r="35" spans="1:25">
      <c r="A35" s="89" t="s">
        <v>170</v>
      </c>
      <c r="B35" s="90">
        <v>25401</v>
      </c>
      <c r="C35" s="91">
        <v>25500</v>
      </c>
      <c r="D35" s="91">
        <v>25514</v>
      </c>
      <c r="E35" s="91">
        <v>25563</v>
      </c>
      <c r="F35" s="91">
        <v>25503</v>
      </c>
      <c r="G35" s="91">
        <v>25370</v>
      </c>
      <c r="H35" s="91">
        <v>25358</v>
      </c>
      <c r="I35" s="91">
        <v>25526</v>
      </c>
      <c r="J35" s="91">
        <v>25588</v>
      </c>
      <c r="K35" s="91">
        <v>25706</v>
      </c>
      <c r="L35" s="91">
        <v>25906</v>
      </c>
      <c r="M35" s="92">
        <v>26063</v>
      </c>
      <c r="N35" s="90">
        <v>35297</v>
      </c>
      <c r="O35" s="91">
        <v>35704</v>
      </c>
      <c r="P35" s="91">
        <v>35819</v>
      </c>
      <c r="Q35" s="91">
        <v>36226</v>
      </c>
      <c r="R35" s="91">
        <v>36408</v>
      </c>
      <c r="S35" s="91">
        <v>36705</v>
      </c>
      <c r="T35" s="91">
        <v>36874</v>
      </c>
      <c r="U35" s="91">
        <v>37225</v>
      </c>
      <c r="V35" s="91">
        <v>37505</v>
      </c>
      <c r="W35" s="91">
        <v>37783</v>
      </c>
      <c r="X35" s="91">
        <v>38107</v>
      </c>
      <c r="Y35" s="92">
        <v>38483</v>
      </c>
    </row>
    <row r="36" spans="1:25">
      <c r="A36" s="89" t="s">
        <v>171</v>
      </c>
      <c r="B36" s="90">
        <v>1877</v>
      </c>
      <c r="C36" s="91">
        <v>1880</v>
      </c>
      <c r="D36" s="91">
        <v>1906</v>
      </c>
      <c r="E36" s="91">
        <v>1920</v>
      </c>
      <c r="F36" s="91">
        <v>1935</v>
      </c>
      <c r="G36" s="91">
        <v>1931</v>
      </c>
      <c r="H36" s="91">
        <v>1950</v>
      </c>
      <c r="I36" s="91">
        <v>1965</v>
      </c>
      <c r="J36" s="91">
        <v>2004</v>
      </c>
      <c r="K36" s="91">
        <v>2001</v>
      </c>
      <c r="L36" s="91">
        <v>2016</v>
      </c>
      <c r="M36" s="92">
        <v>2024</v>
      </c>
      <c r="N36" s="90">
        <v>3643</v>
      </c>
      <c r="O36" s="91">
        <v>3685</v>
      </c>
      <c r="P36" s="91">
        <v>3730</v>
      </c>
      <c r="Q36" s="91">
        <v>3759</v>
      </c>
      <c r="R36" s="91">
        <v>3742</v>
      </c>
      <c r="S36" s="91">
        <v>3753</v>
      </c>
      <c r="T36" s="91">
        <v>3772</v>
      </c>
      <c r="U36" s="91">
        <v>3793</v>
      </c>
      <c r="V36" s="91">
        <v>3852</v>
      </c>
      <c r="W36" s="91">
        <v>3859</v>
      </c>
      <c r="X36" s="91">
        <v>3885</v>
      </c>
      <c r="Y36" s="92">
        <v>3957</v>
      </c>
    </row>
    <row r="37" spans="1:25">
      <c r="A37" s="89" t="s">
        <v>172</v>
      </c>
      <c r="B37" s="90">
        <v>370974</v>
      </c>
      <c r="C37" s="91">
        <v>375760</v>
      </c>
      <c r="D37" s="91">
        <v>377219</v>
      </c>
      <c r="E37" s="91">
        <v>378537</v>
      </c>
      <c r="F37" s="91">
        <v>378061</v>
      </c>
      <c r="G37" s="91">
        <v>375243</v>
      </c>
      <c r="H37" s="91">
        <v>376601</v>
      </c>
      <c r="I37" s="91">
        <v>379842</v>
      </c>
      <c r="J37" s="91">
        <v>381683</v>
      </c>
      <c r="K37" s="91">
        <v>379033</v>
      </c>
      <c r="L37" s="91">
        <v>378848</v>
      </c>
      <c r="M37" s="92">
        <v>377910</v>
      </c>
      <c r="N37" s="90">
        <v>392641</v>
      </c>
      <c r="O37" s="91">
        <v>402770</v>
      </c>
      <c r="P37" s="91">
        <v>407816</v>
      </c>
      <c r="Q37" s="91">
        <v>413332</v>
      </c>
      <c r="R37" s="91">
        <v>416309</v>
      </c>
      <c r="S37" s="91">
        <v>416621</v>
      </c>
      <c r="T37" s="91">
        <v>420845</v>
      </c>
      <c r="U37" s="91">
        <v>425995</v>
      </c>
      <c r="V37" s="91">
        <v>431282</v>
      </c>
      <c r="W37" s="91">
        <v>432375</v>
      </c>
      <c r="X37" s="91">
        <v>434551</v>
      </c>
      <c r="Y37" s="92">
        <v>436445</v>
      </c>
    </row>
    <row r="38" spans="1:25">
      <c r="A38" s="89" t="s">
        <v>173</v>
      </c>
      <c r="B38" s="90">
        <v>215809</v>
      </c>
      <c r="C38" s="91">
        <v>217034</v>
      </c>
      <c r="D38" s="91">
        <v>217803</v>
      </c>
      <c r="E38" s="91">
        <v>218203</v>
      </c>
      <c r="F38" s="91">
        <v>216772</v>
      </c>
      <c r="G38" s="91">
        <v>216717</v>
      </c>
      <c r="H38" s="91">
        <v>216262</v>
      </c>
      <c r="I38" s="91">
        <v>218046</v>
      </c>
      <c r="J38" s="91">
        <v>218719</v>
      </c>
      <c r="K38" s="91">
        <v>219576</v>
      </c>
      <c r="L38" s="91">
        <v>221535</v>
      </c>
      <c r="M38" s="92">
        <v>222400</v>
      </c>
      <c r="N38" s="90">
        <v>304262</v>
      </c>
      <c r="O38" s="91">
        <v>308442</v>
      </c>
      <c r="P38" s="91">
        <v>310383</v>
      </c>
      <c r="Q38" s="91">
        <v>313005</v>
      </c>
      <c r="R38" s="91">
        <v>313787</v>
      </c>
      <c r="S38" s="91">
        <v>314856</v>
      </c>
      <c r="T38" s="91">
        <v>316866</v>
      </c>
      <c r="U38" s="91">
        <v>320176</v>
      </c>
      <c r="V38" s="91">
        <v>322523</v>
      </c>
      <c r="W38" s="91">
        <v>324923</v>
      </c>
      <c r="X38" s="91">
        <v>329208</v>
      </c>
      <c r="Y38" s="92">
        <v>332746</v>
      </c>
    </row>
    <row r="39" spans="1:25">
      <c r="A39" s="89" t="s">
        <v>174</v>
      </c>
      <c r="B39" s="90">
        <v>8329</v>
      </c>
      <c r="C39" s="91">
        <v>8478</v>
      </c>
      <c r="D39" s="91">
        <v>8487</v>
      </c>
      <c r="E39" s="91">
        <v>8506</v>
      </c>
      <c r="F39" s="91">
        <v>8455</v>
      </c>
      <c r="G39" s="91">
        <v>8380</v>
      </c>
      <c r="H39" s="91">
        <v>8403</v>
      </c>
      <c r="I39" s="91">
        <v>8478</v>
      </c>
      <c r="J39" s="91">
        <v>8505</v>
      </c>
      <c r="K39" s="91">
        <v>8456</v>
      </c>
      <c r="L39" s="91">
        <v>8494</v>
      </c>
      <c r="M39" s="92">
        <v>8437</v>
      </c>
      <c r="N39" s="90">
        <v>8931</v>
      </c>
      <c r="O39" s="91">
        <v>9076</v>
      </c>
      <c r="P39" s="91">
        <v>9176</v>
      </c>
      <c r="Q39" s="91">
        <v>9308</v>
      </c>
      <c r="R39" s="91">
        <v>9334</v>
      </c>
      <c r="S39" s="91">
        <v>9314</v>
      </c>
      <c r="T39" s="91">
        <v>9415</v>
      </c>
      <c r="U39" s="91">
        <v>9519</v>
      </c>
      <c r="V39" s="91">
        <v>9556</v>
      </c>
      <c r="W39" s="91">
        <v>9557</v>
      </c>
      <c r="X39" s="91">
        <v>9671</v>
      </c>
      <c r="Y39" s="92">
        <v>9740</v>
      </c>
    </row>
    <row r="40" spans="1:25">
      <c r="A40" s="89" t="s">
        <v>175</v>
      </c>
      <c r="B40" s="90">
        <v>375749</v>
      </c>
      <c r="C40" s="91">
        <v>381252</v>
      </c>
      <c r="D40" s="91">
        <v>383602</v>
      </c>
      <c r="E40" s="91">
        <v>386613</v>
      </c>
      <c r="F40" s="91">
        <v>387413</v>
      </c>
      <c r="G40" s="91">
        <v>385744</v>
      </c>
      <c r="H40" s="91">
        <v>385535</v>
      </c>
      <c r="I40" s="91">
        <v>388877</v>
      </c>
      <c r="J40" s="91">
        <v>390573</v>
      </c>
      <c r="K40" s="91">
        <v>388520</v>
      </c>
      <c r="L40" s="91">
        <v>387516</v>
      </c>
      <c r="M40" s="92">
        <v>386119</v>
      </c>
      <c r="N40" s="90">
        <v>433567</v>
      </c>
      <c r="O40" s="91">
        <v>441666</v>
      </c>
      <c r="P40" s="91">
        <v>447564</v>
      </c>
      <c r="Q40" s="91">
        <v>454329</v>
      </c>
      <c r="R40" s="91">
        <v>456744</v>
      </c>
      <c r="S40" s="91">
        <v>457929</v>
      </c>
      <c r="T40" s="91">
        <v>460224</v>
      </c>
      <c r="U40" s="91">
        <v>466032</v>
      </c>
      <c r="V40" s="91">
        <v>471374</v>
      </c>
      <c r="W40" s="91">
        <v>472090</v>
      </c>
      <c r="X40" s="91">
        <v>472672</v>
      </c>
      <c r="Y40" s="92">
        <v>473147</v>
      </c>
    </row>
    <row r="41" spans="1:25">
      <c r="A41" s="89" t="s">
        <v>176</v>
      </c>
      <c r="B41" s="90">
        <v>350825</v>
      </c>
      <c r="C41" s="91">
        <v>354383</v>
      </c>
      <c r="D41" s="91">
        <v>356129</v>
      </c>
      <c r="E41" s="91">
        <v>358164</v>
      </c>
      <c r="F41" s="91">
        <v>355294</v>
      </c>
      <c r="G41" s="91">
        <v>356102</v>
      </c>
      <c r="H41" s="91">
        <v>355125</v>
      </c>
      <c r="I41" s="91">
        <v>359077</v>
      </c>
      <c r="J41" s="91">
        <v>361148</v>
      </c>
      <c r="K41" s="91">
        <v>363304</v>
      </c>
      <c r="L41" s="91">
        <v>366683</v>
      </c>
      <c r="M41" s="92">
        <v>367273</v>
      </c>
      <c r="N41" s="90">
        <v>462224</v>
      </c>
      <c r="O41" s="91">
        <v>473658</v>
      </c>
      <c r="P41" s="91">
        <v>478311</v>
      </c>
      <c r="Q41" s="91">
        <v>484799</v>
      </c>
      <c r="R41" s="91">
        <v>487061</v>
      </c>
      <c r="S41" s="91">
        <v>492255</v>
      </c>
      <c r="T41" s="91">
        <v>496645</v>
      </c>
      <c r="U41" s="91">
        <v>503409</v>
      </c>
      <c r="V41" s="91">
        <v>509045</v>
      </c>
      <c r="W41" s="91">
        <v>515862</v>
      </c>
      <c r="X41" s="91">
        <v>524030</v>
      </c>
      <c r="Y41" s="92">
        <v>530964</v>
      </c>
    </row>
    <row r="42" spans="1:25">
      <c r="A42" s="89" t="s">
        <v>177</v>
      </c>
      <c r="B42" s="90">
        <v>55433</v>
      </c>
      <c r="C42" s="91">
        <v>55499</v>
      </c>
      <c r="D42" s="91">
        <v>55674</v>
      </c>
      <c r="E42" s="91">
        <v>55762</v>
      </c>
      <c r="F42" s="91">
        <v>54984</v>
      </c>
      <c r="G42" s="91">
        <v>54891</v>
      </c>
      <c r="H42" s="91">
        <v>54973</v>
      </c>
      <c r="I42" s="91">
        <v>55481</v>
      </c>
      <c r="J42" s="91">
        <v>55704</v>
      </c>
      <c r="K42" s="91">
        <v>56115</v>
      </c>
      <c r="L42" s="91">
        <v>56089</v>
      </c>
      <c r="M42" s="92">
        <v>56048</v>
      </c>
      <c r="N42" s="90">
        <v>164826</v>
      </c>
      <c r="O42" s="91">
        <v>165769</v>
      </c>
      <c r="P42" s="91">
        <v>165676</v>
      </c>
      <c r="Q42" s="91">
        <v>165796</v>
      </c>
      <c r="R42" s="91">
        <v>166206</v>
      </c>
      <c r="S42" s="91">
        <v>166654</v>
      </c>
      <c r="T42" s="91">
        <v>167491</v>
      </c>
      <c r="U42" s="91">
        <v>169045</v>
      </c>
      <c r="V42" s="91">
        <v>170357</v>
      </c>
      <c r="W42" s="91">
        <v>172392</v>
      </c>
      <c r="X42" s="91">
        <v>173079</v>
      </c>
      <c r="Y42" s="92">
        <v>173940</v>
      </c>
    </row>
    <row r="43" spans="1:25">
      <c r="A43" s="89" t="s">
        <v>178</v>
      </c>
      <c r="B43" s="90">
        <v>125530</v>
      </c>
      <c r="C43" s="91">
        <v>127174</v>
      </c>
      <c r="D43" s="91">
        <v>127739</v>
      </c>
      <c r="E43" s="91">
        <v>128153</v>
      </c>
      <c r="F43" s="91">
        <v>128211</v>
      </c>
      <c r="G43" s="91">
        <v>128348</v>
      </c>
      <c r="H43" s="91">
        <v>128720</v>
      </c>
      <c r="I43" s="91">
        <v>129775</v>
      </c>
      <c r="J43" s="91">
        <v>130161</v>
      </c>
      <c r="K43" s="91">
        <v>129863</v>
      </c>
      <c r="L43" s="91">
        <v>129432</v>
      </c>
      <c r="M43" s="92">
        <v>129540</v>
      </c>
      <c r="N43" s="90">
        <v>153564</v>
      </c>
      <c r="O43" s="91">
        <v>156446</v>
      </c>
      <c r="P43" s="91">
        <v>157865</v>
      </c>
      <c r="Q43" s="91">
        <v>159134</v>
      </c>
      <c r="R43" s="91">
        <v>159922</v>
      </c>
      <c r="S43" s="91">
        <v>160261</v>
      </c>
      <c r="T43" s="91">
        <v>161377</v>
      </c>
      <c r="U43" s="91">
        <v>163014</v>
      </c>
      <c r="V43" s="91">
        <v>164358</v>
      </c>
      <c r="W43" s="91">
        <v>164729</v>
      </c>
      <c r="X43" s="91">
        <v>164969</v>
      </c>
      <c r="Y43" s="92">
        <v>165757</v>
      </c>
    </row>
    <row r="44" spans="1:25">
      <c r="A44" s="89" t="s">
        <v>179</v>
      </c>
      <c r="B44" s="90">
        <v>24574</v>
      </c>
      <c r="C44" s="91">
        <v>24795</v>
      </c>
      <c r="D44" s="91">
        <v>24893</v>
      </c>
      <c r="E44" s="91">
        <v>24954</v>
      </c>
      <c r="F44" s="91">
        <v>24909</v>
      </c>
      <c r="G44" s="91">
        <v>24925</v>
      </c>
      <c r="H44" s="91">
        <v>24995</v>
      </c>
      <c r="I44" s="91">
        <v>25114</v>
      </c>
      <c r="J44" s="91">
        <v>25117</v>
      </c>
      <c r="K44" s="91">
        <v>25227</v>
      </c>
      <c r="L44" s="91">
        <v>25297</v>
      </c>
      <c r="M44" s="92">
        <v>25189</v>
      </c>
      <c r="N44" s="90">
        <v>33813</v>
      </c>
      <c r="O44" s="91">
        <v>34380</v>
      </c>
      <c r="P44" s="91">
        <v>34654</v>
      </c>
      <c r="Q44" s="91">
        <v>34998</v>
      </c>
      <c r="R44" s="91">
        <v>35187</v>
      </c>
      <c r="S44" s="91">
        <v>35279</v>
      </c>
      <c r="T44" s="91">
        <v>35444</v>
      </c>
      <c r="U44" s="91">
        <v>35668</v>
      </c>
      <c r="V44" s="91">
        <v>35831</v>
      </c>
      <c r="W44" s="91">
        <v>36192</v>
      </c>
      <c r="X44" s="91">
        <v>36349</v>
      </c>
      <c r="Y44" s="92">
        <v>36787</v>
      </c>
    </row>
    <row r="45" spans="1:25">
      <c r="A45" s="89" t="s">
        <v>180</v>
      </c>
      <c r="B45" s="90">
        <v>55412</v>
      </c>
      <c r="C45" s="91">
        <v>55618</v>
      </c>
      <c r="D45" s="91">
        <v>55440</v>
      </c>
      <c r="E45" s="91">
        <v>55844</v>
      </c>
      <c r="F45" s="91">
        <v>55884</v>
      </c>
      <c r="G45" s="91">
        <v>56052</v>
      </c>
      <c r="H45" s="91">
        <v>56285</v>
      </c>
      <c r="I45" s="91">
        <v>56685</v>
      </c>
      <c r="J45" s="91">
        <v>56911</v>
      </c>
      <c r="K45" s="91">
        <v>56776</v>
      </c>
      <c r="L45" s="91">
        <v>56793</v>
      </c>
      <c r="M45" s="92">
        <v>56841</v>
      </c>
      <c r="N45" s="90">
        <v>90780</v>
      </c>
      <c r="O45" s="91">
        <v>92309</v>
      </c>
      <c r="P45" s="91">
        <v>93112</v>
      </c>
      <c r="Q45" s="91">
        <v>94122</v>
      </c>
      <c r="R45" s="91">
        <v>94746</v>
      </c>
      <c r="S45" s="91">
        <v>95606</v>
      </c>
      <c r="T45" s="91">
        <v>96283</v>
      </c>
      <c r="U45" s="91">
        <v>97126</v>
      </c>
      <c r="V45" s="91">
        <v>97904</v>
      </c>
      <c r="W45" s="91">
        <v>98269</v>
      </c>
      <c r="X45" s="91">
        <v>98914</v>
      </c>
      <c r="Y45" s="92">
        <v>99825</v>
      </c>
    </row>
    <row r="46" spans="1:25">
      <c r="A46" s="89" t="s">
        <v>181</v>
      </c>
      <c r="B46" s="90">
        <v>62449</v>
      </c>
      <c r="C46" s="91">
        <v>63114</v>
      </c>
      <c r="D46" s="91">
        <v>63332</v>
      </c>
      <c r="E46" s="91">
        <v>63622</v>
      </c>
      <c r="F46" s="91">
        <v>63791</v>
      </c>
      <c r="G46" s="91">
        <v>63976</v>
      </c>
      <c r="H46" s="91">
        <v>64169</v>
      </c>
      <c r="I46" s="91">
        <v>64772</v>
      </c>
      <c r="J46" s="91">
        <v>65073</v>
      </c>
      <c r="K46" s="91">
        <v>65514</v>
      </c>
      <c r="L46" s="91">
        <v>65808</v>
      </c>
      <c r="M46" s="92">
        <v>66112</v>
      </c>
      <c r="N46" s="90">
        <v>66781</v>
      </c>
      <c r="O46" s="91">
        <v>67604</v>
      </c>
      <c r="P46" s="91">
        <v>67974</v>
      </c>
      <c r="Q46" s="91">
        <v>68673</v>
      </c>
      <c r="R46" s="91">
        <v>69181</v>
      </c>
      <c r="S46" s="91">
        <v>69804</v>
      </c>
      <c r="T46" s="91">
        <v>70571</v>
      </c>
      <c r="U46" s="91">
        <v>71416</v>
      </c>
      <c r="V46" s="91">
        <v>72160</v>
      </c>
      <c r="W46" s="91">
        <v>73353</v>
      </c>
      <c r="X46" s="91">
        <v>74193</v>
      </c>
      <c r="Y46" s="92">
        <v>75302</v>
      </c>
    </row>
    <row r="47" spans="1:25">
      <c r="A47" s="89" t="s">
        <v>182</v>
      </c>
      <c r="B47" s="90">
        <v>158417</v>
      </c>
      <c r="C47" s="91">
        <v>160450</v>
      </c>
      <c r="D47" s="91">
        <v>160750</v>
      </c>
      <c r="E47" s="91">
        <v>161159</v>
      </c>
      <c r="F47" s="91">
        <v>161364</v>
      </c>
      <c r="G47" s="91">
        <v>161582</v>
      </c>
      <c r="H47" s="91">
        <v>161768</v>
      </c>
      <c r="I47" s="91">
        <v>163061</v>
      </c>
      <c r="J47" s="91">
        <v>163194</v>
      </c>
      <c r="K47" s="91">
        <v>163128</v>
      </c>
      <c r="L47" s="91">
        <v>164009</v>
      </c>
      <c r="M47" s="92">
        <v>164172</v>
      </c>
      <c r="N47" s="90">
        <v>257987</v>
      </c>
      <c r="O47" s="91">
        <v>262366</v>
      </c>
      <c r="P47" s="91">
        <v>264092</v>
      </c>
      <c r="Q47" s="91">
        <v>266838</v>
      </c>
      <c r="R47" s="91">
        <v>268880</v>
      </c>
      <c r="S47" s="91">
        <v>270917</v>
      </c>
      <c r="T47" s="91">
        <v>272793</v>
      </c>
      <c r="U47" s="91">
        <v>275463</v>
      </c>
      <c r="V47" s="91">
        <v>277421</v>
      </c>
      <c r="W47" s="91">
        <v>280047</v>
      </c>
      <c r="X47" s="91">
        <v>283312</v>
      </c>
      <c r="Y47" s="92">
        <v>286054</v>
      </c>
    </row>
    <row r="48" spans="1:25">
      <c r="A48" s="89" t="s">
        <v>183</v>
      </c>
      <c r="B48" s="90">
        <v>31257</v>
      </c>
      <c r="C48" s="91">
        <v>31280</v>
      </c>
      <c r="D48" s="91">
        <v>31306</v>
      </c>
      <c r="E48" s="91">
        <v>31390</v>
      </c>
      <c r="F48" s="91">
        <v>31531</v>
      </c>
      <c r="G48" s="91">
        <v>31615</v>
      </c>
      <c r="H48" s="91">
        <v>31517</v>
      </c>
      <c r="I48" s="91">
        <v>31708</v>
      </c>
      <c r="J48" s="91">
        <v>31795</v>
      </c>
      <c r="K48" s="91">
        <v>31826</v>
      </c>
      <c r="L48" s="91">
        <v>32047</v>
      </c>
      <c r="M48" s="92">
        <v>32041</v>
      </c>
      <c r="N48" s="90">
        <v>42598</v>
      </c>
      <c r="O48" s="91">
        <v>43333</v>
      </c>
      <c r="P48" s="91">
        <v>43713</v>
      </c>
      <c r="Q48" s="91">
        <v>44346</v>
      </c>
      <c r="R48" s="91">
        <v>44673</v>
      </c>
      <c r="S48" s="91">
        <v>45125</v>
      </c>
      <c r="T48" s="91">
        <v>45470</v>
      </c>
      <c r="U48" s="91">
        <v>45893</v>
      </c>
      <c r="V48" s="91">
        <v>46204</v>
      </c>
      <c r="W48" s="91">
        <v>46570</v>
      </c>
      <c r="X48" s="91">
        <v>47196</v>
      </c>
      <c r="Y48" s="92">
        <v>47888</v>
      </c>
    </row>
    <row r="49" spans="1:25">
      <c r="A49" s="89" t="s">
        <v>184</v>
      </c>
      <c r="B49" s="90">
        <v>24084</v>
      </c>
      <c r="C49" s="91">
        <v>24375</v>
      </c>
      <c r="D49" s="91">
        <v>24449</v>
      </c>
      <c r="E49" s="91">
        <v>24356</v>
      </c>
      <c r="F49" s="91">
        <v>24322</v>
      </c>
      <c r="G49" s="91">
        <v>24250</v>
      </c>
      <c r="H49" s="91">
        <v>24325</v>
      </c>
      <c r="I49" s="91">
        <v>24434</v>
      </c>
      <c r="J49" s="91">
        <v>24476</v>
      </c>
      <c r="K49" s="91">
        <v>24230</v>
      </c>
      <c r="L49" s="91">
        <v>24146</v>
      </c>
      <c r="M49" s="92">
        <v>24157</v>
      </c>
      <c r="N49" s="90">
        <v>38958</v>
      </c>
      <c r="O49" s="91">
        <v>39542</v>
      </c>
      <c r="P49" s="91">
        <v>39946</v>
      </c>
      <c r="Q49" s="91">
        <v>40177</v>
      </c>
      <c r="R49" s="91">
        <v>40317</v>
      </c>
      <c r="S49" s="91">
        <v>40420</v>
      </c>
      <c r="T49" s="91">
        <v>40568</v>
      </c>
      <c r="U49" s="91">
        <v>40496</v>
      </c>
      <c r="V49" s="91">
        <v>40646</v>
      </c>
      <c r="W49" s="91">
        <v>40833</v>
      </c>
      <c r="X49" s="91">
        <v>40855</v>
      </c>
      <c r="Y49" s="92">
        <v>41100</v>
      </c>
    </row>
    <row r="50" spans="1:25">
      <c r="A50" s="89" t="s">
        <v>185</v>
      </c>
      <c r="B50" s="90">
        <v>243</v>
      </c>
      <c r="C50" s="91">
        <v>244</v>
      </c>
      <c r="D50" s="91">
        <v>248</v>
      </c>
      <c r="E50" s="91">
        <v>251</v>
      </c>
      <c r="F50" s="91">
        <v>256</v>
      </c>
      <c r="G50" s="91">
        <v>252</v>
      </c>
      <c r="H50" s="91">
        <v>250</v>
      </c>
      <c r="I50" s="91">
        <v>248</v>
      </c>
      <c r="J50" s="91">
        <v>249</v>
      </c>
      <c r="K50" s="91">
        <v>252</v>
      </c>
      <c r="L50" s="91">
        <v>245</v>
      </c>
      <c r="M50" s="92">
        <v>247</v>
      </c>
      <c r="N50" s="90">
        <v>562</v>
      </c>
      <c r="O50" s="91">
        <v>565</v>
      </c>
      <c r="P50" s="91">
        <v>566</v>
      </c>
      <c r="Q50" s="91">
        <v>568</v>
      </c>
      <c r="R50" s="91">
        <v>574</v>
      </c>
      <c r="S50" s="91">
        <v>568</v>
      </c>
      <c r="T50" s="91">
        <v>565</v>
      </c>
      <c r="U50" s="91">
        <v>562</v>
      </c>
      <c r="V50" s="91">
        <v>570</v>
      </c>
      <c r="W50" s="91">
        <v>574</v>
      </c>
      <c r="X50" s="91">
        <v>560</v>
      </c>
      <c r="Y50" s="92">
        <v>562</v>
      </c>
    </row>
    <row r="51" spans="1:25">
      <c r="A51" s="89" t="s">
        <v>186</v>
      </c>
      <c r="B51" s="90">
        <v>6115</v>
      </c>
      <c r="C51" s="91">
        <v>6152</v>
      </c>
      <c r="D51" s="91">
        <v>6165</v>
      </c>
      <c r="E51" s="91">
        <v>6207</v>
      </c>
      <c r="F51" s="91">
        <v>6199</v>
      </c>
      <c r="G51" s="91">
        <v>6186</v>
      </c>
      <c r="H51" s="91">
        <v>6213</v>
      </c>
      <c r="I51" s="91">
        <v>6279</v>
      </c>
      <c r="J51" s="91">
        <v>6353</v>
      </c>
      <c r="K51" s="91">
        <v>6417</v>
      </c>
      <c r="L51" s="91">
        <v>6423</v>
      </c>
      <c r="M51" s="92">
        <v>6441</v>
      </c>
      <c r="N51" s="90">
        <v>10454</v>
      </c>
      <c r="O51" s="91">
        <v>10581</v>
      </c>
      <c r="P51" s="91">
        <v>10608</v>
      </c>
      <c r="Q51" s="91">
        <v>10698</v>
      </c>
      <c r="R51" s="91">
        <v>10736</v>
      </c>
      <c r="S51" s="91">
        <v>10767</v>
      </c>
      <c r="T51" s="91">
        <v>10849</v>
      </c>
      <c r="U51" s="91">
        <v>10962</v>
      </c>
      <c r="V51" s="91">
        <v>11129</v>
      </c>
      <c r="W51" s="91">
        <v>11216</v>
      </c>
      <c r="X51" s="91">
        <v>11255</v>
      </c>
      <c r="Y51" s="92">
        <v>11373</v>
      </c>
    </row>
    <row r="52" spans="1:25">
      <c r="A52" s="89" t="s">
        <v>187</v>
      </c>
      <c r="B52" s="90">
        <v>47205</v>
      </c>
      <c r="C52" s="91">
        <v>47377</v>
      </c>
      <c r="D52" s="91">
        <v>47598</v>
      </c>
      <c r="E52" s="91">
        <v>47822</v>
      </c>
      <c r="F52" s="91">
        <v>47670</v>
      </c>
      <c r="G52" s="91">
        <v>47620</v>
      </c>
      <c r="H52" s="91">
        <v>47704</v>
      </c>
      <c r="I52" s="91">
        <v>48229</v>
      </c>
      <c r="J52" s="91">
        <v>48439</v>
      </c>
      <c r="K52" s="91">
        <v>48517</v>
      </c>
      <c r="L52" s="91">
        <v>48998</v>
      </c>
      <c r="M52" s="92">
        <v>49223</v>
      </c>
      <c r="N52" s="90">
        <v>67194</v>
      </c>
      <c r="O52" s="91">
        <v>68015</v>
      </c>
      <c r="P52" s="91">
        <v>68415</v>
      </c>
      <c r="Q52" s="91">
        <v>69071</v>
      </c>
      <c r="R52" s="91">
        <v>69416</v>
      </c>
      <c r="S52" s="91">
        <v>69823</v>
      </c>
      <c r="T52" s="91">
        <v>70330</v>
      </c>
      <c r="U52" s="91">
        <v>71212</v>
      </c>
      <c r="V52" s="91">
        <v>71875</v>
      </c>
      <c r="W52" s="91">
        <v>72483</v>
      </c>
      <c r="X52" s="91">
        <v>73539</v>
      </c>
      <c r="Y52" s="92">
        <v>74416</v>
      </c>
    </row>
    <row r="53" spans="1:25">
      <c r="A53" s="89" t="s">
        <v>188</v>
      </c>
      <c r="B53" s="90">
        <v>51216</v>
      </c>
      <c r="C53" s="91">
        <v>51509</v>
      </c>
      <c r="D53" s="91">
        <v>51658</v>
      </c>
      <c r="E53" s="91">
        <v>51820</v>
      </c>
      <c r="F53" s="91">
        <v>51680</v>
      </c>
      <c r="G53" s="91">
        <v>51577</v>
      </c>
      <c r="H53" s="91">
        <v>51506</v>
      </c>
      <c r="I53" s="91">
        <v>51909</v>
      </c>
      <c r="J53" s="91">
        <v>52178</v>
      </c>
      <c r="K53" s="91">
        <v>52310</v>
      </c>
      <c r="L53" s="91">
        <v>52514</v>
      </c>
      <c r="M53" s="92">
        <v>52477</v>
      </c>
      <c r="N53" s="90">
        <v>68639</v>
      </c>
      <c r="O53" s="91">
        <v>69531</v>
      </c>
      <c r="P53" s="91">
        <v>70235</v>
      </c>
      <c r="Q53" s="91">
        <v>70840</v>
      </c>
      <c r="R53" s="91">
        <v>71143</v>
      </c>
      <c r="S53" s="91">
        <v>71278</v>
      </c>
      <c r="T53" s="91">
        <v>71471</v>
      </c>
      <c r="U53" s="91">
        <v>71943</v>
      </c>
      <c r="V53" s="91">
        <v>72710</v>
      </c>
      <c r="W53" s="91">
        <v>73301</v>
      </c>
      <c r="X53" s="91">
        <v>73735</v>
      </c>
      <c r="Y53" s="92">
        <v>74215</v>
      </c>
    </row>
    <row r="54" spans="1:25">
      <c r="A54" s="89" t="s">
        <v>189</v>
      </c>
      <c r="B54" s="90">
        <v>96816</v>
      </c>
      <c r="C54" s="91">
        <v>97718</v>
      </c>
      <c r="D54" s="91">
        <v>98069</v>
      </c>
      <c r="E54" s="91">
        <v>98343</v>
      </c>
      <c r="F54" s="91">
        <v>98314</v>
      </c>
      <c r="G54" s="91">
        <v>97327</v>
      </c>
      <c r="H54" s="91">
        <v>97783</v>
      </c>
      <c r="I54" s="91">
        <v>98602</v>
      </c>
      <c r="J54" s="91">
        <v>99083</v>
      </c>
      <c r="K54" s="91">
        <v>99351</v>
      </c>
      <c r="L54" s="91">
        <v>99554</v>
      </c>
      <c r="M54" s="92">
        <v>99520</v>
      </c>
      <c r="N54" s="90">
        <v>123519</v>
      </c>
      <c r="O54" s="91">
        <v>126220</v>
      </c>
      <c r="P54" s="91">
        <v>127817</v>
      </c>
      <c r="Q54" s="91">
        <v>129489</v>
      </c>
      <c r="R54" s="91">
        <v>130614</v>
      </c>
      <c r="S54" s="91">
        <v>130955</v>
      </c>
      <c r="T54" s="91">
        <v>132406</v>
      </c>
      <c r="U54" s="91">
        <v>133918</v>
      </c>
      <c r="V54" s="91">
        <v>135138</v>
      </c>
      <c r="W54" s="91">
        <v>136254</v>
      </c>
      <c r="X54" s="91">
        <v>137020</v>
      </c>
      <c r="Y54" s="92">
        <v>137399</v>
      </c>
    </row>
    <row r="55" spans="1:25">
      <c r="A55" s="89" t="s">
        <v>190</v>
      </c>
      <c r="B55" s="90">
        <v>16931</v>
      </c>
      <c r="C55" s="91">
        <v>17047</v>
      </c>
      <c r="D55" s="91">
        <v>17124</v>
      </c>
      <c r="E55" s="91">
        <v>17263</v>
      </c>
      <c r="F55" s="91">
        <v>17289</v>
      </c>
      <c r="G55" s="91">
        <v>17293</v>
      </c>
      <c r="H55" s="91">
        <v>17405</v>
      </c>
      <c r="I55" s="91">
        <v>17383</v>
      </c>
      <c r="J55" s="91">
        <v>17444</v>
      </c>
      <c r="K55" s="91">
        <v>17426</v>
      </c>
      <c r="L55" s="91">
        <v>17403</v>
      </c>
      <c r="M55" s="92">
        <v>17426</v>
      </c>
      <c r="N55" s="90">
        <v>21868</v>
      </c>
      <c r="O55" s="91">
        <v>22249</v>
      </c>
      <c r="P55" s="91">
        <v>22416</v>
      </c>
      <c r="Q55" s="91">
        <v>22678</v>
      </c>
      <c r="R55" s="91">
        <v>22902</v>
      </c>
      <c r="S55" s="91">
        <v>22906</v>
      </c>
      <c r="T55" s="91">
        <v>23156</v>
      </c>
      <c r="U55" s="91">
        <v>23254</v>
      </c>
      <c r="V55" s="91">
        <v>23357</v>
      </c>
      <c r="W55" s="91">
        <v>23493</v>
      </c>
      <c r="X55" s="91">
        <v>23541</v>
      </c>
      <c r="Y55" s="92">
        <v>23678</v>
      </c>
    </row>
    <row r="56" spans="1:25">
      <c r="A56" s="89" t="s">
        <v>192</v>
      </c>
      <c r="B56" s="90">
        <v>11173</v>
      </c>
      <c r="C56" s="91">
        <v>11301</v>
      </c>
      <c r="D56" s="91">
        <v>11349</v>
      </c>
      <c r="E56" s="91">
        <v>11377</v>
      </c>
      <c r="F56" s="91">
        <v>11407</v>
      </c>
      <c r="G56" s="91">
        <v>11343</v>
      </c>
      <c r="H56" s="91">
        <v>11385</v>
      </c>
      <c r="I56" s="91">
        <v>11467</v>
      </c>
      <c r="J56" s="91">
        <v>11488</v>
      </c>
      <c r="K56" s="91">
        <v>11492</v>
      </c>
      <c r="L56" s="91">
        <v>11388</v>
      </c>
      <c r="M56" s="92">
        <v>11423</v>
      </c>
      <c r="N56" s="90">
        <v>14915</v>
      </c>
      <c r="O56" s="91">
        <v>15195</v>
      </c>
      <c r="P56" s="91">
        <v>15398</v>
      </c>
      <c r="Q56" s="91">
        <v>15504</v>
      </c>
      <c r="R56" s="91">
        <v>15536</v>
      </c>
      <c r="S56" s="91">
        <v>15481</v>
      </c>
      <c r="T56" s="91">
        <v>15552</v>
      </c>
      <c r="U56" s="91">
        <v>15597</v>
      </c>
      <c r="V56" s="91">
        <v>15664</v>
      </c>
      <c r="W56" s="91">
        <v>15732</v>
      </c>
      <c r="X56" s="91">
        <v>15752</v>
      </c>
      <c r="Y56" s="92">
        <v>15775</v>
      </c>
    </row>
    <row r="57" spans="1:25">
      <c r="A57" s="89" t="s">
        <v>193</v>
      </c>
      <c r="B57" s="90">
        <v>1600</v>
      </c>
      <c r="C57" s="91">
        <v>1637</v>
      </c>
      <c r="D57" s="91">
        <v>1655</v>
      </c>
      <c r="E57" s="91">
        <v>1680</v>
      </c>
      <c r="F57" s="91">
        <v>1664</v>
      </c>
      <c r="G57" s="91">
        <v>1676</v>
      </c>
      <c r="H57" s="91">
        <v>1688</v>
      </c>
      <c r="I57" s="91">
        <v>1688</v>
      </c>
      <c r="J57" s="91">
        <v>1692</v>
      </c>
      <c r="K57" s="91">
        <v>1681</v>
      </c>
      <c r="L57" s="91">
        <v>1646</v>
      </c>
      <c r="M57" s="92">
        <v>1646</v>
      </c>
      <c r="N57" s="90">
        <v>3168</v>
      </c>
      <c r="O57" s="91">
        <v>3221</v>
      </c>
      <c r="P57" s="91">
        <v>3231</v>
      </c>
      <c r="Q57" s="91">
        <v>3259</v>
      </c>
      <c r="R57" s="91">
        <v>3273</v>
      </c>
      <c r="S57" s="91">
        <v>3273</v>
      </c>
      <c r="T57" s="91">
        <v>3334</v>
      </c>
      <c r="U57" s="91">
        <v>3354</v>
      </c>
      <c r="V57" s="91">
        <v>3363</v>
      </c>
      <c r="W57" s="91">
        <v>3361</v>
      </c>
      <c r="X57" s="91">
        <v>3281</v>
      </c>
      <c r="Y57" s="92">
        <v>3278</v>
      </c>
    </row>
    <row r="58" spans="1:25">
      <c r="A58" s="89" t="s">
        <v>194</v>
      </c>
      <c r="B58" s="90">
        <v>114789</v>
      </c>
      <c r="C58" s="91">
        <v>115501</v>
      </c>
      <c r="D58" s="91">
        <v>115958</v>
      </c>
      <c r="E58" s="91">
        <v>116370</v>
      </c>
      <c r="F58" s="91">
        <v>116429</v>
      </c>
      <c r="G58" s="91">
        <v>116791</v>
      </c>
      <c r="H58" s="91">
        <v>117058</v>
      </c>
      <c r="I58" s="91">
        <v>118090</v>
      </c>
      <c r="J58" s="91">
        <v>118357</v>
      </c>
      <c r="K58" s="91">
        <v>119058</v>
      </c>
      <c r="L58" s="91">
        <v>119102</v>
      </c>
      <c r="M58" s="92">
        <v>119293</v>
      </c>
      <c r="N58" s="90">
        <v>122161</v>
      </c>
      <c r="O58" s="91">
        <v>123669</v>
      </c>
      <c r="P58" s="91">
        <v>124299</v>
      </c>
      <c r="Q58" s="91">
        <v>125319</v>
      </c>
      <c r="R58" s="91">
        <v>126121</v>
      </c>
      <c r="S58" s="91">
        <v>127087</v>
      </c>
      <c r="T58" s="91">
        <v>128174</v>
      </c>
      <c r="U58" s="91">
        <v>129607</v>
      </c>
      <c r="V58" s="91">
        <v>130356</v>
      </c>
      <c r="W58" s="91">
        <v>132133</v>
      </c>
      <c r="X58" s="91">
        <v>133074</v>
      </c>
      <c r="Y58" s="92">
        <v>134512</v>
      </c>
    </row>
    <row r="59" spans="1:25">
      <c r="A59" s="89" t="s">
        <v>195</v>
      </c>
      <c r="B59" s="90">
        <v>5010</v>
      </c>
      <c r="C59" s="91">
        <v>5067</v>
      </c>
      <c r="D59" s="91">
        <v>5090</v>
      </c>
      <c r="E59" s="91">
        <v>5129</v>
      </c>
      <c r="F59" s="91">
        <v>5165</v>
      </c>
      <c r="G59" s="91">
        <v>5169</v>
      </c>
      <c r="H59" s="91">
        <v>5191</v>
      </c>
      <c r="I59" s="91">
        <v>5244</v>
      </c>
      <c r="J59" s="91">
        <v>5269</v>
      </c>
      <c r="K59" s="91">
        <v>5261</v>
      </c>
      <c r="L59" s="91">
        <v>5142</v>
      </c>
      <c r="M59" s="92">
        <v>5142</v>
      </c>
      <c r="N59" s="90">
        <v>8853</v>
      </c>
      <c r="O59" s="91">
        <v>8999</v>
      </c>
      <c r="P59" s="91">
        <v>9093</v>
      </c>
      <c r="Q59" s="91">
        <v>9121</v>
      </c>
      <c r="R59" s="91">
        <v>9164</v>
      </c>
      <c r="S59" s="91">
        <v>9162</v>
      </c>
      <c r="T59" s="91">
        <v>9214</v>
      </c>
      <c r="U59" s="91">
        <v>9272</v>
      </c>
      <c r="V59" s="91">
        <v>9367</v>
      </c>
      <c r="W59" s="91">
        <v>9430</v>
      </c>
      <c r="X59" s="91">
        <v>9324</v>
      </c>
      <c r="Y59" s="92">
        <v>9348</v>
      </c>
    </row>
    <row r="60" spans="1:25">
      <c r="A60" s="89" t="s">
        <v>196</v>
      </c>
      <c r="B60" s="90">
        <v>97724</v>
      </c>
      <c r="C60" s="91">
        <v>99215</v>
      </c>
      <c r="D60" s="91">
        <v>99845</v>
      </c>
      <c r="E60" s="91">
        <v>100447</v>
      </c>
      <c r="F60" s="91">
        <v>100389</v>
      </c>
      <c r="G60" s="91">
        <v>100537</v>
      </c>
      <c r="H60" s="91">
        <v>100529</v>
      </c>
      <c r="I60" s="91">
        <v>101342</v>
      </c>
      <c r="J60" s="91">
        <v>101261</v>
      </c>
      <c r="K60" s="91">
        <v>101853</v>
      </c>
      <c r="L60" s="91">
        <v>102521</v>
      </c>
      <c r="M60" s="92">
        <v>103143</v>
      </c>
      <c r="N60" s="90">
        <v>118299</v>
      </c>
      <c r="O60" s="91">
        <v>120939</v>
      </c>
      <c r="P60" s="91">
        <v>121683</v>
      </c>
      <c r="Q60" s="91">
        <v>122999</v>
      </c>
      <c r="R60" s="91">
        <v>124077</v>
      </c>
      <c r="S60" s="91">
        <v>124799</v>
      </c>
      <c r="T60" s="91">
        <v>126015</v>
      </c>
      <c r="U60" s="91">
        <v>127452</v>
      </c>
      <c r="V60" s="91">
        <v>128785</v>
      </c>
      <c r="W60" s="91">
        <v>130340</v>
      </c>
      <c r="X60" s="91">
        <v>132302</v>
      </c>
      <c r="Y60" s="92">
        <v>134100</v>
      </c>
    </row>
    <row r="61" spans="1:25">
      <c r="A61" s="89" t="s">
        <v>197</v>
      </c>
      <c r="B61" s="90">
        <v>22659</v>
      </c>
      <c r="C61" s="91">
        <v>23023</v>
      </c>
      <c r="D61" s="91">
        <v>23109</v>
      </c>
      <c r="E61" s="91">
        <v>23225</v>
      </c>
      <c r="F61" s="91">
        <v>23089</v>
      </c>
      <c r="G61" s="91">
        <v>23187</v>
      </c>
      <c r="H61" s="91">
        <v>23286</v>
      </c>
      <c r="I61" s="91">
        <v>23542</v>
      </c>
      <c r="J61" s="91">
        <v>23651</v>
      </c>
      <c r="K61" s="91">
        <v>23670</v>
      </c>
      <c r="L61" s="91">
        <v>23935</v>
      </c>
      <c r="M61" s="92">
        <v>23855</v>
      </c>
      <c r="N61" s="90">
        <v>31166</v>
      </c>
      <c r="O61" s="91">
        <v>31922</v>
      </c>
      <c r="P61" s="91">
        <v>32250</v>
      </c>
      <c r="Q61" s="91">
        <v>32685</v>
      </c>
      <c r="R61" s="91">
        <v>32739</v>
      </c>
      <c r="S61" s="91">
        <v>33121</v>
      </c>
      <c r="T61" s="91">
        <v>33539</v>
      </c>
      <c r="U61" s="91">
        <v>33887</v>
      </c>
      <c r="V61" s="91">
        <v>34049</v>
      </c>
      <c r="W61" s="91">
        <v>34348</v>
      </c>
      <c r="X61" s="91">
        <v>34973</v>
      </c>
      <c r="Y61" s="92">
        <v>35319</v>
      </c>
    </row>
    <row r="62" spans="1:25" ht="15.75" thickBot="1">
      <c r="A62" s="93" t="s">
        <v>280</v>
      </c>
      <c r="B62" s="94">
        <v>12765</v>
      </c>
      <c r="C62" s="95">
        <v>12907</v>
      </c>
      <c r="D62" s="95">
        <v>12961</v>
      </c>
      <c r="E62" s="95">
        <v>12985</v>
      </c>
      <c r="F62" s="95">
        <v>12913</v>
      </c>
      <c r="G62" s="95">
        <v>12869</v>
      </c>
      <c r="H62" s="95">
        <v>12914</v>
      </c>
      <c r="I62" s="95">
        <v>13038</v>
      </c>
      <c r="J62" s="95">
        <v>13167</v>
      </c>
      <c r="K62" s="95">
        <v>13212</v>
      </c>
      <c r="L62" s="95">
        <v>13145</v>
      </c>
      <c r="M62" s="96">
        <v>13197</v>
      </c>
      <c r="N62" s="94">
        <v>16930</v>
      </c>
      <c r="O62" s="95">
        <v>17227</v>
      </c>
      <c r="P62" s="95">
        <v>17417</v>
      </c>
      <c r="Q62" s="95">
        <v>17534</v>
      </c>
      <c r="R62" s="95">
        <v>17600</v>
      </c>
      <c r="S62" s="95">
        <v>17558</v>
      </c>
      <c r="T62" s="95">
        <v>17750</v>
      </c>
      <c r="U62" s="95">
        <v>17936</v>
      </c>
      <c r="V62" s="95">
        <v>18176</v>
      </c>
      <c r="W62" s="95">
        <v>18285</v>
      </c>
      <c r="X62" s="95">
        <v>18340</v>
      </c>
      <c r="Y62" s="96">
        <v>18543</v>
      </c>
    </row>
    <row r="63" spans="1:25" s="83" customFormat="1" ht="15.75" thickBot="1">
      <c r="A63" s="97" t="s">
        <v>226</v>
      </c>
      <c r="B63" s="98">
        <v>5227534</v>
      </c>
      <c r="C63" s="99">
        <v>5257581</v>
      </c>
      <c r="D63" s="99">
        <v>5274416</v>
      </c>
      <c r="E63" s="99">
        <v>5295464</v>
      </c>
      <c r="F63" s="99">
        <v>5289701</v>
      </c>
      <c r="G63" s="99">
        <v>5288361</v>
      </c>
      <c r="H63" s="99">
        <v>5298079</v>
      </c>
      <c r="I63" s="99">
        <v>5341931</v>
      </c>
      <c r="J63" s="99">
        <v>5361957</v>
      </c>
      <c r="K63" s="99">
        <v>5368754</v>
      </c>
      <c r="L63" s="99">
        <v>5386026</v>
      </c>
      <c r="M63" s="100">
        <v>5401944</v>
      </c>
      <c r="N63" s="98">
        <v>7141892</v>
      </c>
      <c r="O63" s="99">
        <v>7236871</v>
      </c>
      <c r="P63" s="99">
        <v>7290676</v>
      </c>
      <c r="Q63" s="99">
        <v>7376375</v>
      </c>
      <c r="R63" s="99">
        <v>7424520</v>
      </c>
      <c r="S63" s="99">
        <v>7471749</v>
      </c>
      <c r="T63" s="99">
        <v>7532723</v>
      </c>
      <c r="U63" s="99">
        <v>7613707</v>
      </c>
      <c r="V63" s="99">
        <v>7683418</v>
      </c>
      <c r="W63" s="99">
        <v>7750797</v>
      </c>
      <c r="X63" s="99">
        <v>7821497</v>
      </c>
      <c r="Y63" s="100">
        <v>7953902</v>
      </c>
    </row>
    <row r="66" spans="2:13">
      <c r="B66" s="101"/>
      <c r="C66" s="101"/>
      <c r="D66" s="101"/>
      <c r="E66" s="101"/>
      <c r="F66" s="101"/>
      <c r="G66" s="101"/>
      <c r="H66" s="101"/>
      <c r="I66" s="101"/>
      <c r="J66" s="101"/>
      <c r="K66" s="101"/>
      <c r="L66" s="101"/>
      <c r="M66" s="101"/>
    </row>
  </sheetData>
  <mergeCells count="2">
    <mergeCell ref="B3:M3"/>
    <mergeCell ref="N3:Y3"/>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O67"/>
  <sheetViews>
    <sheetView zoomScale="110" zoomScaleNormal="110" workbookViewId="0">
      <selection activeCell="D3" sqref="D3:O3"/>
    </sheetView>
  </sheetViews>
  <sheetFormatPr defaultColWidth="9" defaultRowHeight="15"/>
  <cols>
    <col min="1" max="1" width="33.6640625" style="84" customWidth="1"/>
    <col min="2" max="2" width="15.1640625" style="84" customWidth="1"/>
    <col min="3" max="3" width="18" style="84" customWidth="1"/>
    <col min="4" max="4" width="14" style="84" bestFit="1" customWidth="1"/>
    <col min="5" max="5" width="14.1640625" style="84" bestFit="1" customWidth="1"/>
    <col min="6" max="15" width="12.6640625" style="84" bestFit="1" customWidth="1"/>
    <col min="16" max="16384" width="9" style="84"/>
  </cols>
  <sheetData>
    <row r="1" spans="1:15">
      <c r="A1" s="83" t="s">
        <v>265</v>
      </c>
      <c r="B1" s="83"/>
      <c r="C1" s="83"/>
    </row>
    <row r="2" spans="1:15" ht="15.75" thickBot="1"/>
    <row r="3" spans="1:15" s="83" customFormat="1">
      <c r="D3" s="229" t="s">
        <v>281</v>
      </c>
      <c r="E3" s="230"/>
      <c r="F3" s="230"/>
      <c r="G3" s="230"/>
      <c r="H3" s="230"/>
      <c r="I3" s="230"/>
      <c r="J3" s="230"/>
      <c r="K3" s="230"/>
      <c r="L3" s="230"/>
      <c r="M3" s="230"/>
      <c r="N3" s="230"/>
      <c r="O3" s="231"/>
    </row>
    <row r="4" spans="1:15" s="83" customFormat="1">
      <c r="A4" s="85" t="s">
        <v>123</v>
      </c>
      <c r="B4" s="85"/>
      <c r="C4" s="85"/>
      <c r="D4" s="86" t="s">
        <v>268</v>
      </c>
      <c r="E4" s="87" t="s">
        <v>269</v>
      </c>
      <c r="F4" s="87" t="s">
        <v>270</v>
      </c>
      <c r="G4" s="87" t="s">
        <v>271</v>
      </c>
      <c r="H4" s="87" t="s">
        <v>272</v>
      </c>
      <c r="I4" s="87" t="s">
        <v>273</v>
      </c>
      <c r="J4" s="87" t="s">
        <v>274</v>
      </c>
      <c r="K4" s="87" t="s">
        <v>275</v>
      </c>
      <c r="L4" s="87" t="s">
        <v>276</v>
      </c>
      <c r="M4" s="87" t="s">
        <v>277</v>
      </c>
      <c r="N4" s="87" t="s">
        <v>278</v>
      </c>
      <c r="O4" s="88" t="s">
        <v>279</v>
      </c>
    </row>
    <row r="5" spans="1:15">
      <c r="A5" s="89" t="s">
        <v>140</v>
      </c>
      <c r="B5" s="102">
        <f t="shared" ref="B5:B36" si="0">AVERAGE(D5:O5)</f>
        <v>426382.25</v>
      </c>
      <c r="C5" s="103">
        <f>B5/$B$62</f>
        <v>3.3205212217869602E-2</v>
      </c>
      <c r="D5" s="90">
        <f>Enroll!B5+Enroll!N5</f>
        <v>417075</v>
      </c>
      <c r="E5" s="90">
        <f>Enroll!C5+Enroll!O5</f>
        <v>418769</v>
      </c>
      <c r="F5" s="90">
        <f>Enroll!D5+Enroll!P5</f>
        <v>419444</v>
      </c>
      <c r="G5" s="90">
        <f>Enroll!E5+Enroll!Q5</f>
        <v>422488</v>
      </c>
      <c r="H5" s="90">
        <f>Enroll!F5+Enroll!R5</f>
        <v>421856</v>
      </c>
      <c r="I5" s="90">
        <f>Enroll!G5+Enroll!S5</f>
        <v>423676</v>
      </c>
      <c r="J5" s="90">
        <f>Enroll!H5+Enroll!T5</f>
        <v>424559</v>
      </c>
      <c r="K5" s="90">
        <f>Enroll!I5+Enroll!U5</f>
        <v>428725</v>
      </c>
      <c r="L5" s="90">
        <f>Enroll!J5+Enroll!V5</f>
        <v>431108</v>
      </c>
      <c r="M5" s="90">
        <f>Enroll!K5+Enroll!W5</f>
        <v>433178</v>
      </c>
      <c r="N5" s="90">
        <f>Enroll!L5+Enroll!X5</f>
        <v>437062</v>
      </c>
      <c r="O5" s="90">
        <f>Enroll!M5+Enroll!Y5</f>
        <v>438647</v>
      </c>
    </row>
    <row r="6" spans="1:15">
      <c r="A6" s="89" t="s">
        <v>141</v>
      </c>
      <c r="B6" s="102">
        <f t="shared" si="0"/>
        <v>365.08333333333331</v>
      </c>
      <c r="C6" s="103">
        <f t="shared" ref="C6:C62" si="1">B6/$B$62</f>
        <v>2.8431459237668925E-5</v>
      </c>
      <c r="D6" s="90">
        <f>Enroll!B6+Enroll!N6</f>
        <v>384</v>
      </c>
      <c r="E6" s="90">
        <f>Enroll!C6+Enroll!O6</f>
        <v>385</v>
      </c>
      <c r="F6" s="90">
        <f>Enroll!D6+Enroll!P6</f>
        <v>377</v>
      </c>
      <c r="G6" s="90">
        <f>Enroll!E6+Enroll!Q6</f>
        <v>358</v>
      </c>
      <c r="H6" s="90">
        <f>Enroll!F6+Enroll!R6</f>
        <v>358</v>
      </c>
      <c r="I6" s="90">
        <f>Enroll!G6+Enroll!S6</f>
        <v>356</v>
      </c>
      <c r="J6" s="90">
        <f>Enroll!H6+Enroll!T6</f>
        <v>361</v>
      </c>
      <c r="K6" s="90">
        <f>Enroll!I6+Enroll!U6</f>
        <v>363</v>
      </c>
      <c r="L6" s="90">
        <f>Enroll!J6+Enroll!V6</f>
        <v>361</v>
      </c>
      <c r="M6" s="90">
        <f>Enroll!K6+Enroll!W6</f>
        <v>363</v>
      </c>
      <c r="N6" s="90">
        <f>Enroll!L6+Enroll!X6</f>
        <v>360</v>
      </c>
      <c r="O6" s="90">
        <f>Enroll!M6+Enroll!Y6</f>
        <v>355</v>
      </c>
    </row>
    <row r="7" spans="1:15">
      <c r="A7" s="89" t="s">
        <v>142</v>
      </c>
      <c r="B7" s="102">
        <f t="shared" si="0"/>
        <v>7925.583333333333</v>
      </c>
      <c r="C7" s="103">
        <f t="shared" si="1"/>
        <v>6.1721771141679492E-4</v>
      </c>
      <c r="D7" s="90">
        <f>Enroll!B7+Enroll!N7</f>
        <v>7695</v>
      </c>
      <c r="E7" s="90">
        <f>Enroll!C7+Enroll!O7</f>
        <v>7712</v>
      </c>
      <c r="F7" s="90">
        <f>Enroll!D7+Enroll!P7</f>
        <v>7763</v>
      </c>
      <c r="G7" s="90">
        <f>Enroll!E7+Enroll!Q7</f>
        <v>7818</v>
      </c>
      <c r="H7" s="90">
        <f>Enroll!F7+Enroll!R7</f>
        <v>7831</v>
      </c>
      <c r="I7" s="90">
        <f>Enroll!G7+Enroll!S7</f>
        <v>7923</v>
      </c>
      <c r="J7" s="90">
        <f>Enroll!H7+Enroll!T7</f>
        <v>7981</v>
      </c>
      <c r="K7" s="90">
        <f>Enroll!I7+Enroll!U7</f>
        <v>8009</v>
      </c>
      <c r="L7" s="90">
        <f>Enroll!J7+Enroll!V7</f>
        <v>8031</v>
      </c>
      <c r="M7" s="90">
        <f>Enroll!K7+Enroll!W7</f>
        <v>8056</v>
      </c>
      <c r="N7" s="90">
        <f>Enroll!L7+Enroll!X7</f>
        <v>8108</v>
      </c>
      <c r="O7" s="90">
        <f>Enroll!M7+Enroll!Y7</f>
        <v>8180</v>
      </c>
    </row>
    <row r="8" spans="1:15">
      <c r="A8" s="89" t="s">
        <v>143</v>
      </c>
      <c r="B8" s="102">
        <f t="shared" si="0"/>
        <v>81227.916666666672</v>
      </c>
      <c r="C8" s="103">
        <f t="shared" si="1"/>
        <v>6.3257563159162802E-3</v>
      </c>
      <c r="D8" s="90">
        <f>Enroll!B8+Enroll!N8</f>
        <v>78166</v>
      </c>
      <c r="E8" s="90">
        <f>Enroll!C8+Enroll!O8</f>
        <v>79394</v>
      </c>
      <c r="F8" s="90">
        <f>Enroll!D8+Enroll!P8</f>
        <v>80051</v>
      </c>
      <c r="G8" s="90">
        <f>Enroll!E8+Enroll!Q8</f>
        <v>80578</v>
      </c>
      <c r="H8" s="90">
        <f>Enroll!F8+Enroll!R8</f>
        <v>80876</v>
      </c>
      <c r="I8" s="90">
        <f>Enroll!G8+Enroll!S8</f>
        <v>80844</v>
      </c>
      <c r="J8" s="90">
        <f>Enroll!H8+Enroll!T8</f>
        <v>81459</v>
      </c>
      <c r="K8" s="90">
        <f>Enroll!I8+Enroll!U8</f>
        <v>82033</v>
      </c>
      <c r="L8" s="90">
        <f>Enroll!J8+Enroll!V8</f>
        <v>82628</v>
      </c>
      <c r="M8" s="90">
        <f>Enroll!K8+Enroll!W8</f>
        <v>82780</v>
      </c>
      <c r="N8" s="90">
        <f>Enroll!L8+Enroll!X8</f>
        <v>82757</v>
      </c>
      <c r="O8" s="90">
        <f>Enroll!M8+Enroll!Y8</f>
        <v>83169</v>
      </c>
    </row>
    <row r="9" spans="1:15">
      <c r="A9" s="89" t="s">
        <v>144</v>
      </c>
      <c r="B9" s="102">
        <f t="shared" si="0"/>
        <v>11753.5</v>
      </c>
      <c r="C9" s="103">
        <f t="shared" si="1"/>
        <v>9.1532295681335325E-4</v>
      </c>
      <c r="D9" s="90">
        <f>Enroll!B9+Enroll!N9</f>
        <v>11466</v>
      </c>
      <c r="E9" s="90">
        <f>Enroll!C9+Enroll!O9</f>
        <v>11651</v>
      </c>
      <c r="F9" s="90">
        <f>Enroll!D9+Enroll!P9</f>
        <v>11707</v>
      </c>
      <c r="G9" s="90">
        <f>Enroll!E9+Enroll!Q9</f>
        <v>11721</v>
      </c>
      <c r="H9" s="90">
        <f>Enroll!F9+Enroll!R9</f>
        <v>11735</v>
      </c>
      <c r="I9" s="90">
        <f>Enroll!G9+Enroll!S9</f>
        <v>11701</v>
      </c>
      <c r="J9" s="90">
        <f>Enroll!H9+Enroll!T9</f>
        <v>11707</v>
      </c>
      <c r="K9" s="90">
        <f>Enroll!I9+Enroll!U9</f>
        <v>11751</v>
      </c>
      <c r="L9" s="90">
        <f>Enroll!J9+Enroll!V9</f>
        <v>11855</v>
      </c>
      <c r="M9" s="90">
        <f>Enroll!K9+Enroll!W9</f>
        <v>11899</v>
      </c>
      <c r="N9" s="90">
        <f>Enroll!L9+Enroll!X9</f>
        <v>11900</v>
      </c>
      <c r="O9" s="90">
        <f>Enroll!M9+Enroll!Y9</f>
        <v>11949</v>
      </c>
    </row>
    <row r="10" spans="1:15">
      <c r="A10" s="89" t="s">
        <v>145</v>
      </c>
      <c r="B10" s="102">
        <f t="shared" si="0"/>
        <v>8572.9166666666661</v>
      </c>
      <c r="C10" s="103">
        <f t="shared" si="1"/>
        <v>6.6762984913836811E-4</v>
      </c>
      <c r="D10" s="90">
        <f>Enroll!B10+Enroll!N10</f>
        <v>8311</v>
      </c>
      <c r="E10" s="90">
        <f>Enroll!C10+Enroll!O10</f>
        <v>8385</v>
      </c>
      <c r="F10" s="90">
        <f>Enroll!D10+Enroll!P10</f>
        <v>8425</v>
      </c>
      <c r="G10" s="90">
        <f>Enroll!E10+Enroll!Q10</f>
        <v>8510</v>
      </c>
      <c r="H10" s="90">
        <f>Enroll!F10+Enroll!R10</f>
        <v>8536</v>
      </c>
      <c r="I10" s="90">
        <f>Enroll!G10+Enroll!S10</f>
        <v>8557</v>
      </c>
      <c r="J10" s="90">
        <f>Enroll!H10+Enroll!T10</f>
        <v>8604</v>
      </c>
      <c r="K10" s="90">
        <f>Enroll!I10+Enroll!U10</f>
        <v>8610</v>
      </c>
      <c r="L10" s="90">
        <f>Enroll!J10+Enroll!V10</f>
        <v>8663</v>
      </c>
      <c r="M10" s="90">
        <f>Enroll!K10+Enroll!W10</f>
        <v>8726</v>
      </c>
      <c r="N10" s="90">
        <f>Enroll!L10+Enroll!X10</f>
        <v>8774</v>
      </c>
      <c r="O10" s="90">
        <f>Enroll!M10+Enroll!Y10</f>
        <v>8774</v>
      </c>
    </row>
    <row r="11" spans="1:15">
      <c r="A11" s="89" t="s">
        <v>146</v>
      </c>
      <c r="B11" s="102">
        <f t="shared" si="0"/>
        <v>263997.41666666669</v>
      </c>
      <c r="C11" s="103">
        <f t="shared" si="1"/>
        <v>2.0559228826683131E-2</v>
      </c>
      <c r="D11" s="90">
        <f>Enroll!B11+Enroll!N11</f>
        <v>255481</v>
      </c>
      <c r="E11" s="90">
        <f>Enroll!C11+Enroll!O11</f>
        <v>258418</v>
      </c>
      <c r="F11" s="90">
        <f>Enroll!D11+Enroll!P11</f>
        <v>260009</v>
      </c>
      <c r="G11" s="90">
        <f>Enroll!E11+Enroll!Q11</f>
        <v>261629</v>
      </c>
      <c r="H11" s="90">
        <f>Enroll!F11+Enroll!R11</f>
        <v>261692</v>
      </c>
      <c r="I11" s="90">
        <f>Enroll!G11+Enroll!S11</f>
        <v>262005</v>
      </c>
      <c r="J11" s="90">
        <f>Enroll!H11+Enroll!T11</f>
        <v>262371</v>
      </c>
      <c r="K11" s="90">
        <f>Enroll!I11+Enroll!U11</f>
        <v>264571</v>
      </c>
      <c r="L11" s="90">
        <f>Enroll!J11+Enroll!V11</f>
        <v>266802</v>
      </c>
      <c r="M11" s="90">
        <f>Enroll!K11+Enroll!W11</f>
        <v>268799</v>
      </c>
      <c r="N11" s="90">
        <f>Enroll!L11+Enroll!X11</f>
        <v>271769</v>
      </c>
      <c r="O11" s="90">
        <f>Enroll!M11+Enroll!Y11</f>
        <v>274423</v>
      </c>
    </row>
    <row r="12" spans="1:15">
      <c r="A12" s="89" t="s">
        <v>147</v>
      </c>
      <c r="B12" s="102">
        <f t="shared" si="0"/>
        <v>11454.083333333334</v>
      </c>
      <c r="C12" s="103">
        <f t="shared" si="1"/>
        <v>8.9200539620140531E-4</v>
      </c>
      <c r="D12" s="90">
        <f>Enroll!B12+Enroll!N12</f>
        <v>11207</v>
      </c>
      <c r="E12" s="90">
        <f>Enroll!C12+Enroll!O12</f>
        <v>11224</v>
      </c>
      <c r="F12" s="90">
        <f>Enroll!D12+Enroll!P12</f>
        <v>11256</v>
      </c>
      <c r="G12" s="90">
        <f>Enroll!E12+Enroll!Q12</f>
        <v>11270</v>
      </c>
      <c r="H12" s="90">
        <f>Enroll!F12+Enroll!R12</f>
        <v>11306</v>
      </c>
      <c r="I12" s="90">
        <f>Enroll!G12+Enroll!S12</f>
        <v>11344</v>
      </c>
      <c r="J12" s="90">
        <f>Enroll!H12+Enroll!T12</f>
        <v>11403</v>
      </c>
      <c r="K12" s="90">
        <f>Enroll!I12+Enroll!U12</f>
        <v>11518</v>
      </c>
      <c r="L12" s="90">
        <f>Enroll!J12+Enroll!V12</f>
        <v>11682</v>
      </c>
      <c r="M12" s="90">
        <f>Enroll!K12+Enroll!W12</f>
        <v>11718</v>
      </c>
      <c r="N12" s="90">
        <f>Enroll!L12+Enroll!X12</f>
        <v>11726</v>
      </c>
      <c r="O12" s="90">
        <f>Enroll!M12+Enroll!Y12</f>
        <v>11795</v>
      </c>
    </row>
    <row r="13" spans="1:15">
      <c r="A13" s="89" t="s">
        <v>148</v>
      </c>
      <c r="B13" s="102">
        <f t="shared" si="0"/>
        <v>37495.083333333336</v>
      </c>
      <c r="C13" s="103">
        <f t="shared" si="1"/>
        <v>2.9199906872531376E-3</v>
      </c>
      <c r="D13" s="90">
        <f>Enroll!B13+Enroll!N13</f>
        <v>36297</v>
      </c>
      <c r="E13" s="90">
        <f>Enroll!C13+Enroll!O13</f>
        <v>36987</v>
      </c>
      <c r="F13" s="90">
        <f>Enroll!D13+Enroll!P13</f>
        <v>37166</v>
      </c>
      <c r="G13" s="90">
        <f>Enroll!E13+Enroll!Q13</f>
        <v>37358</v>
      </c>
      <c r="H13" s="90">
        <f>Enroll!F13+Enroll!R13</f>
        <v>37358</v>
      </c>
      <c r="I13" s="90">
        <f>Enroll!G13+Enroll!S13</f>
        <v>37257</v>
      </c>
      <c r="J13" s="90">
        <f>Enroll!H13+Enroll!T13</f>
        <v>37402</v>
      </c>
      <c r="K13" s="90">
        <f>Enroll!I13+Enroll!U13</f>
        <v>37669</v>
      </c>
      <c r="L13" s="90">
        <f>Enroll!J13+Enroll!V13</f>
        <v>37992</v>
      </c>
      <c r="M13" s="90">
        <f>Enroll!K13+Enroll!W13</f>
        <v>38172</v>
      </c>
      <c r="N13" s="90">
        <f>Enroll!L13+Enroll!X13</f>
        <v>38010</v>
      </c>
      <c r="O13" s="90">
        <f>Enroll!M13+Enroll!Y13</f>
        <v>38273</v>
      </c>
    </row>
    <row r="14" spans="1:15">
      <c r="A14" s="89" t="s">
        <v>149</v>
      </c>
      <c r="B14" s="102">
        <f t="shared" si="0"/>
        <v>468597.25</v>
      </c>
      <c r="C14" s="103">
        <f t="shared" si="1"/>
        <v>3.6492774103425031E-2</v>
      </c>
      <c r="D14" s="90">
        <f>Enroll!B14+Enroll!N14</f>
        <v>452482</v>
      </c>
      <c r="E14" s="90">
        <f>Enroll!C14+Enroll!O14</f>
        <v>456093</v>
      </c>
      <c r="F14" s="90">
        <f>Enroll!D14+Enroll!P14</f>
        <v>458494</v>
      </c>
      <c r="G14" s="90">
        <f>Enroll!E14+Enroll!Q14</f>
        <v>461571</v>
      </c>
      <c r="H14" s="90">
        <f>Enroll!F14+Enroll!R14</f>
        <v>462781</v>
      </c>
      <c r="I14" s="90">
        <f>Enroll!G14+Enroll!S14</f>
        <v>465293</v>
      </c>
      <c r="J14" s="90">
        <f>Enroll!H14+Enroll!T14</f>
        <v>468492</v>
      </c>
      <c r="K14" s="90">
        <f>Enroll!I14+Enroll!U14</f>
        <v>472519</v>
      </c>
      <c r="L14" s="90">
        <f>Enroll!J14+Enroll!V14</f>
        <v>474782</v>
      </c>
      <c r="M14" s="90">
        <f>Enroll!K14+Enroll!W14</f>
        <v>478389</v>
      </c>
      <c r="N14" s="90">
        <f>Enroll!L14+Enroll!X14</f>
        <v>484419</v>
      </c>
      <c r="O14" s="90">
        <f>Enroll!M14+Enroll!Y14</f>
        <v>487852</v>
      </c>
    </row>
    <row r="15" spans="1:15">
      <c r="A15" s="89" t="s">
        <v>150</v>
      </c>
      <c r="B15" s="102">
        <f t="shared" si="0"/>
        <v>11707.166666666666</v>
      </c>
      <c r="C15" s="103">
        <f t="shared" si="1"/>
        <v>9.1171467301144865E-4</v>
      </c>
      <c r="D15" s="90">
        <f>Enroll!B15+Enroll!N15</f>
        <v>11382</v>
      </c>
      <c r="E15" s="90">
        <f>Enroll!C15+Enroll!O15</f>
        <v>11528</v>
      </c>
      <c r="F15" s="90">
        <f>Enroll!D15+Enroll!P15</f>
        <v>11566</v>
      </c>
      <c r="G15" s="90">
        <f>Enroll!E15+Enroll!Q15</f>
        <v>11605</v>
      </c>
      <c r="H15" s="90">
        <f>Enroll!F15+Enroll!R15</f>
        <v>11635</v>
      </c>
      <c r="I15" s="90">
        <f>Enroll!G15+Enroll!S15</f>
        <v>11688</v>
      </c>
      <c r="J15" s="90">
        <f>Enroll!H15+Enroll!T15</f>
        <v>11767</v>
      </c>
      <c r="K15" s="90">
        <f>Enroll!I15+Enroll!U15</f>
        <v>11821</v>
      </c>
      <c r="L15" s="90">
        <f>Enroll!J15+Enroll!V15</f>
        <v>11828</v>
      </c>
      <c r="M15" s="90">
        <f>Enroll!K15+Enroll!W15</f>
        <v>11841</v>
      </c>
      <c r="N15" s="90">
        <f>Enroll!L15+Enroll!X15</f>
        <v>11887</v>
      </c>
      <c r="O15" s="90">
        <f>Enroll!M15+Enroll!Y15</f>
        <v>11938</v>
      </c>
    </row>
    <row r="16" spans="1:15">
      <c r="A16" s="89" t="s">
        <v>151</v>
      </c>
      <c r="B16" s="102">
        <f t="shared" si="0"/>
        <v>50365.75</v>
      </c>
      <c r="C16" s="103">
        <f t="shared" si="1"/>
        <v>3.9223148178944272E-3</v>
      </c>
      <c r="D16" s="90">
        <f>Enroll!B16+Enroll!N16</f>
        <v>48121</v>
      </c>
      <c r="E16" s="90">
        <f>Enroll!C16+Enroll!O16</f>
        <v>49005</v>
      </c>
      <c r="F16" s="90">
        <f>Enroll!D16+Enroll!P16</f>
        <v>49462</v>
      </c>
      <c r="G16" s="90">
        <f>Enroll!E16+Enroll!Q16</f>
        <v>49690</v>
      </c>
      <c r="H16" s="90">
        <f>Enroll!F16+Enroll!R16</f>
        <v>49769</v>
      </c>
      <c r="I16" s="90">
        <f>Enroll!G16+Enroll!S16</f>
        <v>49864</v>
      </c>
      <c r="J16" s="90">
        <f>Enroll!H16+Enroll!T16</f>
        <v>50144</v>
      </c>
      <c r="K16" s="90">
        <f>Enroll!I16+Enroll!U16</f>
        <v>50611</v>
      </c>
      <c r="L16" s="90">
        <f>Enroll!J16+Enroll!V16</f>
        <v>51222</v>
      </c>
      <c r="M16" s="90">
        <f>Enroll!K16+Enroll!W16</f>
        <v>51839</v>
      </c>
      <c r="N16" s="90">
        <f>Enroll!L16+Enroll!X16</f>
        <v>52178</v>
      </c>
      <c r="O16" s="90">
        <f>Enroll!M16+Enroll!Y16</f>
        <v>52484</v>
      </c>
    </row>
    <row r="17" spans="1:15">
      <c r="A17" s="89" t="s">
        <v>152</v>
      </c>
      <c r="B17" s="102">
        <f t="shared" si="0"/>
        <v>90872.5</v>
      </c>
      <c r="C17" s="103">
        <f t="shared" si="1"/>
        <v>7.0768439522713618E-3</v>
      </c>
      <c r="D17" s="90">
        <f>Enroll!B17+Enroll!N17</f>
        <v>86680</v>
      </c>
      <c r="E17" s="90">
        <f>Enroll!C17+Enroll!O17</f>
        <v>88489</v>
      </c>
      <c r="F17" s="90">
        <f>Enroll!D17+Enroll!P17</f>
        <v>89469</v>
      </c>
      <c r="G17" s="90">
        <f>Enroll!E17+Enroll!Q17</f>
        <v>90323</v>
      </c>
      <c r="H17" s="90">
        <f>Enroll!F17+Enroll!R17</f>
        <v>90622</v>
      </c>
      <c r="I17" s="90">
        <f>Enroll!G17+Enroll!S17</f>
        <v>90597</v>
      </c>
      <c r="J17" s="90">
        <f>Enroll!H17+Enroll!T17</f>
        <v>91229</v>
      </c>
      <c r="K17" s="90">
        <f>Enroll!I17+Enroll!U17</f>
        <v>92144</v>
      </c>
      <c r="L17" s="90">
        <f>Enroll!J17+Enroll!V17</f>
        <v>92953</v>
      </c>
      <c r="M17" s="90">
        <f>Enroll!K17+Enroll!W17</f>
        <v>92722</v>
      </c>
      <c r="N17" s="90">
        <f>Enroll!L17+Enroll!X17</f>
        <v>92773</v>
      </c>
      <c r="O17" s="90">
        <f>Enroll!M17+Enroll!Y17</f>
        <v>92469</v>
      </c>
    </row>
    <row r="18" spans="1:15">
      <c r="A18" s="89" t="s">
        <v>153</v>
      </c>
      <c r="B18" s="102">
        <f t="shared" si="0"/>
        <v>5498.916666666667</v>
      </c>
      <c r="C18" s="103">
        <f t="shared" si="1"/>
        <v>4.2823709215157715E-4</v>
      </c>
      <c r="D18" s="90">
        <f>Enroll!B18+Enroll!N18</f>
        <v>5457</v>
      </c>
      <c r="E18" s="90">
        <f>Enroll!C18+Enroll!O18</f>
        <v>5405</v>
      </c>
      <c r="F18" s="90">
        <f>Enroll!D18+Enroll!P18</f>
        <v>5440</v>
      </c>
      <c r="G18" s="90">
        <f>Enroll!E18+Enroll!Q18</f>
        <v>5403</v>
      </c>
      <c r="H18" s="90">
        <f>Enroll!F18+Enroll!R18</f>
        <v>5376</v>
      </c>
      <c r="I18" s="90">
        <f>Enroll!G18+Enroll!S18</f>
        <v>5427</v>
      </c>
      <c r="J18" s="90">
        <f>Enroll!H18+Enroll!T18</f>
        <v>5498</v>
      </c>
      <c r="K18" s="90">
        <f>Enroll!I18+Enroll!U18</f>
        <v>5566</v>
      </c>
      <c r="L18" s="90">
        <f>Enroll!J18+Enroll!V18</f>
        <v>5610</v>
      </c>
      <c r="M18" s="90">
        <f>Enroll!K18+Enroll!W18</f>
        <v>5631</v>
      </c>
      <c r="N18" s="90">
        <f>Enroll!L18+Enroll!X18</f>
        <v>5601</v>
      </c>
      <c r="O18" s="90">
        <f>Enroll!M18+Enroll!Y18</f>
        <v>5573</v>
      </c>
    </row>
    <row r="19" spans="1:15">
      <c r="A19" s="89" t="s">
        <v>154</v>
      </c>
      <c r="B19" s="102">
        <f t="shared" si="0"/>
        <v>381124.41666666669</v>
      </c>
      <c r="C19" s="103">
        <f t="shared" si="1"/>
        <v>2.9680684730258887E-2</v>
      </c>
      <c r="D19" s="90">
        <f>Enroll!B19+Enroll!N19</f>
        <v>360006</v>
      </c>
      <c r="E19" s="90">
        <f>Enroll!C19+Enroll!O19</f>
        <v>367041</v>
      </c>
      <c r="F19" s="90">
        <f>Enroll!D19+Enroll!P19</f>
        <v>372153</v>
      </c>
      <c r="G19" s="90">
        <f>Enroll!E19+Enroll!Q19</f>
        <v>376924</v>
      </c>
      <c r="H19" s="90">
        <f>Enroll!F19+Enroll!R19</f>
        <v>379605</v>
      </c>
      <c r="I19" s="90">
        <f>Enroll!G19+Enroll!S19</f>
        <v>379134</v>
      </c>
      <c r="J19" s="90">
        <f>Enroll!H19+Enroll!T19</f>
        <v>382239</v>
      </c>
      <c r="K19" s="90">
        <f>Enroll!I19+Enroll!U19</f>
        <v>386500</v>
      </c>
      <c r="L19" s="90">
        <f>Enroll!J19+Enroll!V19</f>
        <v>390414</v>
      </c>
      <c r="M19" s="90">
        <f>Enroll!K19+Enroll!W19</f>
        <v>392026</v>
      </c>
      <c r="N19" s="90">
        <f>Enroll!L19+Enroll!X19</f>
        <v>393177</v>
      </c>
      <c r="O19" s="90">
        <f>Enroll!M19+Enroll!Y19</f>
        <v>394274</v>
      </c>
    </row>
    <row r="20" spans="1:15">
      <c r="A20" s="89" t="s">
        <v>155</v>
      </c>
      <c r="B20" s="102">
        <f t="shared" si="0"/>
        <v>55283.25</v>
      </c>
      <c r="C20" s="103">
        <f t="shared" si="1"/>
        <v>4.3052731401073564E-3</v>
      </c>
      <c r="D20" s="90">
        <f>Enroll!B20+Enroll!N20</f>
        <v>53374</v>
      </c>
      <c r="E20" s="90">
        <f>Enroll!C20+Enroll!O20</f>
        <v>54246</v>
      </c>
      <c r="F20" s="90">
        <f>Enroll!D20+Enroll!P20</f>
        <v>54721</v>
      </c>
      <c r="G20" s="90">
        <f>Enroll!E20+Enroll!Q20</f>
        <v>55088</v>
      </c>
      <c r="H20" s="90">
        <f>Enroll!F20+Enroll!R20</f>
        <v>55263</v>
      </c>
      <c r="I20" s="90">
        <f>Enroll!G20+Enroll!S20</f>
        <v>55018</v>
      </c>
      <c r="J20" s="90">
        <f>Enroll!H20+Enroll!T20</f>
        <v>55431</v>
      </c>
      <c r="K20" s="90">
        <f>Enroll!I20+Enroll!U20</f>
        <v>55940</v>
      </c>
      <c r="L20" s="90">
        <f>Enroll!J20+Enroll!V20</f>
        <v>56151</v>
      </c>
      <c r="M20" s="90">
        <f>Enroll!K20+Enroll!W20</f>
        <v>56079</v>
      </c>
      <c r="N20" s="90">
        <f>Enroll!L20+Enroll!X20</f>
        <v>55998</v>
      </c>
      <c r="O20" s="90">
        <f>Enroll!M20+Enroll!Y20</f>
        <v>56090</v>
      </c>
    </row>
    <row r="21" spans="1:15">
      <c r="A21" s="89" t="s">
        <v>156</v>
      </c>
      <c r="B21" s="102">
        <f t="shared" si="0"/>
        <v>29974.083333333332</v>
      </c>
      <c r="C21" s="103">
        <f t="shared" si="1"/>
        <v>2.3342805619123255E-3</v>
      </c>
      <c r="D21" s="90">
        <f>Enroll!B21+Enroll!N21</f>
        <v>28806</v>
      </c>
      <c r="E21" s="90">
        <f>Enroll!C21+Enroll!O21</f>
        <v>29216</v>
      </c>
      <c r="F21" s="90">
        <f>Enroll!D21+Enroll!P21</f>
        <v>29496</v>
      </c>
      <c r="G21" s="90">
        <f>Enroll!E21+Enroll!Q21</f>
        <v>29714</v>
      </c>
      <c r="H21" s="90">
        <f>Enroll!F21+Enroll!R21</f>
        <v>29800</v>
      </c>
      <c r="I21" s="90">
        <f>Enroll!G21+Enroll!S21</f>
        <v>29801</v>
      </c>
      <c r="J21" s="90">
        <f>Enroll!H21+Enroll!T21</f>
        <v>30005</v>
      </c>
      <c r="K21" s="90">
        <f>Enroll!I21+Enroll!U21</f>
        <v>30278</v>
      </c>
      <c r="L21" s="90">
        <f>Enroll!J21+Enroll!V21</f>
        <v>30513</v>
      </c>
      <c r="M21" s="90">
        <f>Enroll!K21+Enroll!W21</f>
        <v>30588</v>
      </c>
      <c r="N21" s="90">
        <f>Enroll!L21+Enroll!X21</f>
        <v>30696</v>
      </c>
      <c r="O21" s="90">
        <f>Enroll!M21+Enroll!Y21</f>
        <v>30776</v>
      </c>
    </row>
    <row r="22" spans="1:15">
      <c r="A22" s="89" t="s">
        <v>157</v>
      </c>
      <c r="B22" s="102">
        <f t="shared" si="0"/>
        <v>7582.166666666667</v>
      </c>
      <c r="C22" s="103">
        <f t="shared" si="1"/>
        <v>5.9047357913685121E-4</v>
      </c>
      <c r="D22" s="90">
        <f>Enroll!B22+Enroll!N22</f>
        <v>7328</v>
      </c>
      <c r="E22" s="90">
        <f>Enroll!C22+Enroll!O22</f>
        <v>7360</v>
      </c>
      <c r="F22" s="90">
        <f>Enroll!D22+Enroll!P22</f>
        <v>7403</v>
      </c>
      <c r="G22" s="90">
        <f>Enroll!E22+Enroll!Q22</f>
        <v>7449</v>
      </c>
      <c r="H22" s="90">
        <f>Enroll!F22+Enroll!R22</f>
        <v>7490</v>
      </c>
      <c r="I22" s="90">
        <f>Enroll!G22+Enroll!S22</f>
        <v>7502</v>
      </c>
      <c r="J22" s="90">
        <f>Enroll!H22+Enroll!T22</f>
        <v>7571</v>
      </c>
      <c r="K22" s="90">
        <f>Enroll!I22+Enroll!U22</f>
        <v>7697</v>
      </c>
      <c r="L22" s="90">
        <f>Enroll!J22+Enroll!V22</f>
        <v>7744</v>
      </c>
      <c r="M22" s="90">
        <f>Enroll!K22+Enroll!W22</f>
        <v>7804</v>
      </c>
      <c r="N22" s="90">
        <f>Enroll!L22+Enroll!X22</f>
        <v>7832</v>
      </c>
      <c r="O22" s="90">
        <f>Enroll!M22+Enroll!Y22</f>
        <v>7806</v>
      </c>
    </row>
    <row r="23" spans="1:15">
      <c r="A23" s="89" t="s">
        <v>158</v>
      </c>
      <c r="B23" s="102">
        <f t="shared" si="0"/>
        <v>3805773.1666666665</v>
      </c>
      <c r="C23" s="103">
        <f t="shared" si="1"/>
        <v>0.29638078426632508</v>
      </c>
      <c r="D23" s="90">
        <f>Enroll!B23+Enroll!N23</f>
        <v>3676688</v>
      </c>
      <c r="E23" s="90">
        <f>Enroll!C23+Enroll!O23</f>
        <v>3681531</v>
      </c>
      <c r="F23" s="90">
        <f>Enroll!D23+Enroll!P23</f>
        <v>3693763</v>
      </c>
      <c r="G23" s="90">
        <f>Enroll!E23+Enroll!Q23</f>
        <v>3728723</v>
      </c>
      <c r="H23" s="90">
        <f>Enroll!F23+Enroll!R23</f>
        <v>3751791</v>
      </c>
      <c r="I23" s="90">
        <f>Enroll!G23+Enroll!S23</f>
        <v>3778750</v>
      </c>
      <c r="J23" s="90">
        <f>Enroll!H23+Enroll!T23</f>
        <v>3805916</v>
      </c>
      <c r="K23" s="90">
        <f>Enroll!I23+Enroll!U23</f>
        <v>3841368</v>
      </c>
      <c r="L23" s="90">
        <f>Enroll!J23+Enroll!V23</f>
        <v>3865626</v>
      </c>
      <c r="M23" s="90">
        <f>Enroll!K23+Enroll!W23</f>
        <v>3895875</v>
      </c>
      <c r="N23" s="90">
        <f>Enroll!L23+Enroll!X23</f>
        <v>3923862</v>
      </c>
      <c r="O23" s="90">
        <f>Enroll!M23+Enroll!Y23</f>
        <v>4025385</v>
      </c>
    </row>
    <row r="24" spans="1:15">
      <c r="A24" s="89" t="s">
        <v>159</v>
      </c>
      <c r="B24" s="102">
        <f t="shared" si="0"/>
        <v>69078.5</v>
      </c>
      <c r="C24" s="103">
        <f t="shared" si="1"/>
        <v>5.3796007038100328E-3</v>
      </c>
      <c r="D24" s="90">
        <f>Enroll!B24+Enroll!N24</f>
        <v>67599</v>
      </c>
      <c r="E24" s="90">
        <f>Enroll!C24+Enroll!O24</f>
        <v>68457</v>
      </c>
      <c r="F24" s="90">
        <f>Enroll!D24+Enroll!P24</f>
        <v>68801</v>
      </c>
      <c r="G24" s="90">
        <f>Enroll!E24+Enroll!Q24</f>
        <v>69136</v>
      </c>
      <c r="H24" s="90">
        <f>Enroll!F24+Enroll!R24</f>
        <v>69280</v>
      </c>
      <c r="I24" s="90">
        <f>Enroll!G24+Enroll!S24</f>
        <v>69006</v>
      </c>
      <c r="J24" s="90">
        <f>Enroll!H24+Enroll!T24</f>
        <v>68824</v>
      </c>
      <c r="K24" s="90">
        <f>Enroll!I24+Enroll!U24</f>
        <v>69299</v>
      </c>
      <c r="L24" s="90">
        <f>Enroll!J24+Enroll!V24</f>
        <v>69773</v>
      </c>
      <c r="M24" s="90">
        <f>Enroll!K24+Enroll!W24</f>
        <v>69676</v>
      </c>
      <c r="N24" s="90">
        <f>Enroll!L24+Enroll!X24</f>
        <v>69477</v>
      </c>
      <c r="O24" s="90">
        <f>Enroll!M24+Enroll!Y24</f>
        <v>69614</v>
      </c>
    </row>
    <row r="25" spans="1:15">
      <c r="A25" s="89" t="s">
        <v>160</v>
      </c>
      <c r="B25" s="102">
        <f t="shared" si="0"/>
        <v>43127.833333333336</v>
      </c>
      <c r="C25" s="103">
        <f t="shared" si="1"/>
        <v>3.3586502682282017E-3</v>
      </c>
      <c r="D25" s="90">
        <f>Enroll!B25+Enroll!N25</f>
        <v>41746</v>
      </c>
      <c r="E25" s="90">
        <f>Enroll!C25+Enroll!O25</f>
        <v>42511</v>
      </c>
      <c r="F25" s="90">
        <f>Enroll!D25+Enroll!P25</f>
        <v>42703</v>
      </c>
      <c r="G25" s="90">
        <f>Enroll!E25+Enroll!Q25</f>
        <v>42881</v>
      </c>
      <c r="H25" s="90">
        <f>Enroll!F25+Enroll!R25</f>
        <v>42973</v>
      </c>
      <c r="I25" s="90">
        <f>Enroll!G25+Enroll!S25</f>
        <v>42823</v>
      </c>
      <c r="J25" s="90">
        <f>Enroll!H25+Enroll!T25</f>
        <v>43074</v>
      </c>
      <c r="K25" s="90">
        <f>Enroll!I25+Enroll!U25</f>
        <v>43351</v>
      </c>
      <c r="L25" s="90">
        <f>Enroll!J25+Enroll!V25</f>
        <v>43650</v>
      </c>
      <c r="M25" s="90">
        <f>Enroll!K25+Enroll!W25</f>
        <v>43864</v>
      </c>
      <c r="N25" s="90">
        <f>Enroll!L25+Enroll!X25</f>
        <v>43896</v>
      </c>
      <c r="O25" s="90">
        <f>Enroll!M25+Enroll!Y25</f>
        <v>44062</v>
      </c>
    </row>
    <row r="26" spans="1:15">
      <c r="A26" s="89" t="s">
        <v>161</v>
      </c>
      <c r="B26" s="102">
        <f t="shared" si="0"/>
        <v>4747.666666666667</v>
      </c>
      <c r="C26" s="103">
        <f t="shared" si="1"/>
        <v>3.697322747519914E-4</v>
      </c>
      <c r="D26" s="90">
        <f>Enroll!B26+Enroll!N26</f>
        <v>4652</v>
      </c>
      <c r="E26" s="90">
        <f>Enroll!C26+Enroll!O26</f>
        <v>4748</v>
      </c>
      <c r="F26" s="90">
        <f>Enroll!D26+Enroll!P26</f>
        <v>4777</v>
      </c>
      <c r="G26" s="90">
        <f>Enroll!E26+Enroll!Q26</f>
        <v>4755</v>
      </c>
      <c r="H26" s="90">
        <f>Enroll!F26+Enroll!R26</f>
        <v>4726</v>
      </c>
      <c r="I26" s="90">
        <f>Enroll!G26+Enroll!S26</f>
        <v>4691</v>
      </c>
      <c r="J26" s="90">
        <f>Enroll!H26+Enroll!T26</f>
        <v>4706</v>
      </c>
      <c r="K26" s="90">
        <f>Enroll!I26+Enroll!U26</f>
        <v>4752</v>
      </c>
      <c r="L26" s="90">
        <f>Enroll!J26+Enroll!V26</f>
        <v>4792</v>
      </c>
      <c r="M26" s="90">
        <f>Enroll!K26+Enroll!W26</f>
        <v>4767</v>
      </c>
      <c r="N26" s="90">
        <f>Enroll!L26+Enroll!X26</f>
        <v>4772</v>
      </c>
      <c r="O26" s="90">
        <f>Enroll!M26+Enroll!Y26</f>
        <v>4834</v>
      </c>
    </row>
    <row r="27" spans="1:15">
      <c r="A27" s="89" t="s">
        <v>162</v>
      </c>
      <c r="B27" s="102">
        <f t="shared" si="0"/>
        <v>39599.5</v>
      </c>
      <c r="C27" s="103">
        <f t="shared" si="1"/>
        <v>3.0838755628817276E-3</v>
      </c>
      <c r="D27" s="90">
        <f>Enroll!B27+Enroll!N27</f>
        <v>38218</v>
      </c>
      <c r="E27" s="90">
        <f>Enroll!C27+Enroll!O27</f>
        <v>38712</v>
      </c>
      <c r="F27" s="90">
        <f>Enroll!D27+Enroll!P27</f>
        <v>39047</v>
      </c>
      <c r="G27" s="90">
        <f>Enroll!E27+Enroll!Q27</f>
        <v>39289</v>
      </c>
      <c r="H27" s="90">
        <f>Enroll!F27+Enroll!R27</f>
        <v>39271</v>
      </c>
      <c r="I27" s="90">
        <f>Enroll!G27+Enroll!S27</f>
        <v>39381</v>
      </c>
      <c r="J27" s="90">
        <f>Enroll!H27+Enroll!T27</f>
        <v>39605</v>
      </c>
      <c r="K27" s="90">
        <f>Enroll!I27+Enroll!U27</f>
        <v>39973</v>
      </c>
      <c r="L27" s="90">
        <f>Enroll!J27+Enroll!V27</f>
        <v>40224</v>
      </c>
      <c r="M27" s="90">
        <f>Enroll!K27+Enroll!W27</f>
        <v>40394</v>
      </c>
      <c r="N27" s="90">
        <f>Enroll!L27+Enroll!X27</f>
        <v>40422</v>
      </c>
      <c r="O27" s="90">
        <f>Enroll!M27+Enroll!Y27</f>
        <v>40658</v>
      </c>
    </row>
    <row r="28" spans="1:15">
      <c r="A28" s="89" t="s">
        <v>163</v>
      </c>
      <c r="B28" s="102">
        <f t="shared" si="0"/>
        <v>135679.5</v>
      </c>
      <c r="C28" s="103">
        <f t="shared" si="1"/>
        <v>1.0566262059723263E-2</v>
      </c>
      <c r="D28" s="90">
        <f>Enroll!B28+Enroll!N28</f>
        <v>131317</v>
      </c>
      <c r="E28" s="90">
        <f>Enroll!C28+Enroll!O28</f>
        <v>132949</v>
      </c>
      <c r="F28" s="90">
        <f>Enroll!D28+Enroll!P28</f>
        <v>133829</v>
      </c>
      <c r="G28" s="90">
        <f>Enroll!E28+Enroll!Q28</f>
        <v>134912</v>
      </c>
      <c r="H28" s="90">
        <f>Enroll!F28+Enroll!R28</f>
        <v>135425</v>
      </c>
      <c r="I28" s="90">
        <f>Enroll!G28+Enroll!S28</f>
        <v>135398</v>
      </c>
      <c r="J28" s="90">
        <f>Enroll!H28+Enroll!T28</f>
        <v>135994</v>
      </c>
      <c r="K28" s="90">
        <f>Enroll!I28+Enroll!U28</f>
        <v>136786</v>
      </c>
      <c r="L28" s="90">
        <f>Enroll!J28+Enroll!V28</f>
        <v>137332</v>
      </c>
      <c r="M28" s="90">
        <f>Enroll!K28+Enroll!W28</f>
        <v>137556</v>
      </c>
      <c r="N28" s="90">
        <f>Enroll!L28+Enroll!X28</f>
        <v>138214</v>
      </c>
      <c r="O28" s="90">
        <f>Enroll!M28+Enroll!Y28</f>
        <v>138442</v>
      </c>
    </row>
    <row r="29" spans="1:15">
      <c r="A29" s="89" t="s">
        <v>164</v>
      </c>
      <c r="B29" s="102">
        <f t="shared" si="0"/>
        <v>3122.6666666666665</v>
      </c>
      <c r="C29" s="103">
        <f t="shared" si="1"/>
        <v>2.4318275292260443E-4</v>
      </c>
      <c r="D29" s="90">
        <f>Enroll!B29+Enroll!N29</f>
        <v>3099</v>
      </c>
      <c r="E29" s="90">
        <f>Enroll!C29+Enroll!O29</f>
        <v>3155</v>
      </c>
      <c r="F29" s="90">
        <f>Enroll!D29+Enroll!P29</f>
        <v>3167</v>
      </c>
      <c r="G29" s="90">
        <f>Enroll!E29+Enroll!Q29</f>
        <v>3159</v>
      </c>
      <c r="H29" s="90">
        <f>Enroll!F29+Enroll!R29</f>
        <v>3132</v>
      </c>
      <c r="I29" s="90">
        <f>Enroll!G29+Enroll!S29</f>
        <v>3100</v>
      </c>
      <c r="J29" s="90">
        <f>Enroll!H29+Enroll!T29</f>
        <v>3103</v>
      </c>
      <c r="K29" s="90">
        <f>Enroll!I29+Enroll!U29</f>
        <v>3105</v>
      </c>
      <c r="L29" s="90">
        <f>Enroll!J29+Enroll!V29</f>
        <v>3106</v>
      </c>
      <c r="M29" s="90">
        <f>Enroll!K29+Enroll!W29</f>
        <v>3118</v>
      </c>
      <c r="N29" s="90">
        <f>Enroll!L29+Enroll!X29</f>
        <v>3110</v>
      </c>
      <c r="O29" s="90">
        <f>Enroll!M29+Enroll!Y29</f>
        <v>3118</v>
      </c>
    </row>
    <row r="30" spans="1:15">
      <c r="A30" s="89" t="s">
        <v>165</v>
      </c>
      <c r="B30" s="102">
        <f t="shared" si="0"/>
        <v>3588.9166666666665</v>
      </c>
      <c r="C30" s="103">
        <f t="shared" si="1"/>
        <v>2.7949273110903621E-4</v>
      </c>
      <c r="D30" s="90">
        <f>Enroll!B30+Enroll!N30</f>
        <v>3424</v>
      </c>
      <c r="E30" s="90">
        <f>Enroll!C30+Enroll!O30</f>
        <v>3500</v>
      </c>
      <c r="F30" s="90">
        <f>Enroll!D30+Enroll!P30</f>
        <v>3546</v>
      </c>
      <c r="G30" s="90">
        <f>Enroll!E30+Enroll!Q30</f>
        <v>3584</v>
      </c>
      <c r="H30" s="90">
        <f>Enroll!F30+Enroll!R30</f>
        <v>3593</v>
      </c>
      <c r="I30" s="90">
        <f>Enroll!G30+Enroll!S30</f>
        <v>3579</v>
      </c>
      <c r="J30" s="90">
        <f>Enroll!H30+Enroll!T30</f>
        <v>3596</v>
      </c>
      <c r="K30" s="90">
        <f>Enroll!I30+Enroll!U30</f>
        <v>3616</v>
      </c>
      <c r="L30" s="90">
        <f>Enroll!J30+Enroll!V30</f>
        <v>3670</v>
      </c>
      <c r="M30" s="90">
        <f>Enroll!K30+Enroll!W30</f>
        <v>3652</v>
      </c>
      <c r="N30" s="90">
        <f>Enroll!L30+Enroll!X30</f>
        <v>3645</v>
      </c>
      <c r="O30" s="90">
        <f>Enroll!M30+Enroll!Y30</f>
        <v>3662</v>
      </c>
    </row>
    <row r="31" spans="1:15">
      <c r="A31" s="89" t="s">
        <v>166</v>
      </c>
      <c r="B31" s="102">
        <f t="shared" si="0"/>
        <v>170882.41666666666</v>
      </c>
      <c r="C31" s="103">
        <f t="shared" si="1"/>
        <v>1.3307746534287214E-2</v>
      </c>
      <c r="D31" s="90">
        <f>Enroll!B31+Enroll!N31</f>
        <v>162450</v>
      </c>
      <c r="E31" s="90">
        <f>Enroll!C31+Enroll!O31</f>
        <v>165463</v>
      </c>
      <c r="F31" s="90">
        <f>Enroll!D31+Enroll!P31</f>
        <v>167195</v>
      </c>
      <c r="G31" s="90">
        <f>Enroll!E31+Enroll!Q31</f>
        <v>169139</v>
      </c>
      <c r="H31" s="90">
        <f>Enroll!F31+Enroll!R31</f>
        <v>170437</v>
      </c>
      <c r="I31" s="90">
        <f>Enroll!G31+Enroll!S31</f>
        <v>170560</v>
      </c>
      <c r="J31" s="90">
        <f>Enroll!H31+Enroll!T31</f>
        <v>171770</v>
      </c>
      <c r="K31" s="90">
        <f>Enroll!I31+Enroll!U31</f>
        <v>173196</v>
      </c>
      <c r="L31" s="90">
        <f>Enroll!J31+Enroll!V31</f>
        <v>174237</v>
      </c>
      <c r="M31" s="90">
        <f>Enroll!K31+Enroll!W31</f>
        <v>174421</v>
      </c>
      <c r="N31" s="90">
        <f>Enroll!L31+Enroll!X31</f>
        <v>175370</v>
      </c>
      <c r="O31" s="90">
        <f>Enroll!M31+Enroll!Y31</f>
        <v>176351</v>
      </c>
    </row>
    <row r="32" spans="1:15">
      <c r="A32" s="89" t="s">
        <v>167</v>
      </c>
      <c r="B32" s="102">
        <f t="shared" si="0"/>
        <v>31507.416666666668</v>
      </c>
      <c r="C32" s="103">
        <f t="shared" si="1"/>
        <v>2.4536913927667215E-3</v>
      </c>
      <c r="D32" s="90">
        <f>Enroll!B32+Enroll!N32</f>
        <v>30498</v>
      </c>
      <c r="E32" s="90">
        <f>Enroll!C32+Enroll!O32</f>
        <v>31105</v>
      </c>
      <c r="F32" s="90">
        <f>Enroll!D32+Enroll!P32</f>
        <v>31350</v>
      </c>
      <c r="G32" s="90">
        <f>Enroll!E32+Enroll!Q32</f>
        <v>31531</v>
      </c>
      <c r="H32" s="90">
        <f>Enroll!F32+Enroll!R32</f>
        <v>31441</v>
      </c>
      <c r="I32" s="90">
        <f>Enroll!G32+Enroll!S32</f>
        <v>31329</v>
      </c>
      <c r="J32" s="90">
        <f>Enroll!H32+Enroll!T32</f>
        <v>31509</v>
      </c>
      <c r="K32" s="90">
        <f>Enroll!I32+Enroll!U32</f>
        <v>31748</v>
      </c>
      <c r="L32" s="90">
        <f>Enroll!J32+Enroll!V32</f>
        <v>31964</v>
      </c>
      <c r="M32" s="90">
        <f>Enroll!K32+Enroll!W32</f>
        <v>31832</v>
      </c>
      <c r="N32" s="90">
        <f>Enroll!L32+Enroll!X32</f>
        <v>31809</v>
      </c>
      <c r="O32" s="90">
        <f>Enroll!M32+Enroll!Y32</f>
        <v>31973</v>
      </c>
    </row>
    <row r="33" spans="1:15">
      <c r="A33" s="89" t="s">
        <v>168</v>
      </c>
      <c r="B33" s="102">
        <f t="shared" si="0"/>
        <v>24152.416666666668</v>
      </c>
      <c r="C33" s="103">
        <f t="shared" si="1"/>
        <v>1.8809087878097119E-3</v>
      </c>
      <c r="D33" s="90">
        <f>Enroll!B33+Enroll!N33</f>
        <v>23165</v>
      </c>
      <c r="E33" s="90">
        <f>Enroll!C33+Enroll!O33</f>
        <v>23663</v>
      </c>
      <c r="F33" s="90">
        <f>Enroll!D33+Enroll!P33</f>
        <v>23782</v>
      </c>
      <c r="G33" s="90">
        <f>Enroll!E33+Enroll!Q33</f>
        <v>23926</v>
      </c>
      <c r="H33" s="90">
        <f>Enroll!F33+Enroll!R33</f>
        <v>24006</v>
      </c>
      <c r="I33" s="90">
        <f>Enroll!G33+Enroll!S33</f>
        <v>24105</v>
      </c>
      <c r="J33" s="90">
        <f>Enroll!H33+Enroll!T33</f>
        <v>24167</v>
      </c>
      <c r="K33" s="90">
        <f>Enroll!I33+Enroll!U33</f>
        <v>24324</v>
      </c>
      <c r="L33" s="90">
        <f>Enroll!J33+Enroll!V33</f>
        <v>24494</v>
      </c>
      <c r="M33" s="90">
        <f>Enroll!K33+Enroll!W33</f>
        <v>24603</v>
      </c>
      <c r="N33" s="90">
        <f>Enroll!L33+Enroll!X33</f>
        <v>24675</v>
      </c>
      <c r="O33" s="90">
        <f>Enroll!M33+Enroll!Y33</f>
        <v>24919</v>
      </c>
    </row>
    <row r="34" spans="1:15">
      <c r="A34" s="89" t="s">
        <v>169</v>
      </c>
      <c r="B34" s="102">
        <f t="shared" si="0"/>
        <v>868866.25</v>
      </c>
      <c r="C34" s="103">
        <f t="shared" si="1"/>
        <v>6.7664374443810793E-2</v>
      </c>
      <c r="D34" s="90">
        <f>Enroll!B34+Enroll!N34</f>
        <v>838886</v>
      </c>
      <c r="E34" s="90">
        <f>Enroll!C34+Enroll!O34</f>
        <v>846977</v>
      </c>
      <c r="F34" s="90">
        <f>Enroll!D34+Enroll!P34</f>
        <v>850399</v>
      </c>
      <c r="G34" s="90">
        <f>Enroll!E34+Enroll!Q34</f>
        <v>857035</v>
      </c>
      <c r="H34" s="90">
        <f>Enroll!F34+Enroll!R34</f>
        <v>856972</v>
      </c>
      <c r="I34" s="90">
        <f>Enroll!G34+Enroll!S34</f>
        <v>860171</v>
      </c>
      <c r="J34" s="90">
        <f>Enroll!H34+Enroll!T34</f>
        <v>864424</v>
      </c>
      <c r="K34" s="90">
        <f>Enroll!I34+Enroll!U34</f>
        <v>874667</v>
      </c>
      <c r="L34" s="90">
        <f>Enroll!J34+Enroll!V34</f>
        <v>882329</v>
      </c>
      <c r="M34" s="90">
        <f>Enroll!K34+Enroll!W34</f>
        <v>889624</v>
      </c>
      <c r="N34" s="90">
        <f>Enroll!L34+Enroll!X34</f>
        <v>898922</v>
      </c>
      <c r="O34" s="90">
        <f>Enroll!M34+Enroll!Y34</f>
        <v>905989</v>
      </c>
    </row>
    <row r="35" spans="1:15">
      <c r="A35" s="89" t="s">
        <v>170</v>
      </c>
      <c r="B35" s="102">
        <f t="shared" si="0"/>
        <v>62427.833333333336</v>
      </c>
      <c r="C35" s="103">
        <f t="shared" si="1"/>
        <v>4.8616692044172278E-3</v>
      </c>
      <c r="D35" s="90">
        <f>Enroll!B35+Enroll!N35</f>
        <v>60698</v>
      </c>
      <c r="E35" s="90">
        <f>Enroll!C35+Enroll!O35</f>
        <v>61204</v>
      </c>
      <c r="F35" s="90">
        <f>Enroll!D35+Enroll!P35</f>
        <v>61333</v>
      </c>
      <c r="G35" s="90">
        <f>Enroll!E35+Enroll!Q35</f>
        <v>61789</v>
      </c>
      <c r="H35" s="90">
        <f>Enroll!F35+Enroll!R35</f>
        <v>61911</v>
      </c>
      <c r="I35" s="90">
        <f>Enroll!G35+Enroll!S35</f>
        <v>62075</v>
      </c>
      <c r="J35" s="90">
        <f>Enroll!H35+Enroll!T35</f>
        <v>62232</v>
      </c>
      <c r="K35" s="90">
        <f>Enroll!I35+Enroll!U35</f>
        <v>62751</v>
      </c>
      <c r="L35" s="90">
        <f>Enroll!J35+Enroll!V35</f>
        <v>63093</v>
      </c>
      <c r="M35" s="90">
        <f>Enroll!K35+Enroll!W35</f>
        <v>63489</v>
      </c>
      <c r="N35" s="90">
        <f>Enroll!L35+Enroll!X35</f>
        <v>64013</v>
      </c>
      <c r="O35" s="90">
        <f>Enroll!M35+Enroll!Y35</f>
        <v>64546</v>
      </c>
    </row>
    <row r="36" spans="1:15">
      <c r="A36" s="89" t="s">
        <v>171</v>
      </c>
      <c r="B36" s="102">
        <f t="shared" si="0"/>
        <v>5736.583333333333</v>
      </c>
      <c r="C36" s="103">
        <f t="shared" si="1"/>
        <v>4.4674577093400849E-4</v>
      </c>
      <c r="D36" s="90">
        <f>Enroll!B36+Enroll!N36</f>
        <v>5520</v>
      </c>
      <c r="E36" s="90">
        <f>Enroll!C36+Enroll!O36</f>
        <v>5565</v>
      </c>
      <c r="F36" s="90">
        <f>Enroll!D36+Enroll!P36</f>
        <v>5636</v>
      </c>
      <c r="G36" s="90">
        <f>Enroll!E36+Enroll!Q36</f>
        <v>5679</v>
      </c>
      <c r="H36" s="90">
        <f>Enroll!F36+Enroll!R36</f>
        <v>5677</v>
      </c>
      <c r="I36" s="90">
        <f>Enroll!G36+Enroll!S36</f>
        <v>5684</v>
      </c>
      <c r="J36" s="90">
        <f>Enroll!H36+Enroll!T36</f>
        <v>5722</v>
      </c>
      <c r="K36" s="90">
        <f>Enroll!I36+Enroll!U36</f>
        <v>5758</v>
      </c>
      <c r="L36" s="90">
        <f>Enroll!J36+Enroll!V36</f>
        <v>5856</v>
      </c>
      <c r="M36" s="90">
        <f>Enroll!K36+Enroll!W36</f>
        <v>5860</v>
      </c>
      <c r="N36" s="90">
        <f>Enroll!L36+Enroll!X36</f>
        <v>5901</v>
      </c>
      <c r="O36" s="90">
        <f>Enroll!M36+Enroll!Y36</f>
        <v>5981</v>
      </c>
    </row>
    <row r="37" spans="1:15">
      <c r="A37" s="89" t="s">
        <v>172</v>
      </c>
      <c r="B37" s="102">
        <f t="shared" ref="B37:B54" si="2">AVERAGE(D37:O37)</f>
        <v>796724.41666666663</v>
      </c>
      <c r="C37" s="103">
        <f t="shared" si="1"/>
        <v>6.20462116670547E-2</v>
      </c>
      <c r="D37" s="90">
        <f>Enroll!B37+Enroll!N37</f>
        <v>763615</v>
      </c>
      <c r="E37" s="90">
        <f>Enroll!C37+Enroll!O37</f>
        <v>778530</v>
      </c>
      <c r="F37" s="90">
        <f>Enroll!D37+Enroll!P37</f>
        <v>785035</v>
      </c>
      <c r="G37" s="90">
        <f>Enroll!E37+Enroll!Q37</f>
        <v>791869</v>
      </c>
      <c r="H37" s="90">
        <f>Enroll!F37+Enroll!R37</f>
        <v>794370</v>
      </c>
      <c r="I37" s="90">
        <f>Enroll!G37+Enroll!S37</f>
        <v>791864</v>
      </c>
      <c r="J37" s="90">
        <f>Enroll!H37+Enroll!T37</f>
        <v>797446</v>
      </c>
      <c r="K37" s="90">
        <f>Enroll!I37+Enroll!U37</f>
        <v>805837</v>
      </c>
      <c r="L37" s="90">
        <f>Enroll!J37+Enroll!V37</f>
        <v>812965</v>
      </c>
      <c r="M37" s="90">
        <f>Enroll!K37+Enroll!W37</f>
        <v>811408</v>
      </c>
      <c r="N37" s="90">
        <f>Enroll!L37+Enroll!X37</f>
        <v>813399</v>
      </c>
      <c r="O37" s="90">
        <f>Enroll!M37+Enroll!Y37</f>
        <v>814355</v>
      </c>
    </row>
    <row r="38" spans="1:15">
      <c r="A38" s="89" t="s">
        <v>173</v>
      </c>
      <c r="B38" s="102">
        <f t="shared" si="2"/>
        <v>535837.75</v>
      </c>
      <c r="C38" s="103">
        <f t="shared" si="1"/>
        <v>4.1729237563467428E-2</v>
      </c>
      <c r="D38" s="90">
        <f>Enroll!B38+Enroll!N38</f>
        <v>520071</v>
      </c>
      <c r="E38" s="90">
        <f>Enroll!C38+Enroll!O38</f>
        <v>525476</v>
      </c>
      <c r="F38" s="90">
        <f>Enroll!D38+Enroll!P38</f>
        <v>528186</v>
      </c>
      <c r="G38" s="90">
        <f>Enroll!E38+Enroll!Q38</f>
        <v>531208</v>
      </c>
      <c r="H38" s="90">
        <f>Enroll!F38+Enroll!R38</f>
        <v>530559</v>
      </c>
      <c r="I38" s="90">
        <f>Enroll!G38+Enroll!S38</f>
        <v>531573</v>
      </c>
      <c r="J38" s="90">
        <f>Enroll!H38+Enroll!T38</f>
        <v>533128</v>
      </c>
      <c r="K38" s="90">
        <f>Enroll!I38+Enroll!U38</f>
        <v>538222</v>
      </c>
      <c r="L38" s="90">
        <f>Enroll!J38+Enroll!V38</f>
        <v>541242</v>
      </c>
      <c r="M38" s="90">
        <f>Enroll!K38+Enroll!W38</f>
        <v>544499</v>
      </c>
      <c r="N38" s="90">
        <f>Enroll!L38+Enroll!X38</f>
        <v>550743</v>
      </c>
      <c r="O38" s="90">
        <f>Enroll!M38+Enroll!Y38</f>
        <v>555146</v>
      </c>
    </row>
    <row r="39" spans="1:15">
      <c r="A39" s="89" t="s">
        <v>174</v>
      </c>
      <c r="B39" s="102">
        <f t="shared" si="2"/>
        <v>17833.75</v>
      </c>
      <c r="C39" s="103">
        <f t="shared" si="1"/>
        <v>1.3888323291845102E-3</v>
      </c>
      <c r="D39" s="90">
        <f>Enroll!B39+Enroll!N39</f>
        <v>17260</v>
      </c>
      <c r="E39" s="90">
        <f>Enroll!C39+Enroll!O39</f>
        <v>17554</v>
      </c>
      <c r="F39" s="90">
        <f>Enroll!D39+Enroll!P39</f>
        <v>17663</v>
      </c>
      <c r="G39" s="90">
        <f>Enroll!E39+Enroll!Q39</f>
        <v>17814</v>
      </c>
      <c r="H39" s="90">
        <f>Enroll!F39+Enroll!R39</f>
        <v>17789</v>
      </c>
      <c r="I39" s="90">
        <f>Enroll!G39+Enroll!S39</f>
        <v>17694</v>
      </c>
      <c r="J39" s="90">
        <f>Enroll!H39+Enroll!T39</f>
        <v>17818</v>
      </c>
      <c r="K39" s="90">
        <f>Enroll!I39+Enroll!U39</f>
        <v>17997</v>
      </c>
      <c r="L39" s="90">
        <f>Enroll!J39+Enroll!V39</f>
        <v>18061</v>
      </c>
      <c r="M39" s="90">
        <f>Enroll!K39+Enroll!W39</f>
        <v>18013</v>
      </c>
      <c r="N39" s="90">
        <f>Enroll!L39+Enroll!X39</f>
        <v>18165</v>
      </c>
      <c r="O39" s="90">
        <f>Enroll!M39+Enroll!Y39</f>
        <v>18177</v>
      </c>
    </row>
    <row r="40" spans="1:15">
      <c r="A40" s="89" t="s">
        <v>175</v>
      </c>
      <c r="B40" s="102">
        <f t="shared" si="2"/>
        <v>844570.91666666663</v>
      </c>
      <c r="C40" s="103">
        <f t="shared" si="1"/>
        <v>6.577233578779916E-2</v>
      </c>
      <c r="D40" s="90">
        <f>Enroll!B40+Enroll!N40</f>
        <v>809316</v>
      </c>
      <c r="E40" s="90">
        <f>Enroll!C40+Enroll!O40</f>
        <v>822918</v>
      </c>
      <c r="F40" s="90">
        <f>Enroll!D40+Enroll!P40</f>
        <v>831166</v>
      </c>
      <c r="G40" s="90">
        <f>Enroll!E40+Enroll!Q40</f>
        <v>840942</v>
      </c>
      <c r="H40" s="90">
        <f>Enroll!F40+Enroll!R40</f>
        <v>844157</v>
      </c>
      <c r="I40" s="90">
        <f>Enroll!G40+Enroll!S40</f>
        <v>843673</v>
      </c>
      <c r="J40" s="90">
        <f>Enroll!H40+Enroll!T40</f>
        <v>845759</v>
      </c>
      <c r="K40" s="90">
        <f>Enroll!I40+Enroll!U40</f>
        <v>854909</v>
      </c>
      <c r="L40" s="90">
        <f>Enroll!J40+Enroll!V40</f>
        <v>861947</v>
      </c>
      <c r="M40" s="90">
        <f>Enroll!K40+Enroll!W40</f>
        <v>860610</v>
      </c>
      <c r="N40" s="90">
        <f>Enroll!L40+Enroll!X40</f>
        <v>860188</v>
      </c>
      <c r="O40" s="90">
        <f>Enroll!M40+Enroll!Y40</f>
        <v>859266</v>
      </c>
    </row>
    <row r="41" spans="1:15">
      <c r="A41" s="89" t="s">
        <v>176</v>
      </c>
      <c r="B41" s="102">
        <f t="shared" si="2"/>
        <v>855147.5</v>
      </c>
      <c r="C41" s="103">
        <f t="shared" si="1"/>
        <v>6.6596004442212711E-2</v>
      </c>
      <c r="D41" s="90">
        <f>Enroll!B41+Enroll!N41</f>
        <v>813049</v>
      </c>
      <c r="E41" s="90">
        <f>Enroll!C41+Enroll!O41</f>
        <v>828041</v>
      </c>
      <c r="F41" s="90">
        <f>Enroll!D41+Enroll!P41</f>
        <v>834440</v>
      </c>
      <c r="G41" s="90">
        <f>Enroll!E41+Enroll!Q41</f>
        <v>842963</v>
      </c>
      <c r="H41" s="90">
        <f>Enroll!F41+Enroll!R41</f>
        <v>842355</v>
      </c>
      <c r="I41" s="90">
        <f>Enroll!G41+Enroll!S41</f>
        <v>848357</v>
      </c>
      <c r="J41" s="90">
        <f>Enroll!H41+Enroll!T41</f>
        <v>851770</v>
      </c>
      <c r="K41" s="90">
        <f>Enroll!I41+Enroll!U41</f>
        <v>862486</v>
      </c>
      <c r="L41" s="90">
        <f>Enroll!J41+Enroll!V41</f>
        <v>870193</v>
      </c>
      <c r="M41" s="90">
        <f>Enroll!K41+Enroll!W41</f>
        <v>879166</v>
      </c>
      <c r="N41" s="90">
        <f>Enroll!L41+Enroll!X41</f>
        <v>890713</v>
      </c>
      <c r="O41" s="90">
        <f>Enroll!M41+Enroll!Y41</f>
        <v>898237</v>
      </c>
    </row>
    <row r="42" spans="1:15">
      <c r="A42" s="89" t="s">
        <v>177</v>
      </c>
      <c r="B42" s="102">
        <f t="shared" si="2"/>
        <v>223990.33333333334</v>
      </c>
      <c r="C42" s="103">
        <f t="shared" si="1"/>
        <v>1.7443612047838966E-2</v>
      </c>
      <c r="D42" s="90">
        <f>Enroll!B42+Enroll!N42</f>
        <v>220259</v>
      </c>
      <c r="E42" s="90">
        <f>Enroll!C42+Enroll!O42</f>
        <v>221268</v>
      </c>
      <c r="F42" s="90">
        <f>Enroll!D42+Enroll!P42</f>
        <v>221350</v>
      </c>
      <c r="G42" s="90">
        <f>Enroll!E42+Enroll!Q42</f>
        <v>221558</v>
      </c>
      <c r="H42" s="90">
        <f>Enroll!F42+Enroll!R42</f>
        <v>221190</v>
      </c>
      <c r="I42" s="90">
        <f>Enroll!G42+Enroll!S42</f>
        <v>221545</v>
      </c>
      <c r="J42" s="90">
        <f>Enroll!H42+Enroll!T42</f>
        <v>222464</v>
      </c>
      <c r="K42" s="90">
        <f>Enroll!I42+Enroll!U42</f>
        <v>224526</v>
      </c>
      <c r="L42" s="90">
        <f>Enroll!J42+Enroll!V42</f>
        <v>226061</v>
      </c>
      <c r="M42" s="90">
        <f>Enroll!K42+Enroll!W42</f>
        <v>228507</v>
      </c>
      <c r="N42" s="90">
        <f>Enroll!L42+Enroll!X42</f>
        <v>229168</v>
      </c>
      <c r="O42" s="90">
        <f>Enroll!M42+Enroll!Y42</f>
        <v>229988</v>
      </c>
    </row>
    <row r="43" spans="1:15">
      <c r="A43" s="89" t="s">
        <v>178</v>
      </c>
      <c r="B43" s="102">
        <f t="shared" si="2"/>
        <v>289503.5</v>
      </c>
      <c r="C43" s="103">
        <f t="shared" si="1"/>
        <v>2.2545556611036254E-2</v>
      </c>
      <c r="D43" s="90">
        <f>Enroll!B43+Enroll!N43</f>
        <v>279094</v>
      </c>
      <c r="E43" s="90">
        <f>Enroll!C43+Enroll!O43</f>
        <v>283620</v>
      </c>
      <c r="F43" s="90">
        <f>Enroll!D43+Enroll!P43</f>
        <v>285604</v>
      </c>
      <c r="G43" s="90">
        <f>Enroll!E43+Enroll!Q43</f>
        <v>287287</v>
      </c>
      <c r="H43" s="90">
        <f>Enroll!F43+Enroll!R43</f>
        <v>288133</v>
      </c>
      <c r="I43" s="90">
        <f>Enroll!G43+Enroll!S43</f>
        <v>288609</v>
      </c>
      <c r="J43" s="90">
        <f>Enroll!H43+Enroll!T43</f>
        <v>290097</v>
      </c>
      <c r="K43" s="90">
        <f>Enroll!I43+Enroll!U43</f>
        <v>292789</v>
      </c>
      <c r="L43" s="90">
        <f>Enroll!J43+Enroll!V43</f>
        <v>294519</v>
      </c>
      <c r="M43" s="90">
        <f>Enroll!K43+Enroll!W43</f>
        <v>294592</v>
      </c>
      <c r="N43" s="90">
        <f>Enroll!L43+Enroll!X43</f>
        <v>294401</v>
      </c>
      <c r="O43" s="90">
        <f>Enroll!M43+Enroll!Y43</f>
        <v>295297</v>
      </c>
    </row>
    <row r="44" spans="1:15">
      <c r="A44" s="89" t="s">
        <v>179</v>
      </c>
      <c r="B44" s="102">
        <f t="shared" si="2"/>
        <v>60380.916666666664</v>
      </c>
      <c r="C44" s="103">
        <f t="shared" si="1"/>
        <v>4.7022622349456771E-3</v>
      </c>
      <c r="D44" s="90">
        <f>Enroll!B44+Enroll!N44</f>
        <v>58387</v>
      </c>
      <c r="E44" s="90">
        <f>Enroll!C44+Enroll!O44</f>
        <v>59175</v>
      </c>
      <c r="F44" s="90">
        <f>Enroll!D44+Enroll!P44</f>
        <v>59547</v>
      </c>
      <c r="G44" s="90">
        <f>Enroll!E44+Enroll!Q44</f>
        <v>59952</v>
      </c>
      <c r="H44" s="90">
        <f>Enroll!F44+Enroll!R44</f>
        <v>60096</v>
      </c>
      <c r="I44" s="90">
        <f>Enroll!G44+Enroll!S44</f>
        <v>60204</v>
      </c>
      <c r="J44" s="90">
        <f>Enroll!H44+Enroll!T44</f>
        <v>60439</v>
      </c>
      <c r="K44" s="90">
        <f>Enroll!I44+Enroll!U44</f>
        <v>60782</v>
      </c>
      <c r="L44" s="90">
        <f>Enroll!J44+Enroll!V44</f>
        <v>60948</v>
      </c>
      <c r="M44" s="90">
        <f>Enroll!K44+Enroll!W44</f>
        <v>61419</v>
      </c>
      <c r="N44" s="90">
        <f>Enroll!L44+Enroll!X44</f>
        <v>61646</v>
      </c>
      <c r="O44" s="90">
        <f>Enroll!M44+Enroll!Y44</f>
        <v>61976</v>
      </c>
    </row>
    <row r="45" spans="1:15">
      <c r="A45" s="89" t="s">
        <v>180</v>
      </c>
      <c r="B45" s="102">
        <f t="shared" si="2"/>
        <v>151961.41666666666</v>
      </c>
      <c r="C45" s="103">
        <f t="shared" si="1"/>
        <v>1.1834242840420242E-2</v>
      </c>
      <c r="D45" s="90">
        <f>Enroll!B45+Enroll!N45</f>
        <v>146192</v>
      </c>
      <c r="E45" s="90">
        <f>Enroll!C45+Enroll!O45</f>
        <v>147927</v>
      </c>
      <c r="F45" s="90">
        <f>Enroll!D45+Enroll!P45</f>
        <v>148552</v>
      </c>
      <c r="G45" s="90">
        <f>Enroll!E45+Enroll!Q45</f>
        <v>149966</v>
      </c>
      <c r="H45" s="90">
        <f>Enroll!F45+Enroll!R45</f>
        <v>150630</v>
      </c>
      <c r="I45" s="90">
        <f>Enroll!G45+Enroll!S45</f>
        <v>151658</v>
      </c>
      <c r="J45" s="90">
        <f>Enroll!H45+Enroll!T45</f>
        <v>152568</v>
      </c>
      <c r="K45" s="90">
        <f>Enroll!I45+Enroll!U45</f>
        <v>153811</v>
      </c>
      <c r="L45" s="90">
        <f>Enroll!J45+Enroll!V45</f>
        <v>154815</v>
      </c>
      <c r="M45" s="90">
        <f>Enroll!K45+Enroll!W45</f>
        <v>155045</v>
      </c>
      <c r="N45" s="90">
        <f>Enroll!L45+Enroll!X45</f>
        <v>155707</v>
      </c>
      <c r="O45" s="90">
        <f>Enroll!M45+Enroll!Y45</f>
        <v>156666</v>
      </c>
    </row>
    <row r="46" spans="1:15">
      <c r="A46" s="89" t="s">
        <v>181</v>
      </c>
      <c r="B46" s="102">
        <f t="shared" si="2"/>
        <v>134895.33333333334</v>
      </c>
      <c r="C46" s="103">
        <f t="shared" si="1"/>
        <v>1.0505193803291749E-2</v>
      </c>
      <c r="D46" s="90">
        <f>Enroll!B46+Enroll!N46</f>
        <v>129230</v>
      </c>
      <c r="E46" s="90">
        <f>Enroll!C46+Enroll!O46</f>
        <v>130718</v>
      </c>
      <c r="F46" s="90">
        <f>Enroll!D46+Enroll!P46</f>
        <v>131306</v>
      </c>
      <c r="G46" s="90">
        <f>Enroll!E46+Enroll!Q46</f>
        <v>132295</v>
      </c>
      <c r="H46" s="90">
        <f>Enroll!F46+Enroll!R46</f>
        <v>132972</v>
      </c>
      <c r="I46" s="90">
        <f>Enroll!G46+Enroll!S46</f>
        <v>133780</v>
      </c>
      <c r="J46" s="90">
        <f>Enroll!H46+Enroll!T46</f>
        <v>134740</v>
      </c>
      <c r="K46" s="90">
        <f>Enroll!I46+Enroll!U46</f>
        <v>136188</v>
      </c>
      <c r="L46" s="90">
        <f>Enroll!J46+Enroll!V46</f>
        <v>137233</v>
      </c>
      <c r="M46" s="90">
        <f>Enroll!K46+Enroll!W46</f>
        <v>138867</v>
      </c>
      <c r="N46" s="90">
        <f>Enroll!L46+Enroll!X46</f>
        <v>140001</v>
      </c>
      <c r="O46" s="90">
        <f>Enroll!M46+Enroll!Y46</f>
        <v>141414</v>
      </c>
    </row>
    <row r="47" spans="1:15">
      <c r="A47" s="89" t="s">
        <v>182</v>
      </c>
      <c r="B47" s="102">
        <f t="shared" si="2"/>
        <v>434102</v>
      </c>
      <c r="C47" s="103">
        <f t="shared" si="1"/>
        <v>3.3806400323188011E-2</v>
      </c>
      <c r="D47" s="90">
        <f>Enroll!B47+Enroll!N47</f>
        <v>416404</v>
      </c>
      <c r="E47" s="90">
        <f>Enroll!C47+Enroll!O47</f>
        <v>422816</v>
      </c>
      <c r="F47" s="90">
        <f>Enroll!D47+Enroll!P47</f>
        <v>424842</v>
      </c>
      <c r="G47" s="90">
        <f>Enroll!E47+Enroll!Q47</f>
        <v>427997</v>
      </c>
      <c r="H47" s="90">
        <f>Enroll!F47+Enroll!R47</f>
        <v>430244</v>
      </c>
      <c r="I47" s="90">
        <f>Enroll!G47+Enroll!S47</f>
        <v>432499</v>
      </c>
      <c r="J47" s="90">
        <f>Enroll!H47+Enroll!T47</f>
        <v>434561</v>
      </c>
      <c r="K47" s="90">
        <f>Enroll!I47+Enroll!U47</f>
        <v>438524</v>
      </c>
      <c r="L47" s="90">
        <f>Enroll!J47+Enroll!V47</f>
        <v>440615</v>
      </c>
      <c r="M47" s="90">
        <f>Enroll!K47+Enroll!W47</f>
        <v>443175</v>
      </c>
      <c r="N47" s="90">
        <f>Enroll!L47+Enroll!X47</f>
        <v>447321</v>
      </c>
      <c r="O47" s="90">
        <f>Enroll!M47+Enroll!Y47</f>
        <v>450226</v>
      </c>
    </row>
    <row r="48" spans="1:15">
      <c r="A48" s="89" t="s">
        <v>183</v>
      </c>
      <c r="B48" s="102">
        <f t="shared" si="2"/>
        <v>76860.166666666672</v>
      </c>
      <c r="C48" s="103">
        <f t="shared" si="1"/>
        <v>5.9856106703960925E-3</v>
      </c>
      <c r="D48" s="90">
        <f>Enroll!B48+Enroll!N48</f>
        <v>73855</v>
      </c>
      <c r="E48" s="90">
        <f>Enroll!C48+Enroll!O48</f>
        <v>74613</v>
      </c>
      <c r="F48" s="90">
        <f>Enroll!D48+Enroll!P48</f>
        <v>75019</v>
      </c>
      <c r="G48" s="90">
        <f>Enroll!E48+Enroll!Q48</f>
        <v>75736</v>
      </c>
      <c r="H48" s="90">
        <f>Enroll!F48+Enroll!R48</f>
        <v>76204</v>
      </c>
      <c r="I48" s="90">
        <f>Enroll!G48+Enroll!S48</f>
        <v>76740</v>
      </c>
      <c r="J48" s="90">
        <f>Enroll!H48+Enroll!T48</f>
        <v>76987</v>
      </c>
      <c r="K48" s="90">
        <f>Enroll!I48+Enroll!U48</f>
        <v>77601</v>
      </c>
      <c r="L48" s="90">
        <f>Enroll!J48+Enroll!V48</f>
        <v>77999</v>
      </c>
      <c r="M48" s="90">
        <f>Enroll!K48+Enroll!W48</f>
        <v>78396</v>
      </c>
      <c r="N48" s="90">
        <f>Enroll!L48+Enroll!X48</f>
        <v>79243</v>
      </c>
      <c r="O48" s="90">
        <f>Enroll!M48+Enroll!Y48</f>
        <v>79929</v>
      </c>
    </row>
    <row r="49" spans="1:15">
      <c r="A49" s="89" t="s">
        <v>184</v>
      </c>
      <c r="B49" s="102">
        <f t="shared" si="2"/>
        <v>64621.833333333336</v>
      </c>
      <c r="C49" s="103">
        <f t="shared" si="1"/>
        <v>5.0325305280441044E-3</v>
      </c>
      <c r="D49" s="90">
        <f>Enroll!B49+Enroll!N49</f>
        <v>63042</v>
      </c>
      <c r="E49" s="90">
        <f>Enroll!C49+Enroll!O49</f>
        <v>63917</v>
      </c>
      <c r="F49" s="90">
        <f>Enroll!D49+Enroll!P49</f>
        <v>64395</v>
      </c>
      <c r="G49" s="90">
        <f>Enroll!E49+Enroll!Q49</f>
        <v>64533</v>
      </c>
      <c r="H49" s="90">
        <f>Enroll!F49+Enroll!R49</f>
        <v>64639</v>
      </c>
      <c r="I49" s="90">
        <f>Enroll!G49+Enroll!S49</f>
        <v>64670</v>
      </c>
      <c r="J49" s="90">
        <f>Enroll!H49+Enroll!T49</f>
        <v>64893</v>
      </c>
      <c r="K49" s="90">
        <f>Enroll!I49+Enroll!U49</f>
        <v>64930</v>
      </c>
      <c r="L49" s="90">
        <f>Enroll!J49+Enroll!V49</f>
        <v>65122</v>
      </c>
      <c r="M49" s="90">
        <f>Enroll!K49+Enroll!W49</f>
        <v>65063</v>
      </c>
      <c r="N49" s="90">
        <f>Enroll!L49+Enroll!X49</f>
        <v>65001</v>
      </c>
      <c r="O49" s="90">
        <f>Enroll!M49+Enroll!Y49</f>
        <v>65257</v>
      </c>
    </row>
    <row r="50" spans="1:15">
      <c r="A50" s="89" t="s">
        <v>185</v>
      </c>
      <c r="B50" s="102">
        <f t="shared" si="2"/>
        <v>815.08333333333337</v>
      </c>
      <c r="C50" s="103">
        <f t="shared" si="1"/>
        <v>6.3475942205806849E-5</v>
      </c>
      <c r="D50" s="90">
        <f>Enroll!B50+Enroll!N50</f>
        <v>805</v>
      </c>
      <c r="E50" s="90">
        <f>Enroll!C50+Enroll!O50</f>
        <v>809</v>
      </c>
      <c r="F50" s="90">
        <f>Enroll!D50+Enroll!P50</f>
        <v>814</v>
      </c>
      <c r="G50" s="90">
        <f>Enroll!E50+Enroll!Q50</f>
        <v>819</v>
      </c>
      <c r="H50" s="90">
        <f>Enroll!F50+Enroll!R50</f>
        <v>830</v>
      </c>
      <c r="I50" s="90">
        <f>Enroll!G50+Enroll!S50</f>
        <v>820</v>
      </c>
      <c r="J50" s="90">
        <f>Enroll!H50+Enroll!T50</f>
        <v>815</v>
      </c>
      <c r="K50" s="90">
        <f>Enroll!I50+Enroll!U50</f>
        <v>810</v>
      </c>
      <c r="L50" s="90">
        <f>Enroll!J50+Enroll!V50</f>
        <v>819</v>
      </c>
      <c r="M50" s="90">
        <f>Enroll!K50+Enroll!W50</f>
        <v>826</v>
      </c>
      <c r="N50" s="90">
        <f>Enroll!L50+Enroll!X50</f>
        <v>805</v>
      </c>
      <c r="O50" s="90">
        <f>Enroll!M50+Enroll!Y50</f>
        <v>809</v>
      </c>
    </row>
    <row r="51" spans="1:15">
      <c r="A51" s="89" t="s">
        <v>186</v>
      </c>
      <c r="B51" s="102">
        <f t="shared" si="2"/>
        <v>17148.166666666668</v>
      </c>
      <c r="C51" s="103">
        <f t="shared" si="1"/>
        <v>1.3354414104106453E-3</v>
      </c>
      <c r="D51" s="90">
        <f>Enroll!B51+Enroll!N51</f>
        <v>16569</v>
      </c>
      <c r="E51" s="90">
        <f>Enroll!C51+Enroll!O51</f>
        <v>16733</v>
      </c>
      <c r="F51" s="90">
        <f>Enroll!D51+Enroll!P51</f>
        <v>16773</v>
      </c>
      <c r="G51" s="90">
        <f>Enroll!E51+Enroll!Q51</f>
        <v>16905</v>
      </c>
      <c r="H51" s="90">
        <f>Enroll!F51+Enroll!R51</f>
        <v>16935</v>
      </c>
      <c r="I51" s="90">
        <f>Enroll!G51+Enroll!S51</f>
        <v>16953</v>
      </c>
      <c r="J51" s="90">
        <f>Enroll!H51+Enroll!T51</f>
        <v>17062</v>
      </c>
      <c r="K51" s="90">
        <f>Enroll!I51+Enroll!U51</f>
        <v>17241</v>
      </c>
      <c r="L51" s="90">
        <f>Enroll!J51+Enroll!V51</f>
        <v>17482</v>
      </c>
      <c r="M51" s="90">
        <f>Enroll!K51+Enroll!W51</f>
        <v>17633</v>
      </c>
      <c r="N51" s="90">
        <f>Enroll!L51+Enroll!X51</f>
        <v>17678</v>
      </c>
      <c r="O51" s="90">
        <f>Enroll!M51+Enroll!Y51</f>
        <v>17814</v>
      </c>
    </row>
    <row r="52" spans="1:15">
      <c r="A52" s="89" t="s">
        <v>187</v>
      </c>
      <c r="B52" s="102">
        <f t="shared" si="2"/>
        <v>118515.91666666667</v>
      </c>
      <c r="C52" s="103">
        <f t="shared" si="1"/>
        <v>9.2296200512850049E-3</v>
      </c>
      <c r="D52" s="90">
        <f>Enroll!B52+Enroll!N52</f>
        <v>114399</v>
      </c>
      <c r="E52" s="90">
        <f>Enroll!C52+Enroll!O52</f>
        <v>115392</v>
      </c>
      <c r="F52" s="90">
        <f>Enroll!D52+Enroll!P52</f>
        <v>116013</v>
      </c>
      <c r="G52" s="90">
        <f>Enroll!E52+Enroll!Q52</f>
        <v>116893</v>
      </c>
      <c r="H52" s="90">
        <f>Enroll!F52+Enroll!R52</f>
        <v>117086</v>
      </c>
      <c r="I52" s="90">
        <f>Enroll!G52+Enroll!S52</f>
        <v>117443</v>
      </c>
      <c r="J52" s="90">
        <f>Enroll!H52+Enroll!T52</f>
        <v>118034</v>
      </c>
      <c r="K52" s="90">
        <f>Enroll!I52+Enroll!U52</f>
        <v>119441</v>
      </c>
      <c r="L52" s="90">
        <f>Enroll!J52+Enroll!V52</f>
        <v>120314</v>
      </c>
      <c r="M52" s="90">
        <f>Enroll!K52+Enroll!W52</f>
        <v>121000</v>
      </c>
      <c r="N52" s="90">
        <f>Enroll!L52+Enroll!X52</f>
        <v>122537</v>
      </c>
      <c r="O52" s="90">
        <f>Enroll!M52+Enroll!Y52</f>
        <v>123639</v>
      </c>
    </row>
    <row r="53" spans="1:15">
      <c r="A53" s="89" t="s">
        <v>188</v>
      </c>
      <c r="B53" s="102">
        <f t="shared" si="2"/>
        <v>123449.58333333333</v>
      </c>
      <c r="C53" s="103">
        <f t="shared" si="1"/>
        <v>9.6138373789971601E-3</v>
      </c>
      <c r="D53" s="90">
        <f>Enroll!B53+Enroll!N53</f>
        <v>119855</v>
      </c>
      <c r="E53" s="90">
        <f>Enroll!C53+Enroll!O53</f>
        <v>121040</v>
      </c>
      <c r="F53" s="90">
        <f>Enroll!D53+Enroll!P53</f>
        <v>121893</v>
      </c>
      <c r="G53" s="90">
        <f>Enroll!E53+Enroll!Q53</f>
        <v>122660</v>
      </c>
      <c r="H53" s="90">
        <f>Enroll!F53+Enroll!R53</f>
        <v>122823</v>
      </c>
      <c r="I53" s="90">
        <f>Enroll!G53+Enroll!S53</f>
        <v>122855</v>
      </c>
      <c r="J53" s="90">
        <f>Enroll!H53+Enroll!T53</f>
        <v>122977</v>
      </c>
      <c r="K53" s="90">
        <f>Enroll!I53+Enroll!U53</f>
        <v>123852</v>
      </c>
      <c r="L53" s="90">
        <f>Enroll!J53+Enroll!V53</f>
        <v>124888</v>
      </c>
      <c r="M53" s="90">
        <f>Enroll!K53+Enroll!W53</f>
        <v>125611</v>
      </c>
      <c r="N53" s="90">
        <f>Enroll!L53+Enroll!X53</f>
        <v>126249</v>
      </c>
      <c r="O53" s="90">
        <f>Enroll!M53+Enroll!Y53</f>
        <v>126692</v>
      </c>
    </row>
    <row r="54" spans="1:15">
      <c r="A54" s="89" t="s">
        <v>189</v>
      </c>
      <c r="B54" s="102">
        <f t="shared" si="2"/>
        <v>230102.41666666666</v>
      </c>
      <c r="C54" s="103">
        <f t="shared" si="1"/>
        <v>1.7919600492894164E-2</v>
      </c>
      <c r="D54" s="90">
        <f>Enroll!B54+Enroll!N54</f>
        <v>220335</v>
      </c>
      <c r="E54" s="90">
        <f>Enroll!C54+Enroll!O54</f>
        <v>223938</v>
      </c>
      <c r="F54" s="90">
        <f>Enroll!D54+Enroll!P54</f>
        <v>225886</v>
      </c>
      <c r="G54" s="90">
        <f>Enroll!E54+Enroll!Q54</f>
        <v>227832</v>
      </c>
      <c r="H54" s="90">
        <f>Enroll!F54+Enroll!R54</f>
        <v>228928</v>
      </c>
      <c r="I54" s="90">
        <f>Enroll!G54+Enroll!S54</f>
        <v>228282</v>
      </c>
      <c r="J54" s="90">
        <f>Enroll!H54+Enroll!T54</f>
        <v>230189</v>
      </c>
      <c r="K54" s="90">
        <f>Enroll!I54+Enroll!U54</f>
        <v>232520</v>
      </c>
      <c r="L54" s="90">
        <f>Enroll!J54+Enroll!V54</f>
        <v>234221</v>
      </c>
      <c r="M54" s="90">
        <f>Enroll!K54+Enroll!W54</f>
        <v>235605</v>
      </c>
      <c r="N54" s="90">
        <f>Enroll!L54+Enroll!X54</f>
        <v>236574</v>
      </c>
      <c r="O54" s="90">
        <f>Enroll!M54+Enroll!Y54</f>
        <v>236919</v>
      </c>
    </row>
    <row r="55" spans="1:15">
      <c r="A55" s="89" t="s">
        <v>190</v>
      </c>
      <c r="B55" s="102">
        <f>AVERAGE(D55:O55)+B64</f>
        <v>71025.083333333343</v>
      </c>
      <c r="C55" s="103">
        <f t="shared" si="1"/>
        <v>5.531194051523503E-3</v>
      </c>
      <c r="D55" s="90">
        <f>Enroll!B55+Enroll!N55</f>
        <v>38799</v>
      </c>
      <c r="E55" s="90">
        <f>Enroll!C55+Enroll!O55</f>
        <v>39296</v>
      </c>
      <c r="F55" s="90">
        <f>Enroll!D55+Enroll!P55</f>
        <v>39540</v>
      </c>
      <c r="G55" s="90">
        <f>Enroll!E55+Enroll!Q55</f>
        <v>39941</v>
      </c>
      <c r="H55" s="90">
        <f>Enroll!F55+Enroll!R55</f>
        <v>40191</v>
      </c>
      <c r="I55" s="90">
        <f>Enroll!G55+Enroll!S55</f>
        <v>40199</v>
      </c>
      <c r="J55" s="90">
        <f>Enroll!H55+Enroll!T55</f>
        <v>40561</v>
      </c>
      <c r="K55" s="90">
        <f>Enroll!I55+Enroll!U55</f>
        <v>40637</v>
      </c>
      <c r="L55" s="90">
        <f>Enroll!J55+Enroll!V55</f>
        <v>40801</v>
      </c>
      <c r="M55" s="90">
        <f>Enroll!K55+Enroll!W55</f>
        <v>40919</v>
      </c>
      <c r="N55" s="90">
        <f>Enroll!L55+Enroll!X55</f>
        <v>40944</v>
      </c>
      <c r="O55" s="90">
        <f>Enroll!M55+Enroll!Y55</f>
        <v>41104</v>
      </c>
    </row>
    <row r="56" spans="1:15">
      <c r="A56" s="89" t="s">
        <v>192</v>
      </c>
      <c r="B56" s="102">
        <f t="shared" ref="B56:B61" si="3">AVERAGE(D56:O56)</f>
        <v>26891.166666666668</v>
      </c>
      <c r="C56" s="103">
        <f t="shared" si="1"/>
        <v>2.0941934049852401E-3</v>
      </c>
      <c r="D56" s="90">
        <f>Enroll!B56+Enroll!N56</f>
        <v>26088</v>
      </c>
      <c r="E56" s="90">
        <f>Enroll!C56+Enroll!O56</f>
        <v>26496</v>
      </c>
      <c r="F56" s="90">
        <f>Enroll!D56+Enroll!P56</f>
        <v>26747</v>
      </c>
      <c r="G56" s="90">
        <f>Enroll!E56+Enroll!Q56</f>
        <v>26881</v>
      </c>
      <c r="H56" s="90">
        <f>Enroll!F56+Enroll!R56</f>
        <v>26943</v>
      </c>
      <c r="I56" s="90">
        <f>Enroll!G56+Enroll!S56</f>
        <v>26824</v>
      </c>
      <c r="J56" s="90">
        <f>Enroll!H56+Enroll!T56</f>
        <v>26937</v>
      </c>
      <c r="K56" s="90">
        <f>Enroll!I56+Enroll!U56</f>
        <v>27064</v>
      </c>
      <c r="L56" s="90">
        <f>Enroll!J56+Enroll!V56</f>
        <v>27152</v>
      </c>
      <c r="M56" s="90">
        <f>Enroll!K56+Enroll!W56</f>
        <v>27224</v>
      </c>
      <c r="N56" s="90">
        <f>Enroll!L56+Enroll!X56</f>
        <v>27140</v>
      </c>
      <c r="O56" s="90">
        <f>Enroll!M56+Enroll!Y56</f>
        <v>27198</v>
      </c>
    </row>
    <row r="57" spans="1:15">
      <c r="A57" s="89" t="s">
        <v>193</v>
      </c>
      <c r="B57" s="102">
        <f t="shared" si="3"/>
        <v>4945.75</v>
      </c>
      <c r="C57" s="103">
        <f t="shared" si="1"/>
        <v>3.8515833697704021E-4</v>
      </c>
      <c r="D57" s="90">
        <f>Enroll!B57+Enroll!N57</f>
        <v>4768</v>
      </c>
      <c r="E57" s="90">
        <f>Enroll!C57+Enroll!O57</f>
        <v>4858</v>
      </c>
      <c r="F57" s="90">
        <f>Enroll!D57+Enroll!P57</f>
        <v>4886</v>
      </c>
      <c r="G57" s="90">
        <f>Enroll!E57+Enroll!Q57</f>
        <v>4939</v>
      </c>
      <c r="H57" s="90">
        <f>Enroll!F57+Enroll!R57</f>
        <v>4937</v>
      </c>
      <c r="I57" s="90">
        <f>Enroll!G57+Enroll!S57</f>
        <v>4949</v>
      </c>
      <c r="J57" s="90">
        <f>Enroll!H57+Enroll!T57</f>
        <v>5022</v>
      </c>
      <c r="K57" s="90">
        <f>Enroll!I57+Enroll!U57</f>
        <v>5042</v>
      </c>
      <c r="L57" s="90">
        <f>Enroll!J57+Enroll!V57</f>
        <v>5055</v>
      </c>
      <c r="M57" s="90">
        <f>Enroll!K57+Enroll!W57</f>
        <v>5042</v>
      </c>
      <c r="N57" s="90">
        <f>Enroll!L57+Enroll!X57</f>
        <v>4927</v>
      </c>
      <c r="O57" s="90">
        <f>Enroll!M57+Enroll!Y57</f>
        <v>4924</v>
      </c>
    </row>
    <row r="58" spans="1:15">
      <c r="A58" s="89" t="s">
        <v>194</v>
      </c>
      <c r="B58" s="102">
        <f t="shared" si="3"/>
        <v>245275.66666666666</v>
      </c>
      <c r="C58" s="103">
        <f t="shared" si="1"/>
        <v>1.910124205110816E-2</v>
      </c>
      <c r="D58" s="90">
        <f>Enroll!B58+Enroll!N58</f>
        <v>236950</v>
      </c>
      <c r="E58" s="90">
        <f>Enroll!C58+Enroll!O58</f>
        <v>239170</v>
      </c>
      <c r="F58" s="90">
        <f>Enroll!D58+Enroll!P58</f>
        <v>240257</v>
      </c>
      <c r="G58" s="90">
        <f>Enroll!E58+Enroll!Q58</f>
        <v>241689</v>
      </c>
      <c r="H58" s="90">
        <f>Enroll!F58+Enroll!R58</f>
        <v>242550</v>
      </c>
      <c r="I58" s="90">
        <f>Enroll!G58+Enroll!S58</f>
        <v>243878</v>
      </c>
      <c r="J58" s="90">
        <f>Enroll!H58+Enroll!T58</f>
        <v>245232</v>
      </c>
      <c r="K58" s="90">
        <f>Enroll!I58+Enroll!U58</f>
        <v>247697</v>
      </c>
      <c r="L58" s="90">
        <f>Enroll!J58+Enroll!V58</f>
        <v>248713</v>
      </c>
      <c r="M58" s="90">
        <f>Enroll!K58+Enroll!W58</f>
        <v>251191</v>
      </c>
      <c r="N58" s="90">
        <f>Enroll!L58+Enroll!X58</f>
        <v>252176</v>
      </c>
      <c r="O58" s="90">
        <f>Enroll!M58+Enroll!Y58</f>
        <v>253805</v>
      </c>
    </row>
    <row r="59" spans="1:15">
      <c r="A59" s="89" t="s">
        <v>195</v>
      </c>
      <c r="B59" s="102">
        <f t="shared" si="3"/>
        <v>14352.166666666666</v>
      </c>
      <c r="C59" s="103">
        <f t="shared" si="1"/>
        <v>1.1176983562352816E-3</v>
      </c>
      <c r="D59" s="90">
        <f>Enroll!B59+Enroll!N59</f>
        <v>13863</v>
      </c>
      <c r="E59" s="90">
        <f>Enroll!C59+Enroll!O59</f>
        <v>14066</v>
      </c>
      <c r="F59" s="90">
        <f>Enroll!D59+Enroll!P59</f>
        <v>14183</v>
      </c>
      <c r="G59" s="90">
        <f>Enroll!E59+Enroll!Q59</f>
        <v>14250</v>
      </c>
      <c r="H59" s="90">
        <f>Enroll!F59+Enroll!R59</f>
        <v>14329</v>
      </c>
      <c r="I59" s="90">
        <f>Enroll!G59+Enroll!S59</f>
        <v>14331</v>
      </c>
      <c r="J59" s="90">
        <f>Enroll!H59+Enroll!T59</f>
        <v>14405</v>
      </c>
      <c r="K59" s="90">
        <f>Enroll!I59+Enroll!U59</f>
        <v>14516</v>
      </c>
      <c r="L59" s="90">
        <f>Enroll!J59+Enroll!V59</f>
        <v>14636</v>
      </c>
      <c r="M59" s="90">
        <f>Enroll!K59+Enroll!W59</f>
        <v>14691</v>
      </c>
      <c r="N59" s="90">
        <f>Enroll!L59+Enroll!X59</f>
        <v>14466</v>
      </c>
      <c r="O59" s="90">
        <f>Enroll!M59+Enroll!Y59</f>
        <v>14490</v>
      </c>
    </row>
    <row r="60" spans="1:15">
      <c r="A60" s="89" t="s">
        <v>196</v>
      </c>
      <c r="B60" s="102">
        <f t="shared" si="3"/>
        <v>226716.33333333334</v>
      </c>
      <c r="C60" s="103">
        <f t="shared" si="1"/>
        <v>1.7655903737997063E-2</v>
      </c>
      <c r="D60" s="90">
        <f>Enroll!B60+Enroll!N60</f>
        <v>216023</v>
      </c>
      <c r="E60" s="90">
        <f>Enroll!C60+Enroll!O60</f>
        <v>220154</v>
      </c>
      <c r="F60" s="90">
        <f>Enroll!D60+Enroll!P60</f>
        <v>221528</v>
      </c>
      <c r="G60" s="90">
        <f>Enroll!E60+Enroll!Q60</f>
        <v>223446</v>
      </c>
      <c r="H60" s="90">
        <f>Enroll!F60+Enroll!R60</f>
        <v>224466</v>
      </c>
      <c r="I60" s="90">
        <f>Enroll!G60+Enroll!S60</f>
        <v>225336</v>
      </c>
      <c r="J60" s="90">
        <f>Enroll!H60+Enroll!T60</f>
        <v>226544</v>
      </c>
      <c r="K60" s="90">
        <f>Enroll!I60+Enroll!U60</f>
        <v>228794</v>
      </c>
      <c r="L60" s="90">
        <f>Enroll!J60+Enroll!V60</f>
        <v>230046</v>
      </c>
      <c r="M60" s="90">
        <f>Enroll!K60+Enroll!W60</f>
        <v>232193</v>
      </c>
      <c r="N60" s="90">
        <f>Enroll!L60+Enroll!X60</f>
        <v>234823</v>
      </c>
      <c r="O60" s="90">
        <f>Enroll!M60+Enroll!Y60</f>
        <v>237243</v>
      </c>
    </row>
    <row r="61" spans="1:15">
      <c r="A61" s="89" t="s">
        <v>197</v>
      </c>
      <c r="B61" s="102">
        <f t="shared" si="3"/>
        <v>56685.75</v>
      </c>
      <c r="C61" s="103">
        <f t="shared" si="1"/>
        <v>4.4144951120247194E-3</v>
      </c>
      <c r="D61" s="90">
        <f>Enroll!B61+Enroll!N61</f>
        <v>53825</v>
      </c>
      <c r="E61" s="90">
        <f>Enroll!C61+Enroll!O61</f>
        <v>54945</v>
      </c>
      <c r="F61" s="90">
        <f>Enroll!D61+Enroll!P61</f>
        <v>55359</v>
      </c>
      <c r="G61" s="90">
        <f>Enroll!E61+Enroll!Q61</f>
        <v>55910</v>
      </c>
      <c r="H61" s="90">
        <f>Enroll!F61+Enroll!R61</f>
        <v>55828</v>
      </c>
      <c r="I61" s="90">
        <f>Enroll!G61+Enroll!S61</f>
        <v>56308</v>
      </c>
      <c r="J61" s="90">
        <f>Enroll!H61+Enroll!T61</f>
        <v>56825</v>
      </c>
      <c r="K61" s="90">
        <f>Enroll!I61+Enroll!U61</f>
        <v>57429</v>
      </c>
      <c r="L61" s="90">
        <f>Enroll!J61+Enroll!V61</f>
        <v>57700</v>
      </c>
      <c r="M61" s="90">
        <f>Enroll!K61+Enroll!W61</f>
        <v>58018</v>
      </c>
      <c r="N61" s="90">
        <f>Enroll!L61+Enroll!X61</f>
        <v>58908</v>
      </c>
      <c r="O61" s="90">
        <f>Enroll!M61+Enroll!Y61</f>
        <v>59174</v>
      </c>
    </row>
    <row r="62" spans="1:15">
      <c r="A62" s="89"/>
      <c r="B62" s="102">
        <f>SUM(B5:B61)</f>
        <v>12840822.916666666</v>
      </c>
      <c r="C62" s="103">
        <f t="shared" si="1"/>
        <v>1</v>
      </c>
      <c r="D62" s="90"/>
      <c r="E62" s="90"/>
      <c r="F62" s="90"/>
      <c r="G62" s="90"/>
      <c r="H62" s="90"/>
      <c r="I62" s="90"/>
      <c r="J62" s="90"/>
      <c r="K62" s="90"/>
      <c r="L62" s="90"/>
      <c r="M62" s="90"/>
      <c r="N62" s="90"/>
      <c r="O62" s="90"/>
    </row>
    <row r="63" spans="1:15">
      <c r="A63" s="89"/>
      <c r="B63" s="102"/>
      <c r="C63" s="102"/>
      <c r="D63" s="90"/>
      <c r="E63" s="90"/>
      <c r="F63" s="90"/>
      <c r="G63" s="90"/>
      <c r="H63" s="90"/>
      <c r="I63" s="90"/>
      <c r="J63" s="90"/>
      <c r="K63" s="90"/>
      <c r="L63" s="90"/>
      <c r="M63" s="90"/>
      <c r="N63" s="90"/>
      <c r="O63" s="90"/>
    </row>
    <row r="64" spans="1:15" ht="15.75" thickBot="1">
      <c r="A64" s="93" t="s">
        <v>280</v>
      </c>
      <c r="B64" s="102">
        <f>AVERAGE(D64:O64)</f>
        <v>30780.75</v>
      </c>
      <c r="C64" s="102"/>
      <c r="D64" s="90">
        <f>Enroll!B62+Enroll!N62</f>
        <v>29695</v>
      </c>
      <c r="E64" s="90">
        <f>Enroll!C62+Enroll!O62</f>
        <v>30134</v>
      </c>
      <c r="F64" s="90">
        <f>Enroll!D62+Enroll!P62</f>
        <v>30378</v>
      </c>
      <c r="G64" s="90">
        <f>Enroll!E62+Enroll!Q62</f>
        <v>30519</v>
      </c>
      <c r="H64" s="90">
        <f>Enroll!F62+Enroll!R62</f>
        <v>30513</v>
      </c>
      <c r="I64" s="90">
        <f>Enroll!G62+Enroll!S62</f>
        <v>30427</v>
      </c>
      <c r="J64" s="90">
        <f>Enroll!H62+Enroll!T62</f>
        <v>30664</v>
      </c>
      <c r="K64" s="90">
        <f>Enroll!I62+Enroll!U62</f>
        <v>30974</v>
      </c>
      <c r="L64" s="90">
        <f>Enroll!J62+Enroll!V62</f>
        <v>31343</v>
      </c>
      <c r="M64" s="90">
        <f>Enroll!K62+Enroll!W62</f>
        <v>31497</v>
      </c>
      <c r="N64" s="90">
        <f>Enroll!L62+Enroll!X62</f>
        <v>31485</v>
      </c>
      <c r="O64" s="90">
        <f>Enroll!M62+Enroll!Y62</f>
        <v>31740</v>
      </c>
    </row>
    <row r="67" spans="4:15">
      <c r="D67" s="101"/>
      <c r="E67" s="101"/>
      <c r="F67" s="101"/>
      <c r="G67" s="101"/>
      <c r="H67" s="101"/>
      <c r="I67" s="101"/>
      <c r="J67" s="101"/>
      <c r="K67" s="101"/>
      <c r="L67" s="101"/>
      <c r="M67" s="101"/>
      <c r="N67" s="101"/>
      <c r="O67" s="101"/>
    </row>
  </sheetData>
  <mergeCells count="1">
    <mergeCell ref="D3:O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1D255-BCD7-4C10-B233-80F3A1944B6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FB647E6-F66F-4B6C-AC42-8ECD9D52CDA4}">
  <ds:schemaRefs>
    <ds:schemaRef ds:uri="http://schemas.microsoft.com/sharepoint/v3/contenttype/forms"/>
  </ds:schemaRefs>
</ds:datastoreItem>
</file>

<file path=customXml/itemProps3.xml><?xml version="1.0" encoding="utf-8"?>
<ds:datastoreItem xmlns:ds="http://schemas.openxmlformats.org/officeDocument/2006/customXml" ds:itemID="{C4217048-E33F-46C5-94DB-EDA44F9F5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848F2A-8F79-49EA-BC2E-688A665E45EF}">
  <ds:schemaRefs>
    <ds:schemaRef ds:uri="http://schemas.microsoft.com/office/2006/metadata/longProperties"/>
  </ds:schemaRefs>
</ds:datastoreItem>
</file>

<file path=customXml/itemProps5.xml><?xml version="1.0" encoding="utf-8"?>
<ds:datastoreItem xmlns:ds="http://schemas.openxmlformats.org/officeDocument/2006/customXml" ds:itemID="{AC338BDB-5748-47B5-810F-883BF2A79E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Children Units</vt:lpstr>
      <vt:lpstr>Children Dollars</vt:lpstr>
      <vt:lpstr>SMA Limits</vt:lpstr>
      <vt:lpstr>Adjusted Dollars</vt:lpstr>
      <vt:lpstr>SMA Rates</vt:lpstr>
      <vt:lpstr>EPSDT Settlement</vt:lpstr>
      <vt:lpstr>Isolation of Entitlements</vt:lpstr>
      <vt:lpstr>Enclosure 2</vt:lpstr>
      <vt:lpstr>FY 1415 FFSIP BY TAR CNTY</vt:lpstr>
      <vt:lpstr>FY14-15 SDMC Prfssnal Srvcs</vt:lpstr>
      <vt:lpstr>Enrollment</vt:lpstr>
      <vt:lpstr>Enroll</vt:lpstr>
      <vt:lpstr>Enroll AVG</vt:lpstr>
      <vt:lpstr>'Enclosure 2'!Print_Titles</vt:lpstr>
      <vt:lpstr>'EPSDT Settlement'!Print_Titles</vt:lpstr>
      <vt:lpstr>'Isolation of Entitlements'!Print_Titles</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Encl_2-FY2014-15_BHS_Growth_Allocation_Methodology_02-24-17</dc:title>
  <dc:creator>Windows User</dc:creator>
  <cp:keywords>MHSUDS_Information_Notice_17-007</cp:keywords>
  <cp:lastModifiedBy>westj</cp:lastModifiedBy>
  <cp:lastPrinted>2017-05-12T17:17:20Z</cp:lastPrinted>
  <dcterms:created xsi:type="dcterms:W3CDTF">2013-04-18T23:49:02Z</dcterms:created>
  <dcterms:modified xsi:type="dcterms:W3CDTF">2020-11-01T08:12:45Z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DHCSDOC-1363137784-864</vt:lpwstr>
  </property>
  <property fmtid="{D5CDD505-2E9C-101B-9397-08002B2CF9AE}" pid="5" name="_dlc_DocIdItemGuid">
    <vt:lpwstr>2f666a72-a817-4c3f-bf43-436de20333d0</vt:lpwstr>
  </property>
  <property fmtid="{D5CDD505-2E9C-101B-9397-08002B2CF9AE}" pid="6" name="_dlc_DocIdUrl">
    <vt:lpwstr>http://dhcs2016prod:88/services/MH/_layouts/15/DocIdRedir.aspx?ID=DHCSDOC-1363137784-864, DHCSDOC-1363137784-864</vt:lpwstr>
  </property>
  <property fmtid="{D5CDD505-2E9C-101B-9397-08002B2CF9AE}" pid="7" name="ContentTypeId">
    <vt:lpwstr>0x0101000DD778A44A894D44A57135C48A267F0A</vt:lpwstr>
  </property>
</Properties>
</file>