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SPS\SRU\GEMT\Provider COST REPORTS\2223\"/>
    </mc:Choice>
  </mc:AlternateContent>
  <workbookProtection workbookPassword="E7EE" lockStructure="1"/>
  <bookViews>
    <workbookView xWindow="53880" yWindow="-120" windowWidth="25440" windowHeight="15390" tabRatio="747"/>
  </bookViews>
  <sheets>
    <sheet name="Certification" sheetId="1" r:id="rId1"/>
    <sheet name="Sch 1 - Total Expense" sheetId="2" r:id="rId2"/>
    <sheet name="Sch 2 - MTS Expense" sheetId="12" r:id="rId3"/>
    <sheet name="Sch 3 - NON-MTS Expense" sheetId="13" r:id="rId4"/>
    <sheet name="Sch 4 - CRSB" sheetId="14" r:id="rId5"/>
    <sheet name="Sch 5 - A&amp;G" sheetId="15" r:id="rId6"/>
    <sheet name="Sch 6 - Reclassifications" sheetId="7" r:id="rId7"/>
    <sheet name="Sch 7 - Adjustments" sheetId="8" r:id="rId8"/>
    <sheet name="Sch 8 - Revenues " sheetId="9" r:id="rId9"/>
    <sheet name="Sch 9 - Final Settlement" sheetId="11" r:id="rId10"/>
    <sheet name="Sch 10 - Notes" sheetId="18" r:id="rId11"/>
    <sheet name="Data Validation Lists" sheetId="19" state="hidden" r:id="rId12"/>
  </sheets>
  <definedNames>
    <definedName name="Fire_District_Name">Certification!$A$5</definedName>
    <definedName name="FYE">Certification!$C$25</definedName>
    <definedName name="NPI">Certification!$F$5</definedName>
    <definedName name="_xlnm.Print_Area" localSheetId="0">Certification!$A$1:$H$58</definedName>
    <definedName name="_xlnm.Print_Area" localSheetId="1">'Sch 1 - Total Expense'!$A$1:$H$88</definedName>
    <definedName name="_xlnm.Print_Area" localSheetId="2">'Sch 2 - MTS Expense'!$A$1:$I$89</definedName>
    <definedName name="_xlnm.Print_Area" localSheetId="3">'Sch 3 - NON-MTS Expense'!$A$1:$I$89</definedName>
    <definedName name="_xlnm.Print_Area" localSheetId="4">'Sch 4 - CRSB'!$A$1:$J$70</definedName>
    <definedName name="_xlnm.Print_Area" localSheetId="5">'Sch 5 - A&amp;G'!$A$1:$J$63</definedName>
    <definedName name="_xlnm.Print_Area" localSheetId="7">'Sch 7 - Adjustments'!$A$1:$I$45</definedName>
    <definedName name="_xlnm.Print_Area" localSheetId="8">'Sch 8 - Revenues '!$A$1:$K$68</definedName>
    <definedName name="_xlnm.Print_Titles" localSheetId="1">'Sch 1 - Total Expense'!$1:$8</definedName>
    <definedName name="_xlnm.Print_Titles" localSheetId="2">'Sch 2 - MTS Expense'!$1:$8</definedName>
    <definedName name="_xlnm.Print_Titles" localSheetId="3">'Sch 3 - NON-MTS Expense'!$1:$8</definedName>
    <definedName name="_xlnm.Print_Titles" localSheetId="6">'Sch 6 - Reclassifications'!$1:$8</definedName>
    <definedName name="Z_582105C9_F33C_4050_B826_7CABFA66D58D_.wvu.PrintArea" localSheetId="2" hidden="1">'Sch 2 - MTS Expense'!$A$1:$I$81</definedName>
    <definedName name="Z_582105C9_F33C_4050_B826_7CABFA66D58D_.wvu.PrintArea" localSheetId="3" hidden="1">'Sch 3 - NON-MTS Expense'!$A$1:$I$81</definedName>
    <definedName name="Z_582105C9_F33C_4050_B826_7CABFA66D58D_.wvu.PrintArea" localSheetId="4" hidden="1">'Sch 4 - CRSB'!$A$1:$J$56</definedName>
    <definedName name="Z_582105C9_F33C_4050_B826_7CABFA66D58D_.wvu.PrintArea" localSheetId="5" hidden="1">'Sch 5 - A&amp;G'!$A$1:$J$42</definedName>
    <definedName name="Z_70902B1F_7260_4365_9C5D_64135BAF0273_.wvu.PrintArea" localSheetId="0" hidden="1">Certification!$A$1:$H$58</definedName>
    <definedName name="Z_70902B1F_7260_4365_9C5D_64135BAF0273_.wvu.PrintArea" localSheetId="1" hidden="1">'Sch 1 - Total Expense'!$A$1:$H$81</definedName>
    <definedName name="Z_70902B1F_7260_4365_9C5D_64135BAF0273_.wvu.PrintArea" localSheetId="2" hidden="1">'Sch 2 - MTS Expense'!$A$1:$I$81</definedName>
    <definedName name="Z_70902B1F_7260_4365_9C5D_64135BAF0273_.wvu.PrintArea" localSheetId="3" hidden="1">'Sch 3 - NON-MTS Expense'!$A$1:$I$81</definedName>
    <definedName name="Z_70902B1F_7260_4365_9C5D_64135BAF0273_.wvu.PrintArea" localSheetId="4" hidden="1">'Sch 4 - CRSB'!$A$1:$J$56</definedName>
    <definedName name="Z_70902B1F_7260_4365_9C5D_64135BAF0273_.wvu.PrintArea" localSheetId="5" hidden="1">'Sch 5 - A&amp;G'!$A$1:$J$42</definedName>
    <definedName name="Z_70902B1F_7260_4365_9C5D_64135BAF0273_.wvu.PrintArea" localSheetId="7" hidden="1">'Sch 7 - Adjustments'!$A$1:$I$42</definedName>
    <definedName name="Z_70902B1F_7260_4365_9C5D_64135BAF0273_.wvu.Rows" localSheetId="0" hidden="1">Certification!#REF!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8" l="1"/>
  <c r="B18" i="12" l="1"/>
  <c r="A10" i="12"/>
  <c r="B31" i="12"/>
  <c r="B20" i="12"/>
  <c r="J16" i="9" l="1"/>
  <c r="J27" i="9" l="1"/>
  <c r="J26" i="9"/>
  <c r="J25" i="9"/>
  <c r="J24" i="9"/>
  <c r="J23" i="9"/>
  <c r="J22" i="9"/>
  <c r="J28" i="9" s="1"/>
  <c r="J15" i="9"/>
  <c r="J14" i="9"/>
  <c r="J13" i="9"/>
  <c r="J12" i="9"/>
  <c r="J11" i="9"/>
  <c r="H22" i="11" l="1"/>
  <c r="E21" i="11"/>
  <c r="F21" i="11"/>
  <c r="G21" i="11"/>
  <c r="D21" i="11"/>
  <c r="G31" i="11"/>
  <c r="F31" i="11"/>
  <c r="D31" i="11" l="1"/>
  <c r="B18" i="14"/>
  <c r="B12" i="14"/>
  <c r="L69" i="7"/>
  <c r="H69" i="7"/>
  <c r="B19" i="14"/>
  <c r="B41" i="14"/>
  <c r="B40" i="13"/>
  <c r="B18" i="13"/>
  <c r="B19" i="12"/>
  <c r="C3" i="8"/>
  <c r="H24" i="11"/>
  <c r="E31" i="11"/>
  <c r="F17" i="9"/>
  <c r="D33" i="11" s="1"/>
  <c r="G17" i="9"/>
  <c r="E33" i="11" s="1"/>
  <c r="G28" i="9"/>
  <c r="F28" i="9"/>
  <c r="H60" i="9"/>
  <c r="J60" i="9" s="1"/>
  <c r="I60" i="9"/>
  <c r="J57" i="9"/>
  <c r="J58" i="9"/>
  <c r="J59" i="9"/>
  <c r="J32" i="9"/>
  <c r="H3" i="18"/>
  <c r="D4" i="18"/>
  <c r="D3" i="18"/>
  <c r="B9" i="12"/>
  <c r="B10" i="12"/>
  <c r="B11" i="12"/>
  <c r="B12" i="12"/>
  <c r="B13" i="12"/>
  <c r="B14" i="12"/>
  <c r="B15" i="12"/>
  <c r="B16" i="12"/>
  <c r="B17" i="12"/>
  <c r="B22" i="12"/>
  <c r="B23" i="12"/>
  <c r="B24" i="12"/>
  <c r="B25" i="12"/>
  <c r="B26" i="12"/>
  <c r="B27" i="12"/>
  <c r="B28" i="12"/>
  <c r="B29" i="12"/>
  <c r="B30" i="12"/>
  <c r="B33" i="12"/>
  <c r="B34" i="12"/>
  <c r="B35" i="12"/>
  <c r="B36" i="12"/>
  <c r="B37" i="12"/>
  <c r="B38" i="12"/>
  <c r="B39" i="12"/>
  <c r="B40" i="12"/>
  <c r="B41" i="12"/>
  <c r="B42" i="12"/>
  <c r="B43" i="12"/>
  <c r="B45"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1" i="12"/>
  <c r="E20" i="13"/>
  <c r="E31" i="13"/>
  <c r="C3" i="11"/>
  <c r="G3" i="11"/>
  <c r="C4" i="11"/>
  <c r="C4" i="9"/>
  <c r="I3" i="9"/>
  <c r="C3" i="9"/>
  <c r="C3" i="7"/>
  <c r="C4" i="7"/>
  <c r="J3" i="7"/>
  <c r="A53" i="14"/>
  <c r="B53" i="14"/>
  <c r="D53" i="14"/>
  <c r="A54" i="13"/>
  <c r="G54" i="13" s="1"/>
  <c r="B54" i="13"/>
  <c r="D54" i="13"/>
  <c r="A54" i="12"/>
  <c r="H54" i="12" s="1"/>
  <c r="D54" i="2"/>
  <c r="F79" i="13"/>
  <c r="D62" i="14"/>
  <c r="E60" i="14"/>
  <c r="J33" i="9"/>
  <c r="J34" i="9"/>
  <c r="J35" i="9"/>
  <c r="J36" i="9"/>
  <c r="J37" i="9"/>
  <c r="J38" i="9"/>
  <c r="J39" i="9"/>
  <c r="J40" i="9"/>
  <c r="J41" i="9"/>
  <c r="J42" i="9"/>
  <c r="J43" i="9"/>
  <c r="J44" i="9"/>
  <c r="J45" i="9"/>
  <c r="J46" i="9"/>
  <c r="J47" i="9"/>
  <c r="J48" i="9"/>
  <c r="J49" i="9"/>
  <c r="J50" i="9"/>
  <c r="J51" i="9"/>
  <c r="J52" i="9"/>
  <c r="J53" i="9"/>
  <c r="J54" i="9"/>
  <c r="J55" i="9"/>
  <c r="J56" i="9"/>
  <c r="E54" i="14"/>
  <c r="E42" i="12"/>
  <c r="E42" i="13"/>
  <c r="C4" i="8"/>
  <c r="H3" i="8"/>
  <c r="C4" i="12"/>
  <c r="C4" i="13"/>
  <c r="C4" i="14"/>
  <c r="C4" i="15"/>
  <c r="C4" i="2"/>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10" i="15"/>
  <c r="B11" i="15"/>
  <c r="B9" i="15"/>
  <c r="B34" i="14"/>
  <c r="B35" i="14"/>
  <c r="B36" i="14"/>
  <c r="B37" i="14"/>
  <c r="B38" i="14"/>
  <c r="B39" i="14"/>
  <c r="B40" i="14"/>
  <c r="B42" i="14"/>
  <c r="B43" i="14"/>
  <c r="B45" i="14"/>
  <c r="B46" i="14"/>
  <c r="B47" i="14"/>
  <c r="B48" i="14"/>
  <c r="B49" i="14"/>
  <c r="B50" i="14"/>
  <c r="B51" i="14"/>
  <c r="B52" i="14"/>
  <c r="B54" i="14"/>
  <c r="B55" i="14"/>
  <c r="B22" i="13"/>
  <c r="B23" i="13"/>
  <c r="B24" i="13"/>
  <c r="B25" i="13"/>
  <c r="B26" i="13"/>
  <c r="B27" i="13"/>
  <c r="B28" i="13"/>
  <c r="B29" i="13"/>
  <c r="B30" i="13"/>
  <c r="B31" i="13"/>
  <c r="B33" i="13"/>
  <c r="B34" i="13"/>
  <c r="B35" i="13"/>
  <c r="B36" i="13"/>
  <c r="B37" i="13"/>
  <c r="B38" i="13"/>
  <c r="B39" i="13"/>
  <c r="B41" i="13"/>
  <c r="B42" i="13"/>
  <c r="B43" i="13"/>
  <c r="B45" i="13"/>
  <c r="B47" i="13"/>
  <c r="B48" i="13"/>
  <c r="B49" i="13"/>
  <c r="B50" i="13"/>
  <c r="B51" i="13"/>
  <c r="B52" i="13"/>
  <c r="B53"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1" i="13"/>
  <c r="E41" i="15"/>
  <c r="D40" i="15"/>
  <c r="A40" i="15"/>
  <c r="G40" i="15" s="1"/>
  <c r="D39" i="15"/>
  <c r="A39" i="15"/>
  <c r="G39" i="15" s="1"/>
  <c r="D38" i="15"/>
  <c r="A38" i="15"/>
  <c r="F38" i="15" s="1"/>
  <c r="D37" i="15"/>
  <c r="A37" i="15"/>
  <c r="G37" i="15" s="1"/>
  <c r="D36" i="15"/>
  <c r="A36" i="15"/>
  <c r="F36" i="15" s="1"/>
  <c r="D35" i="15"/>
  <c r="A35" i="15"/>
  <c r="G35" i="15" s="1"/>
  <c r="D34" i="15"/>
  <c r="A34" i="15"/>
  <c r="F34" i="15" s="1"/>
  <c r="D33" i="15"/>
  <c r="A33" i="15"/>
  <c r="G33" i="15" s="1"/>
  <c r="D32" i="15"/>
  <c r="A32" i="15"/>
  <c r="G32" i="15" s="1"/>
  <c r="D31" i="15"/>
  <c r="A31" i="15"/>
  <c r="F31" i="15" s="1"/>
  <c r="D30" i="15"/>
  <c r="A30" i="15"/>
  <c r="G30" i="15" s="1"/>
  <c r="D29" i="15"/>
  <c r="A29" i="15"/>
  <c r="G29" i="15" s="1"/>
  <c r="D28" i="15"/>
  <c r="A28" i="15"/>
  <c r="F28" i="15" s="1"/>
  <c r="D27" i="15"/>
  <c r="A27" i="15"/>
  <c r="F27" i="15" s="1"/>
  <c r="D26" i="15"/>
  <c r="A26" i="15"/>
  <c r="G26" i="15" s="1"/>
  <c r="D25" i="15"/>
  <c r="A25" i="15"/>
  <c r="G25" i="15" s="1"/>
  <c r="D24" i="15"/>
  <c r="A24" i="15"/>
  <c r="F24" i="15" s="1"/>
  <c r="D23" i="15"/>
  <c r="A23" i="15"/>
  <c r="D22" i="15"/>
  <c r="A22" i="15"/>
  <c r="F22" i="15" s="1"/>
  <c r="D21" i="15"/>
  <c r="A21" i="15"/>
  <c r="F21" i="15" s="1"/>
  <c r="D20" i="15"/>
  <c r="A20" i="15"/>
  <c r="D19" i="15"/>
  <c r="A19" i="15"/>
  <c r="F19" i="15" s="1"/>
  <c r="D18" i="15"/>
  <c r="A18" i="15"/>
  <c r="G18" i="15" s="1"/>
  <c r="D17" i="15"/>
  <c r="A17" i="15"/>
  <c r="G17" i="15" s="1"/>
  <c r="D16" i="15"/>
  <c r="A16" i="15"/>
  <c r="D15" i="15"/>
  <c r="A15" i="15"/>
  <c r="F15" i="15" s="1"/>
  <c r="D14" i="15"/>
  <c r="A14" i="15"/>
  <c r="G14" i="15" s="1"/>
  <c r="D13" i="15"/>
  <c r="A13" i="15"/>
  <c r="G13" i="15" s="1"/>
  <c r="D12" i="15"/>
  <c r="A12" i="15"/>
  <c r="G12" i="15" s="1"/>
  <c r="D11" i="15"/>
  <c r="A11" i="15"/>
  <c r="G11" i="15" s="1"/>
  <c r="D10" i="15"/>
  <c r="A10" i="15"/>
  <c r="F10" i="15" s="1"/>
  <c r="I3" i="15"/>
  <c r="C3" i="15"/>
  <c r="D27" i="14"/>
  <c r="E25" i="14"/>
  <c r="D52" i="14"/>
  <c r="A52" i="14"/>
  <c r="G52" i="14" s="1"/>
  <c r="D51" i="14"/>
  <c r="A51" i="14"/>
  <c r="D50" i="14"/>
  <c r="A50" i="14"/>
  <c r="G50" i="14" s="1"/>
  <c r="D49" i="14"/>
  <c r="A49" i="14"/>
  <c r="G49" i="14" s="1"/>
  <c r="D48" i="14"/>
  <c r="A48" i="14"/>
  <c r="G48" i="14" s="1"/>
  <c r="D47" i="14"/>
  <c r="A47" i="14"/>
  <c r="G47" i="14" s="1"/>
  <c r="D46" i="14"/>
  <c r="A46" i="14"/>
  <c r="G46" i="14" s="1"/>
  <c r="E43" i="14"/>
  <c r="D42" i="14"/>
  <c r="A42" i="14"/>
  <c r="D41" i="14"/>
  <c r="A41" i="14"/>
  <c r="D40" i="14"/>
  <c r="A40" i="14"/>
  <c r="G40" i="14" s="1"/>
  <c r="D39" i="14"/>
  <c r="A39" i="14"/>
  <c r="G39" i="14" s="1"/>
  <c r="D38" i="14"/>
  <c r="A38" i="14"/>
  <c r="F38" i="14" s="1"/>
  <c r="D37" i="14"/>
  <c r="A37" i="14"/>
  <c r="D36" i="14"/>
  <c r="A36" i="14"/>
  <c r="F36" i="14" s="1"/>
  <c r="D35" i="14"/>
  <c r="A35" i="14"/>
  <c r="F35" i="14" s="1"/>
  <c r="E20" i="14"/>
  <c r="B20" i="14"/>
  <c r="D19" i="14"/>
  <c r="A19" i="14"/>
  <c r="D18" i="14"/>
  <c r="A18" i="14"/>
  <c r="F18" i="14" s="1"/>
  <c r="D17" i="14"/>
  <c r="B17" i="14"/>
  <c r="A17" i="14"/>
  <c r="G17" i="14" s="1"/>
  <c r="D16" i="14"/>
  <c r="B16" i="14"/>
  <c r="A16" i="14"/>
  <c r="D15" i="14"/>
  <c r="B15" i="14"/>
  <c r="A15" i="14"/>
  <c r="G15" i="14" s="1"/>
  <c r="D14" i="14"/>
  <c r="B14" i="14"/>
  <c r="A14" i="14"/>
  <c r="G14" i="14" s="1"/>
  <c r="D13" i="14"/>
  <c r="B13" i="14"/>
  <c r="A13" i="14"/>
  <c r="G13" i="14" s="1"/>
  <c r="D12" i="14"/>
  <c r="A12" i="14"/>
  <c r="G12" i="14" s="1"/>
  <c r="D11" i="14"/>
  <c r="B11" i="14"/>
  <c r="A11" i="14"/>
  <c r="G11" i="14" s="1"/>
  <c r="D10" i="14"/>
  <c r="B10" i="14"/>
  <c r="A10" i="14"/>
  <c r="G10" i="14" s="1"/>
  <c r="B9" i="14"/>
  <c r="I3" i="14"/>
  <c r="C3" i="14"/>
  <c r="D78" i="13"/>
  <c r="D77" i="13"/>
  <c r="D76" i="13"/>
  <c r="D75" i="13"/>
  <c r="D74" i="13"/>
  <c r="D73" i="13"/>
  <c r="D72" i="13"/>
  <c r="D71" i="13"/>
  <c r="D70" i="13"/>
  <c r="D69" i="13"/>
  <c r="D68" i="13"/>
  <c r="D67" i="13"/>
  <c r="D66" i="13"/>
  <c r="D65" i="13"/>
  <c r="D64" i="13"/>
  <c r="D63" i="13"/>
  <c r="D62" i="13"/>
  <c r="D61" i="13"/>
  <c r="D60" i="13"/>
  <c r="D59" i="13"/>
  <c r="D58" i="13"/>
  <c r="D57" i="13"/>
  <c r="D56" i="13"/>
  <c r="D55" i="13"/>
  <c r="D53" i="13"/>
  <c r="D52" i="13"/>
  <c r="D51" i="13"/>
  <c r="D50" i="13"/>
  <c r="D49" i="13"/>
  <c r="D48" i="13"/>
  <c r="D41" i="13"/>
  <c r="D40" i="13"/>
  <c r="D39" i="13"/>
  <c r="D38" i="13"/>
  <c r="D37" i="13"/>
  <c r="D36" i="13"/>
  <c r="D35" i="13"/>
  <c r="D34" i="13"/>
  <c r="D30" i="13"/>
  <c r="D29" i="13"/>
  <c r="D28" i="13"/>
  <c r="D27" i="13"/>
  <c r="D26" i="13"/>
  <c r="D25" i="13"/>
  <c r="D24" i="13"/>
  <c r="D23" i="13"/>
  <c r="D78" i="2"/>
  <c r="D77" i="2"/>
  <c r="D76" i="2"/>
  <c r="D75" i="2"/>
  <c r="D74" i="2"/>
  <c r="D73" i="2"/>
  <c r="D72" i="2"/>
  <c r="D71" i="2"/>
  <c r="D70" i="2"/>
  <c r="D69" i="2"/>
  <c r="D68" i="2"/>
  <c r="D67" i="2"/>
  <c r="D66" i="2"/>
  <c r="D65" i="2"/>
  <c r="D64" i="2"/>
  <c r="D63" i="2"/>
  <c r="D62" i="2"/>
  <c r="D61" i="2"/>
  <c r="D60" i="2"/>
  <c r="D59" i="2"/>
  <c r="D58" i="2"/>
  <c r="D57" i="2"/>
  <c r="D56" i="2"/>
  <c r="D55" i="2"/>
  <c r="D53" i="2"/>
  <c r="D52" i="2"/>
  <c r="D51" i="2"/>
  <c r="D50" i="2"/>
  <c r="D49" i="2"/>
  <c r="D48" i="2"/>
  <c r="D41" i="2"/>
  <c r="D40" i="2"/>
  <c r="D39" i="2"/>
  <c r="D38" i="2"/>
  <c r="D37" i="2"/>
  <c r="D36" i="2"/>
  <c r="D35" i="2"/>
  <c r="D34" i="2"/>
  <c r="D30" i="2"/>
  <c r="D29" i="2"/>
  <c r="D28" i="2"/>
  <c r="D27" i="2"/>
  <c r="D26" i="2"/>
  <c r="D25" i="2"/>
  <c r="D24" i="2"/>
  <c r="D23" i="2"/>
  <c r="D11" i="13"/>
  <c r="D12" i="13"/>
  <c r="D13" i="13"/>
  <c r="D14" i="13"/>
  <c r="D15" i="13"/>
  <c r="D16" i="13"/>
  <c r="D17" i="13"/>
  <c r="D18" i="13"/>
  <c r="D19" i="13"/>
  <c r="D11" i="2"/>
  <c r="D12" i="2"/>
  <c r="D13" i="2"/>
  <c r="D14" i="2"/>
  <c r="D15" i="2"/>
  <c r="D16" i="2"/>
  <c r="D17" i="2"/>
  <c r="D18" i="2"/>
  <c r="D19" i="2"/>
  <c r="D10" i="13"/>
  <c r="D10" i="2"/>
  <c r="E79" i="13"/>
  <c r="A78" i="13"/>
  <c r="G78" i="13" s="1"/>
  <c r="A77" i="13"/>
  <c r="G77" i="13" s="1"/>
  <c r="A76" i="13"/>
  <c r="A75" i="13"/>
  <c r="A74" i="13"/>
  <c r="H74" i="13" s="1"/>
  <c r="A73" i="13"/>
  <c r="G73" i="13" s="1"/>
  <c r="A72" i="13"/>
  <c r="H72" i="13" s="1"/>
  <c r="A71" i="13"/>
  <c r="A70" i="13"/>
  <c r="G70" i="13" s="1"/>
  <c r="A69" i="13"/>
  <c r="G69" i="13" s="1"/>
  <c r="A68" i="13"/>
  <c r="H68" i="13" s="1"/>
  <c r="A67" i="13"/>
  <c r="G67" i="13" s="1"/>
  <c r="A66" i="13"/>
  <c r="H66" i="13" s="1"/>
  <c r="A65" i="13"/>
  <c r="G65" i="13" s="1"/>
  <c r="A64" i="13"/>
  <c r="A63" i="13"/>
  <c r="H63" i="13" s="1"/>
  <c r="A62" i="13"/>
  <c r="G62" i="13" s="1"/>
  <c r="A61" i="13"/>
  <c r="H61" i="13" s="1"/>
  <c r="A60" i="13"/>
  <c r="G60" i="13" s="1"/>
  <c r="A59" i="13"/>
  <c r="H59" i="13" s="1"/>
  <c r="A58" i="13"/>
  <c r="H58" i="13" s="1"/>
  <c r="A57" i="13"/>
  <c r="G57" i="13" s="1"/>
  <c r="A56" i="13"/>
  <c r="H56" i="13" s="1"/>
  <c r="A55" i="13"/>
  <c r="G55" i="13" s="1"/>
  <c r="A53" i="13"/>
  <c r="H53" i="13" s="1"/>
  <c r="A52" i="13"/>
  <c r="H52" i="13" s="1"/>
  <c r="A51" i="13"/>
  <c r="G51" i="13" s="1"/>
  <c r="A50" i="13"/>
  <c r="H50" i="13" s="1"/>
  <c r="A49" i="13"/>
  <c r="G49" i="13" s="1"/>
  <c r="A48" i="13"/>
  <c r="H48" i="13" s="1"/>
  <c r="A41" i="13"/>
  <c r="G41" i="13" s="1"/>
  <c r="A40" i="13"/>
  <c r="H40" i="13" s="1"/>
  <c r="A39" i="13"/>
  <c r="G39" i="13" s="1"/>
  <c r="A38" i="13"/>
  <c r="H38" i="13" s="1"/>
  <c r="A37" i="13"/>
  <c r="H37" i="13" s="1"/>
  <c r="A36" i="13"/>
  <c r="H36" i="13" s="1"/>
  <c r="A35" i="13"/>
  <c r="H35" i="13" s="1"/>
  <c r="A34" i="13"/>
  <c r="H34" i="13" s="1"/>
  <c r="A30" i="13"/>
  <c r="G30" i="13" s="1"/>
  <c r="A29" i="13"/>
  <c r="H29" i="13" s="1"/>
  <c r="A28" i="13"/>
  <c r="H28" i="13" s="1"/>
  <c r="A27" i="13"/>
  <c r="G27" i="13" s="1"/>
  <c r="A26" i="13"/>
  <c r="G26" i="13" s="1"/>
  <c r="A25" i="13"/>
  <c r="H25" i="13" s="1"/>
  <c r="A24" i="13"/>
  <c r="G24" i="13" s="1"/>
  <c r="A23" i="13"/>
  <c r="G23" i="13" s="1"/>
  <c r="B20" i="13"/>
  <c r="B19" i="13"/>
  <c r="A19" i="13"/>
  <c r="H19" i="13" s="1"/>
  <c r="A18" i="13"/>
  <c r="G18" i="13" s="1"/>
  <c r="B17" i="13"/>
  <c r="A17" i="13"/>
  <c r="H17" i="13" s="1"/>
  <c r="B16" i="13"/>
  <c r="A16" i="13"/>
  <c r="H16" i="13" s="1"/>
  <c r="B15" i="13"/>
  <c r="A15" i="13"/>
  <c r="B14" i="13"/>
  <c r="A14" i="13"/>
  <c r="G14" i="13" s="1"/>
  <c r="B13" i="13"/>
  <c r="A13" i="13"/>
  <c r="H13" i="13" s="1"/>
  <c r="B12" i="13"/>
  <c r="A12" i="13"/>
  <c r="B11" i="13"/>
  <c r="A11" i="13"/>
  <c r="H11" i="13" s="1"/>
  <c r="B10" i="13"/>
  <c r="A10" i="13"/>
  <c r="H10" i="13" s="1"/>
  <c r="B9" i="13"/>
  <c r="H3" i="13"/>
  <c r="C3" i="13"/>
  <c r="F19" i="14"/>
  <c r="G19" i="14"/>
  <c r="F37" i="14"/>
  <c r="G37" i="14"/>
  <c r="F41" i="14"/>
  <c r="G41" i="14"/>
  <c r="F13" i="14"/>
  <c r="F49" i="14"/>
  <c r="G15" i="15"/>
  <c r="F25" i="15"/>
  <c r="G10" i="15"/>
  <c r="F32" i="15"/>
  <c r="G34" i="15"/>
  <c r="G36" i="15"/>
  <c r="F40" i="15"/>
  <c r="E26" i="14"/>
  <c r="J8" i="14" s="1"/>
  <c r="A11" i="12"/>
  <c r="G11" i="12" s="1"/>
  <c r="A12" i="12"/>
  <c r="G12" i="12" s="1"/>
  <c r="A13" i="12"/>
  <c r="H13" i="12" s="1"/>
  <c r="A14" i="12"/>
  <c r="H14" i="12" s="1"/>
  <c r="A15" i="12"/>
  <c r="G15" i="12" s="1"/>
  <c r="A16" i="12"/>
  <c r="G16" i="12" s="1"/>
  <c r="A17" i="12"/>
  <c r="G17" i="12" s="1"/>
  <c r="A18" i="12"/>
  <c r="A19" i="12"/>
  <c r="H19" i="12" s="1"/>
  <c r="A23" i="12"/>
  <c r="G23" i="12" s="1"/>
  <c r="A24" i="12"/>
  <c r="H24" i="12" s="1"/>
  <c r="A25" i="12"/>
  <c r="A26" i="12"/>
  <c r="G26" i="12" s="1"/>
  <c r="A27" i="12"/>
  <c r="G27" i="12" s="1"/>
  <c r="A28" i="12"/>
  <c r="H28" i="12" s="1"/>
  <c r="A29" i="12"/>
  <c r="H29" i="12" s="1"/>
  <c r="A30" i="12"/>
  <c r="H30" i="12" s="1"/>
  <c r="A34" i="12"/>
  <c r="G34" i="12" s="1"/>
  <c r="A35" i="12"/>
  <c r="H35" i="12" s="1"/>
  <c r="A36" i="12"/>
  <c r="G36" i="12" s="1"/>
  <c r="A37" i="12"/>
  <c r="G37" i="12" s="1"/>
  <c r="A38" i="12"/>
  <c r="A39" i="12"/>
  <c r="G39" i="12" s="1"/>
  <c r="A40" i="12"/>
  <c r="G40" i="12" s="1"/>
  <c r="A41" i="12"/>
  <c r="H41" i="12" s="1"/>
  <c r="A48" i="12"/>
  <c r="G48" i="12" s="1"/>
  <c r="A49" i="12"/>
  <c r="H49" i="12" s="1"/>
  <c r="A50" i="12"/>
  <c r="H50" i="12" s="1"/>
  <c r="A51" i="12"/>
  <c r="H51" i="12" s="1"/>
  <c r="A52" i="12"/>
  <c r="H52" i="12" s="1"/>
  <c r="A53" i="12"/>
  <c r="H53" i="12" s="1"/>
  <c r="A55" i="12"/>
  <c r="G55" i="12" s="1"/>
  <c r="A56" i="12"/>
  <c r="G56" i="12" s="1"/>
  <c r="A57" i="12"/>
  <c r="A58" i="12"/>
  <c r="H58" i="12" s="1"/>
  <c r="A59" i="12"/>
  <c r="G59" i="12" s="1"/>
  <c r="A60" i="12"/>
  <c r="G60" i="12" s="1"/>
  <c r="A61" i="12"/>
  <c r="G61" i="12" s="1"/>
  <c r="A62" i="12"/>
  <c r="H62" i="12" s="1"/>
  <c r="A63" i="12"/>
  <c r="H63" i="12" s="1"/>
  <c r="A64" i="12"/>
  <c r="G64" i="12" s="1"/>
  <c r="A65" i="12"/>
  <c r="G65" i="12" s="1"/>
  <c r="A66" i="12"/>
  <c r="A67" i="12"/>
  <c r="H67" i="12" s="1"/>
  <c r="A68" i="12"/>
  <c r="H68" i="12" s="1"/>
  <c r="A69" i="12"/>
  <c r="H69" i="12" s="1"/>
  <c r="A70" i="12"/>
  <c r="G70" i="12" s="1"/>
  <c r="A71" i="12"/>
  <c r="H71" i="12" s="1"/>
  <c r="A72" i="12"/>
  <c r="H72" i="12" s="1"/>
  <c r="A73" i="12"/>
  <c r="A74" i="12"/>
  <c r="G74" i="12" s="1"/>
  <c r="A75" i="12"/>
  <c r="G75" i="12" s="1"/>
  <c r="A76" i="12"/>
  <c r="G76" i="12" s="1"/>
  <c r="A77" i="12"/>
  <c r="H77" i="12" s="1"/>
  <c r="A78" i="12"/>
  <c r="H78" i="12" s="1"/>
  <c r="H10" i="12"/>
  <c r="H3" i="12"/>
  <c r="C3" i="12"/>
  <c r="C3" i="2"/>
  <c r="G3" i="2"/>
  <c r="E31" i="12"/>
  <c r="E43" i="12" s="1"/>
  <c r="E20" i="12"/>
  <c r="E79" i="12"/>
  <c r="G28" i="12"/>
  <c r="H57" i="13"/>
  <c r="F15" i="14"/>
  <c r="G40" i="13"/>
  <c r="G50" i="13"/>
  <c r="G75" i="13"/>
  <c r="H75" i="13"/>
  <c r="H73" i="13"/>
  <c r="G38" i="14"/>
  <c r="E43" i="13"/>
  <c r="E61" i="14"/>
  <c r="J33" i="14" s="1"/>
  <c r="I33" i="14"/>
  <c r="G29" i="12"/>
  <c r="F14" i="14"/>
  <c r="G51" i="14"/>
  <c r="F51" i="14"/>
  <c r="I8" i="14"/>
  <c r="F42" i="14"/>
  <c r="G42" i="14"/>
  <c r="G8" i="11"/>
  <c r="G10" i="11" s="1"/>
  <c r="H33" i="11" l="1"/>
  <c r="G28" i="15"/>
  <c r="E45" i="13"/>
  <c r="G19" i="13"/>
  <c r="G53" i="13"/>
  <c r="F40" i="14"/>
  <c r="G36" i="14"/>
  <c r="G49" i="12"/>
  <c r="I49" i="12" s="1"/>
  <c r="H24" i="13"/>
  <c r="H75" i="12"/>
  <c r="I75" i="12" s="1"/>
  <c r="F75" i="2" s="1"/>
  <c r="F39" i="14"/>
  <c r="G18" i="14"/>
  <c r="H18" i="14" s="1"/>
  <c r="G35" i="12"/>
  <c r="G35" i="14"/>
  <c r="H26" i="12"/>
  <c r="G56" i="13"/>
  <c r="G72" i="13"/>
  <c r="I72" i="13" s="1"/>
  <c r="G72" i="2" s="1"/>
  <c r="H34" i="12"/>
  <c r="E81" i="13"/>
  <c r="F10" i="14"/>
  <c r="H10" i="14" s="1"/>
  <c r="I10" i="14" s="1"/>
  <c r="G10" i="13"/>
  <c r="F11" i="15"/>
  <c r="F48" i="14"/>
  <c r="G48" i="13"/>
  <c r="F12" i="14"/>
  <c r="H12" i="14" s="1"/>
  <c r="I12" i="14" s="1"/>
  <c r="F12" i="12" s="1"/>
  <c r="E55" i="14"/>
  <c r="F35" i="15"/>
  <c r="H35" i="15" s="1"/>
  <c r="H73" i="2" s="1"/>
  <c r="F52" i="14"/>
  <c r="H52" i="14" s="1"/>
  <c r="G19" i="15"/>
  <c r="H19" i="15" s="1"/>
  <c r="H57" i="2" s="1"/>
  <c r="H31" i="11"/>
  <c r="H32" i="11" s="1"/>
  <c r="H34" i="11" s="1"/>
  <c r="E45" i="12"/>
  <c r="E81" i="12" s="1"/>
  <c r="G27" i="15"/>
  <c r="H27" i="15" s="1"/>
  <c r="H65" i="2" s="1"/>
  <c r="H26" i="13"/>
  <c r="H54" i="13"/>
  <c r="I54" i="13" s="1"/>
  <c r="G54" i="2" s="1"/>
  <c r="G34" i="13"/>
  <c r="G37" i="13"/>
  <c r="G68" i="13"/>
  <c r="I68" i="13" s="1"/>
  <c r="G68" i="2" s="1"/>
  <c r="H27" i="13"/>
  <c r="H60" i="13"/>
  <c r="I60" i="13" s="1"/>
  <c r="G60" i="2" s="1"/>
  <c r="H77" i="13"/>
  <c r="I77" i="13" s="1"/>
  <c r="G77" i="2" s="1"/>
  <c r="H69" i="13"/>
  <c r="I69" i="13" s="1"/>
  <c r="G69" i="2" s="1"/>
  <c r="H18" i="13"/>
  <c r="H48" i="12"/>
  <c r="H36" i="12"/>
  <c r="H23" i="12"/>
  <c r="G74" i="13"/>
  <c r="I74" i="13" s="1"/>
  <c r="G74" i="2" s="1"/>
  <c r="G17" i="13"/>
  <c r="G21" i="15"/>
  <c r="H21" i="15" s="1"/>
  <c r="H59" i="2" s="1"/>
  <c r="H60" i="12"/>
  <c r="I60" i="12" s="1"/>
  <c r="F60" i="2" s="1"/>
  <c r="H14" i="13"/>
  <c r="F17" i="15"/>
  <c r="F50" i="14"/>
  <c r="H50" i="14" s="1"/>
  <c r="I50" i="14" s="1"/>
  <c r="F38" i="12" s="1"/>
  <c r="H41" i="13"/>
  <c r="H27" i="12"/>
  <c r="F29" i="15"/>
  <c r="H29" i="15" s="1"/>
  <c r="H67" i="2" s="1"/>
  <c r="G41" i="12"/>
  <c r="H49" i="13"/>
  <c r="I49" i="13" s="1"/>
  <c r="G49" i="2" s="1"/>
  <c r="G66" i="13"/>
  <c r="I66" i="13" s="1"/>
  <c r="G66" i="2" s="1"/>
  <c r="G36" i="13"/>
  <c r="F17" i="14"/>
  <c r="H17" i="14" s="1"/>
  <c r="G29" i="13"/>
  <c r="G24" i="12"/>
  <c r="G50" i="12"/>
  <c r="I50" i="12" s="1"/>
  <c r="F50" i="2" s="1"/>
  <c r="G78" i="12"/>
  <c r="I78" i="12" s="1"/>
  <c r="F78" i="2" s="1"/>
  <c r="J17" i="9"/>
  <c r="H25" i="15"/>
  <c r="H63" i="2" s="1"/>
  <c r="G22" i="15"/>
  <c r="H22" i="15" s="1"/>
  <c r="H60" i="2" s="1"/>
  <c r="F14" i="15"/>
  <c r="H14" i="15" s="1"/>
  <c r="H52" i="2" s="1"/>
  <c r="F26" i="15"/>
  <c r="H26" i="15" s="1"/>
  <c r="H64" i="2" s="1"/>
  <c r="G24" i="15"/>
  <c r="H24" i="15" s="1"/>
  <c r="F39" i="15"/>
  <c r="H39" i="15" s="1"/>
  <c r="H77" i="2" s="1"/>
  <c r="G31" i="15"/>
  <c r="H31" i="15" s="1"/>
  <c r="H69" i="2" s="1"/>
  <c r="F18" i="15"/>
  <c r="H18" i="15" s="1"/>
  <c r="H56" i="2" s="1"/>
  <c r="F33" i="15"/>
  <c r="H33" i="15" s="1"/>
  <c r="H71" i="2" s="1"/>
  <c r="F30" i="15"/>
  <c r="H30" i="15" s="1"/>
  <c r="G38" i="15"/>
  <c r="H38" i="15" s="1"/>
  <c r="H76" i="2" s="1"/>
  <c r="F13" i="15"/>
  <c r="H13" i="15" s="1"/>
  <c r="H51" i="2" s="1"/>
  <c r="F37" i="15"/>
  <c r="H37" i="15" s="1"/>
  <c r="H75" i="2" s="1"/>
  <c r="F12" i="15"/>
  <c r="H12" i="15" s="1"/>
  <c r="H50" i="2" s="1"/>
  <c r="F47" i="14"/>
  <c r="E62" i="14"/>
  <c r="H15" i="14"/>
  <c r="J15" i="14" s="1"/>
  <c r="F15" i="13" s="1"/>
  <c r="F46" i="14"/>
  <c r="H46" i="14" s="1"/>
  <c r="I46" i="14" s="1"/>
  <c r="F34" i="12" s="1"/>
  <c r="H37" i="14"/>
  <c r="I37" i="14" s="1"/>
  <c r="F25" i="12" s="1"/>
  <c r="F11" i="14"/>
  <c r="H11" i="14" s="1"/>
  <c r="E27" i="14"/>
  <c r="G63" i="13"/>
  <c r="I63" i="13" s="1"/>
  <c r="G63" i="2" s="1"/>
  <c r="I56" i="13"/>
  <c r="G56" i="2" s="1"/>
  <c r="H55" i="13"/>
  <c r="I55" i="13" s="1"/>
  <c r="G55" i="2" s="1"/>
  <c r="H62" i="13"/>
  <c r="I62" i="13" s="1"/>
  <c r="G62" i="2" s="1"/>
  <c r="G58" i="13"/>
  <c r="I58" i="13" s="1"/>
  <c r="G58" i="2" s="1"/>
  <c r="H70" i="13"/>
  <c r="I70" i="13" s="1"/>
  <c r="G70" i="2" s="1"/>
  <c r="H51" i="13"/>
  <c r="I51" i="13" s="1"/>
  <c r="G51" i="2" s="1"/>
  <c r="G38" i="13"/>
  <c r="H65" i="13"/>
  <c r="I65" i="13" s="1"/>
  <c r="G65" i="2" s="1"/>
  <c r="G11" i="13"/>
  <c r="G61" i="13"/>
  <c r="I61" i="13" s="1"/>
  <c r="G61" i="2" s="1"/>
  <c r="I75" i="13"/>
  <c r="G75" i="2" s="1"/>
  <c r="H78" i="13"/>
  <c r="I78" i="13" s="1"/>
  <c r="G78" i="2" s="1"/>
  <c r="H67" i="13"/>
  <c r="I67" i="13" s="1"/>
  <c r="G67" i="2" s="1"/>
  <c r="G35" i="13"/>
  <c r="G52" i="13"/>
  <c r="I52" i="13" s="1"/>
  <c r="G52" i="2" s="1"/>
  <c r="G13" i="13"/>
  <c r="G25" i="13"/>
  <c r="H30" i="13"/>
  <c r="H23" i="13"/>
  <c r="G28" i="13"/>
  <c r="G59" i="13"/>
  <c r="I59" i="13" s="1"/>
  <c r="G59" i="2" s="1"/>
  <c r="H39" i="13"/>
  <c r="G16" i="13"/>
  <c r="G69" i="12"/>
  <c r="I69" i="12" s="1"/>
  <c r="F69" i="2" s="1"/>
  <c r="G51" i="12"/>
  <c r="I51" i="12" s="1"/>
  <c r="F51" i="2" s="1"/>
  <c r="G19" i="12"/>
  <c r="G68" i="12"/>
  <c r="I68" i="12" s="1"/>
  <c r="F68" i="2" s="1"/>
  <c r="G53" i="12"/>
  <c r="I53" i="12" s="1"/>
  <c r="F53" i="2" s="1"/>
  <c r="H76" i="12"/>
  <c r="I76" i="12" s="1"/>
  <c r="F76" i="2" s="1"/>
  <c r="H61" i="12"/>
  <c r="I61" i="12" s="1"/>
  <c r="F61" i="2" s="1"/>
  <c r="H17" i="12"/>
  <c r="H37" i="12"/>
  <c r="G67" i="12"/>
  <c r="I67" i="12" s="1"/>
  <c r="F67" i="2" s="1"/>
  <c r="H65" i="12"/>
  <c r="I65" i="12" s="1"/>
  <c r="F65" i="2" s="1"/>
  <c r="G77" i="12"/>
  <c r="I77" i="12" s="1"/>
  <c r="F77" i="2" s="1"/>
  <c r="H70" i="12"/>
  <c r="I70" i="12" s="1"/>
  <c r="F70" i="2" s="1"/>
  <c r="G63" i="12"/>
  <c r="I63" i="12" s="1"/>
  <c r="F63" i="2" s="1"/>
  <c r="G72" i="12"/>
  <c r="I72" i="12" s="1"/>
  <c r="F72" i="2" s="1"/>
  <c r="H74" i="12"/>
  <c r="I74" i="12" s="1"/>
  <c r="F74" i="2" s="1"/>
  <c r="G30" i="12"/>
  <c r="H39" i="12"/>
  <c r="G71" i="12"/>
  <c r="I71" i="12" s="1"/>
  <c r="F71" i="2" s="1"/>
  <c r="G62" i="12"/>
  <c r="I62" i="12" s="1"/>
  <c r="F62" i="2" s="1"/>
  <c r="H56" i="12"/>
  <c r="I56" i="12" s="1"/>
  <c r="F56" i="2" s="1"/>
  <c r="H64" i="12"/>
  <c r="I64" i="12" s="1"/>
  <c r="F64" i="2" s="1"/>
  <c r="H16" i="12"/>
  <c r="G58" i="12"/>
  <c r="I58" i="12" s="1"/>
  <c r="F58" i="2" s="1"/>
  <c r="H11" i="12"/>
  <c r="G54" i="12"/>
  <c r="I54" i="12" s="1"/>
  <c r="F54" i="2" s="1"/>
  <c r="I53" i="13"/>
  <c r="G53" i="2" s="1"/>
  <c r="H11" i="15"/>
  <c r="H49" i="2" s="1"/>
  <c r="H42" i="14"/>
  <c r="I42" i="14" s="1"/>
  <c r="F30" i="12" s="1"/>
  <c r="H14" i="14"/>
  <c r="J14" i="14" s="1"/>
  <c r="F14" i="13" s="1"/>
  <c r="H36" i="15"/>
  <c r="H74" i="2" s="1"/>
  <c r="I48" i="12"/>
  <c r="F48" i="2" s="1"/>
  <c r="H34" i="15"/>
  <c r="H72" i="2" s="1"/>
  <c r="H17" i="15"/>
  <c r="H55" i="2" s="1"/>
  <c r="H48" i="14"/>
  <c r="J48" i="14" s="1"/>
  <c r="F36" i="13" s="1"/>
  <c r="H13" i="14"/>
  <c r="I13" i="14" s="1"/>
  <c r="F13" i="12" s="1"/>
  <c r="H40" i="15"/>
  <c r="H78" i="2" s="1"/>
  <c r="H32" i="15"/>
  <c r="H70" i="2" s="1"/>
  <c r="H15" i="15"/>
  <c r="H53" i="2" s="1"/>
  <c r="H35" i="14"/>
  <c r="J35" i="14" s="1"/>
  <c r="F23" i="13" s="1"/>
  <c r="H38" i="14"/>
  <c r="J38" i="14" s="1"/>
  <c r="F26" i="13" s="1"/>
  <c r="H36" i="14"/>
  <c r="J36" i="14" s="1"/>
  <c r="F24" i="13" s="1"/>
  <c r="I57" i="13"/>
  <c r="G57" i="2" s="1"/>
  <c r="H39" i="14"/>
  <c r="I39" i="14" s="1"/>
  <c r="F27" i="12" s="1"/>
  <c r="H19" i="14"/>
  <c r="J19" i="14" s="1"/>
  <c r="F19" i="13" s="1"/>
  <c r="I19" i="13" s="1"/>
  <c r="G19" i="2" s="1"/>
  <c r="I50" i="13"/>
  <c r="G50" i="2" s="1"/>
  <c r="H49" i="14"/>
  <c r="J49" i="14" s="1"/>
  <c r="F37" i="13" s="1"/>
  <c r="H40" i="14"/>
  <c r="H28" i="15"/>
  <c r="H66" i="2" s="1"/>
  <c r="D32" i="11"/>
  <c r="D34" i="11" s="1"/>
  <c r="D35" i="11" s="1"/>
  <c r="D36" i="11" s="1"/>
  <c r="H41" i="14"/>
  <c r="J41" i="14" s="1"/>
  <c r="F29" i="13" s="1"/>
  <c r="H51" i="14"/>
  <c r="I51" i="14" s="1"/>
  <c r="F39" i="12" s="1"/>
  <c r="H10" i="15"/>
  <c r="H15" i="13"/>
  <c r="G15" i="13"/>
  <c r="G57" i="12"/>
  <c r="H57" i="12"/>
  <c r="G14" i="12"/>
  <c r="H47" i="14"/>
  <c r="H12" i="13"/>
  <c r="G12" i="13"/>
  <c r="G71" i="13"/>
  <c r="H71" i="13"/>
  <c r="H18" i="12"/>
  <c r="G18" i="12"/>
  <c r="F23" i="15"/>
  <c r="G23" i="15"/>
  <c r="E32" i="11"/>
  <c r="E34" i="11" s="1"/>
  <c r="I48" i="13"/>
  <c r="G73" i="12"/>
  <c r="H73" i="12"/>
  <c r="G66" i="12"/>
  <c r="H66" i="12"/>
  <c r="F16" i="14"/>
  <c r="G16" i="14"/>
  <c r="I73" i="13"/>
  <c r="G73" i="2" s="1"/>
  <c r="G25" i="12"/>
  <c r="H25" i="12"/>
  <c r="F43" i="14"/>
  <c r="G16" i="15"/>
  <c r="F16" i="15"/>
  <c r="G20" i="15"/>
  <c r="F20" i="15"/>
  <c r="G53" i="14"/>
  <c r="G54" i="14" s="1"/>
  <c r="F53" i="14"/>
  <c r="H38" i="12"/>
  <c r="G38" i="12"/>
  <c r="H64" i="13"/>
  <c r="G64" i="13"/>
  <c r="G76" i="13"/>
  <c r="H76" i="13"/>
  <c r="G10" i="12"/>
  <c r="G52" i="12"/>
  <c r="I52" i="12" s="1"/>
  <c r="F52" i="2" s="1"/>
  <c r="H55" i="12"/>
  <c r="I55" i="12" s="1"/>
  <c r="F55" i="2" s="1"/>
  <c r="H40" i="12"/>
  <c r="G13" i="12"/>
  <c r="H59" i="12"/>
  <c r="H15" i="12"/>
  <c r="H12" i="12"/>
  <c r="I24" i="13" l="1"/>
  <c r="G24" i="2" s="1"/>
  <c r="G43" i="14"/>
  <c r="G55" i="14" s="1"/>
  <c r="G20" i="14"/>
  <c r="I27" i="12"/>
  <c r="F27" i="2" s="1"/>
  <c r="I36" i="13"/>
  <c r="G36" i="2" s="1"/>
  <c r="G31" i="12"/>
  <c r="G42" i="12"/>
  <c r="H31" i="12"/>
  <c r="I34" i="12"/>
  <c r="F34" i="2" s="1"/>
  <c r="A27" i="1"/>
  <c r="H35" i="11"/>
  <c r="H36" i="11" s="1"/>
  <c r="I14" i="13"/>
  <c r="G14" i="2" s="1"/>
  <c r="I26" i="13"/>
  <c r="G26" i="2" s="1"/>
  <c r="I37" i="13"/>
  <c r="G37" i="2" s="1"/>
  <c r="J17" i="14"/>
  <c r="F17" i="13" s="1"/>
  <c r="I17" i="13" s="1"/>
  <c r="G17" i="2" s="1"/>
  <c r="I17" i="14"/>
  <c r="F17" i="12" s="1"/>
  <c r="H42" i="13"/>
  <c r="I29" i="13"/>
  <c r="G29" i="2" s="1"/>
  <c r="I23" i="13"/>
  <c r="G23" i="2" s="1"/>
  <c r="I14" i="14"/>
  <c r="F14" i="12" s="1"/>
  <c r="I14" i="12" s="1"/>
  <c r="F14" i="2" s="1"/>
  <c r="J61" i="9"/>
  <c r="I15" i="14"/>
  <c r="F15" i="12" s="1"/>
  <c r="I15" i="12" s="1"/>
  <c r="F15" i="2" s="1"/>
  <c r="H31" i="13"/>
  <c r="J12" i="14"/>
  <c r="F12" i="13" s="1"/>
  <c r="I12" i="13" s="1"/>
  <c r="G12" i="2" s="1"/>
  <c r="G42" i="13"/>
  <c r="E75" i="2"/>
  <c r="E74" i="2"/>
  <c r="E69" i="2"/>
  <c r="E77" i="2"/>
  <c r="E72" i="2"/>
  <c r="J10" i="14"/>
  <c r="F10" i="13" s="1"/>
  <c r="J50" i="14"/>
  <c r="F38" i="13" s="1"/>
  <c r="I38" i="13" s="1"/>
  <c r="G38" i="2" s="1"/>
  <c r="J42" i="14"/>
  <c r="F30" i="13" s="1"/>
  <c r="I30" i="13" s="1"/>
  <c r="G30" i="2" s="1"/>
  <c r="J37" i="14"/>
  <c r="F25" i="13" s="1"/>
  <c r="I25" i="13" s="1"/>
  <c r="G25" i="2" s="1"/>
  <c r="I35" i="14"/>
  <c r="F23" i="12" s="1"/>
  <c r="E63" i="2"/>
  <c r="G31" i="13"/>
  <c r="E55" i="2"/>
  <c r="I64" i="13"/>
  <c r="G64" i="2" s="1"/>
  <c r="E64" i="2" s="1"/>
  <c r="I17" i="12"/>
  <c r="F17" i="2" s="1"/>
  <c r="E70" i="2"/>
  <c r="I30" i="12"/>
  <c r="F30" i="2" s="1"/>
  <c r="I39" i="12"/>
  <c r="F39" i="2" s="1"/>
  <c r="H20" i="12"/>
  <c r="H53" i="14"/>
  <c r="J53" i="14" s="1"/>
  <c r="F41" i="13" s="1"/>
  <c r="I41" i="13" s="1"/>
  <c r="G41" i="2" s="1"/>
  <c r="E53" i="2"/>
  <c r="J13" i="14"/>
  <c r="F13" i="13" s="1"/>
  <c r="I13" i="13" s="1"/>
  <c r="G13" i="2" s="1"/>
  <c r="I13" i="12"/>
  <c r="F13" i="2" s="1"/>
  <c r="E60" i="2"/>
  <c r="E67" i="2"/>
  <c r="E51" i="2"/>
  <c r="E65" i="2"/>
  <c r="E78" i="2"/>
  <c r="I57" i="12"/>
  <c r="F57" i="2" s="1"/>
  <c r="E57" i="2" s="1"/>
  <c r="H42" i="12"/>
  <c r="H16" i="15"/>
  <c r="H54" i="2" s="1"/>
  <c r="E54" i="2" s="1"/>
  <c r="H20" i="13"/>
  <c r="I48" i="14"/>
  <c r="F36" i="12" s="1"/>
  <c r="I36" i="12" s="1"/>
  <c r="F36" i="2" s="1"/>
  <c r="E36" i="2" s="1"/>
  <c r="J46" i="14"/>
  <c r="F34" i="13" s="1"/>
  <c r="I34" i="13" s="1"/>
  <c r="G34" i="2" s="1"/>
  <c r="I36" i="14"/>
  <c r="F24" i="12" s="1"/>
  <c r="I24" i="12" s="1"/>
  <c r="F24" i="2" s="1"/>
  <c r="E24" i="2" s="1"/>
  <c r="I19" i="14"/>
  <c r="F19" i="12" s="1"/>
  <c r="I19" i="12" s="1"/>
  <c r="F19" i="2" s="1"/>
  <c r="E19" i="2" s="1"/>
  <c r="E56" i="2"/>
  <c r="I49" i="14"/>
  <c r="F37" i="12" s="1"/>
  <c r="I37" i="12" s="1"/>
  <c r="F37" i="2" s="1"/>
  <c r="H23" i="15"/>
  <c r="H61" i="2" s="1"/>
  <c r="E61" i="2" s="1"/>
  <c r="I71" i="13"/>
  <c r="G71" i="2" s="1"/>
  <c r="E71" i="2" s="1"/>
  <c r="H20" i="15"/>
  <c r="H58" i="2" s="1"/>
  <c r="E58" i="2" s="1"/>
  <c r="I66" i="12"/>
  <c r="F66" i="2" s="1"/>
  <c r="E66" i="2" s="1"/>
  <c r="E50" i="2"/>
  <c r="I15" i="13"/>
  <c r="G15" i="2" s="1"/>
  <c r="I38" i="14"/>
  <c r="F26" i="12" s="1"/>
  <c r="I26" i="12" s="1"/>
  <c r="F26" i="2" s="1"/>
  <c r="I40" i="14"/>
  <c r="F28" i="12" s="1"/>
  <c r="I28" i="12" s="1"/>
  <c r="F28" i="2" s="1"/>
  <c r="J40" i="14"/>
  <c r="F28" i="13" s="1"/>
  <c r="I28" i="13" s="1"/>
  <c r="G28" i="2" s="1"/>
  <c r="J18" i="14"/>
  <c r="F18" i="13" s="1"/>
  <c r="I18" i="13" s="1"/>
  <c r="G18" i="2" s="1"/>
  <c r="I18" i="14"/>
  <c r="F18" i="12" s="1"/>
  <c r="I18" i="12" s="1"/>
  <c r="F18" i="2" s="1"/>
  <c r="G41" i="15"/>
  <c r="H79" i="12"/>
  <c r="I76" i="13"/>
  <c r="G76" i="2" s="1"/>
  <c r="E76" i="2" s="1"/>
  <c r="H16" i="14"/>
  <c r="I16" i="14" s="1"/>
  <c r="F16" i="12" s="1"/>
  <c r="I16" i="12" s="1"/>
  <c r="F16" i="2" s="1"/>
  <c r="J39" i="14"/>
  <c r="F27" i="13" s="1"/>
  <c r="I27" i="13" s="1"/>
  <c r="G27" i="2" s="1"/>
  <c r="E27" i="2" s="1"/>
  <c r="H43" i="14"/>
  <c r="I41" i="14"/>
  <c r="F29" i="12" s="1"/>
  <c r="I29" i="12" s="1"/>
  <c r="F29" i="2" s="1"/>
  <c r="E29" i="2" s="1"/>
  <c r="E52" i="2"/>
  <c r="J51" i="14"/>
  <c r="F39" i="13" s="1"/>
  <c r="I39" i="13" s="1"/>
  <c r="G39" i="2" s="1"/>
  <c r="I52" i="14"/>
  <c r="F40" i="12" s="1"/>
  <c r="I40" i="12" s="1"/>
  <c r="F40" i="2" s="1"/>
  <c r="J52" i="14"/>
  <c r="F40" i="13" s="1"/>
  <c r="I40" i="13" s="1"/>
  <c r="G40" i="2" s="1"/>
  <c r="G43" i="12"/>
  <c r="G79" i="13"/>
  <c r="F41" i="15"/>
  <c r="G48" i="2"/>
  <c r="H79" i="13"/>
  <c r="I12" i="12"/>
  <c r="F12" i="2" s="1"/>
  <c r="F20" i="14"/>
  <c r="I47" i="14"/>
  <c r="J47" i="14"/>
  <c r="H48" i="2"/>
  <c r="H68" i="2"/>
  <c r="E68" i="2" s="1"/>
  <c r="E35" i="11"/>
  <c r="E36" i="11" s="1"/>
  <c r="J11" i="14"/>
  <c r="F11" i="13" s="1"/>
  <c r="I11" i="13" s="1"/>
  <c r="G11" i="2" s="1"/>
  <c r="I11" i="14"/>
  <c r="F11" i="12" s="1"/>
  <c r="I11" i="12" s="1"/>
  <c r="F11" i="2" s="1"/>
  <c r="F54" i="14"/>
  <c r="F55" i="14" s="1"/>
  <c r="I38" i="12"/>
  <c r="F38" i="2" s="1"/>
  <c r="G79" i="12"/>
  <c r="G20" i="13"/>
  <c r="I25" i="12"/>
  <c r="F25" i="2" s="1"/>
  <c r="F10" i="12"/>
  <c r="G20" i="12"/>
  <c r="I59" i="12"/>
  <c r="F59" i="2" s="1"/>
  <c r="E59" i="2" s="1"/>
  <c r="H62" i="2"/>
  <c r="E62" i="2" s="1"/>
  <c r="I73" i="12"/>
  <c r="F73" i="2" s="1"/>
  <c r="E73" i="2" s="1"/>
  <c r="F49" i="2"/>
  <c r="H43" i="12" l="1"/>
  <c r="E14" i="2"/>
  <c r="E34" i="2"/>
  <c r="E26" i="2"/>
  <c r="H43" i="13"/>
  <c r="E37" i="2"/>
  <c r="E17" i="2"/>
  <c r="E38" i="2"/>
  <c r="H54" i="14"/>
  <c r="H55" i="14" s="1"/>
  <c r="H45" i="12"/>
  <c r="H81" i="12" s="1"/>
  <c r="G43" i="13"/>
  <c r="G45" i="13" s="1"/>
  <c r="G81" i="13" s="1"/>
  <c r="E30" i="2"/>
  <c r="E13" i="2"/>
  <c r="E25" i="2"/>
  <c r="H45" i="13"/>
  <c r="H81" i="13" s="1"/>
  <c r="E18" i="2"/>
  <c r="E39" i="2"/>
  <c r="I53" i="14"/>
  <c r="F41" i="12" s="1"/>
  <c r="I41" i="12" s="1"/>
  <c r="F41" i="2" s="1"/>
  <c r="E41" i="2" s="1"/>
  <c r="H41" i="15"/>
  <c r="J43" i="14"/>
  <c r="I31" i="13"/>
  <c r="G31" i="2"/>
  <c r="F31" i="13"/>
  <c r="J16" i="14"/>
  <c r="F16" i="13" s="1"/>
  <c r="I16" i="13" s="1"/>
  <c r="G16" i="2" s="1"/>
  <c r="E16" i="2" s="1"/>
  <c r="E15" i="2"/>
  <c r="I79" i="13"/>
  <c r="H20" i="14"/>
  <c r="E28" i="2"/>
  <c r="E12" i="2"/>
  <c r="I43" i="14"/>
  <c r="G45" i="12"/>
  <c r="G81" i="12" s="1"/>
  <c r="I20" i="14"/>
  <c r="E40" i="2"/>
  <c r="H79" i="2"/>
  <c r="H81" i="2" s="1"/>
  <c r="F35" i="12"/>
  <c r="I23" i="12"/>
  <c r="F31" i="12"/>
  <c r="G79" i="2"/>
  <c r="E48" i="2"/>
  <c r="I10" i="12"/>
  <c r="F20" i="12"/>
  <c r="I79" i="12"/>
  <c r="E49" i="2"/>
  <c r="F79" i="2"/>
  <c r="E11" i="2"/>
  <c r="I10" i="13"/>
  <c r="J54" i="14"/>
  <c r="F35" i="13"/>
  <c r="F20" i="13" l="1"/>
  <c r="I54" i="14"/>
  <c r="J20" i="14"/>
  <c r="J55" i="14"/>
  <c r="I55" i="14"/>
  <c r="E79" i="2"/>
  <c r="F42" i="13"/>
  <c r="F43" i="13" s="1"/>
  <c r="I35" i="13"/>
  <c r="I31" i="12"/>
  <c r="F23" i="2"/>
  <c r="F42" i="12"/>
  <c r="F43" i="12" s="1"/>
  <c r="F45" i="12" s="1"/>
  <c r="F81" i="12" s="1"/>
  <c r="I35" i="12"/>
  <c r="I20" i="12"/>
  <c r="F10" i="2"/>
  <c r="I20" i="13"/>
  <c r="G10" i="2"/>
  <c r="G20" i="2" s="1"/>
  <c r="F45" i="13" l="1"/>
  <c r="F81" i="13" s="1"/>
  <c r="E23" i="2"/>
  <c r="E31" i="2" s="1"/>
  <c r="F31" i="2"/>
  <c r="G35" i="2"/>
  <c r="G42" i="2" s="1"/>
  <c r="G43" i="2" s="1"/>
  <c r="G45" i="2" s="1"/>
  <c r="G81" i="2" s="1"/>
  <c r="I42" i="13"/>
  <c r="I43" i="13" s="1"/>
  <c r="I45" i="13" s="1"/>
  <c r="I81" i="13" s="1"/>
  <c r="F60" i="15" s="1"/>
  <c r="G60" i="15" s="1"/>
  <c r="J8" i="15" s="1"/>
  <c r="F20" i="2"/>
  <c r="E10" i="2"/>
  <c r="E20" i="2" s="1"/>
  <c r="F35" i="2"/>
  <c r="I42" i="12"/>
  <c r="I43" i="12" s="1"/>
  <c r="I45" i="12" s="1"/>
  <c r="I81" i="12" s="1"/>
  <c r="F59" i="15" l="1"/>
  <c r="E55" i="1"/>
  <c r="H7" i="11"/>
  <c r="E35" i="2"/>
  <c r="E42" i="2" s="1"/>
  <c r="E43" i="2" s="1"/>
  <c r="E45" i="2" s="1"/>
  <c r="E81" i="2" s="1"/>
  <c r="E54" i="1" s="1"/>
  <c r="F42" i="2"/>
  <c r="F43" i="2" s="1"/>
  <c r="F45" i="2" s="1"/>
  <c r="F81" i="2" s="1"/>
  <c r="J38" i="15"/>
  <c r="J14" i="15"/>
  <c r="J15" i="15"/>
  <c r="J32" i="15"/>
  <c r="J25" i="15"/>
  <c r="J29" i="15"/>
  <c r="J33" i="15"/>
  <c r="J22" i="15"/>
  <c r="J27" i="15"/>
  <c r="J17" i="15"/>
  <c r="J28" i="15"/>
  <c r="J40" i="15"/>
  <c r="J19" i="15"/>
  <c r="J21" i="15"/>
  <c r="J35" i="15"/>
  <c r="J18" i="15"/>
  <c r="J39" i="15"/>
  <c r="J36" i="15"/>
  <c r="J37" i="15"/>
  <c r="J31" i="15"/>
  <c r="J34" i="15"/>
  <c r="J26" i="15"/>
  <c r="J12" i="15"/>
  <c r="J13" i="15"/>
  <c r="J11" i="15"/>
  <c r="J16" i="15"/>
  <c r="J10" i="15"/>
  <c r="J20" i="15"/>
  <c r="J30" i="15"/>
  <c r="J24" i="15"/>
  <c r="J23" i="15"/>
  <c r="E56" i="1" l="1"/>
  <c r="J41" i="15"/>
  <c r="F61" i="15"/>
  <c r="G59" i="15"/>
  <c r="G61" i="15" l="1"/>
  <c r="I8" i="15"/>
  <c r="I14" i="15" l="1"/>
  <c r="I22" i="15"/>
  <c r="I27" i="15"/>
  <c r="I34" i="15"/>
  <c r="I18" i="15"/>
  <c r="I25" i="15"/>
  <c r="I35" i="15"/>
  <c r="I38" i="15"/>
  <c r="I33" i="15"/>
  <c r="I15" i="15"/>
  <c r="I37" i="15"/>
  <c r="I28" i="15"/>
  <c r="I40" i="15"/>
  <c r="I19" i="15"/>
  <c r="I26" i="15"/>
  <c r="I32" i="15"/>
  <c r="I11" i="15"/>
  <c r="I17" i="15"/>
  <c r="I36" i="15"/>
  <c r="I31" i="15"/>
  <c r="I29" i="15"/>
  <c r="I39" i="15"/>
  <c r="I21" i="15"/>
  <c r="I13" i="15"/>
  <c r="I12" i="15"/>
  <c r="I16" i="15"/>
  <c r="I10" i="15"/>
  <c r="I30" i="15"/>
  <c r="I24" i="15"/>
  <c r="I20" i="15"/>
  <c r="I23" i="15"/>
  <c r="I41" i="15" l="1"/>
  <c r="G11" i="11" s="1"/>
  <c r="H12" i="11" s="1"/>
  <c r="H13" i="11" s="1"/>
</calcChain>
</file>

<file path=xl/sharedStrings.xml><?xml version="1.0" encoding="utf-8"?>
<sst xmlns="http://schemas.openxmlformats.org/spreadsheetml/2006/main" count="508" uniqueCount="290">
  <si>
    <t>GENERAL INFORMATION AND CERTIFICATION</t>
  </si>
  <si>
    <t xml:space="preserve"> </t>
  </si>
  <si>
    <t>Name of Fire District/Agency</t>
  </si>
  <si>
    <t>By:</t>
  </si>
  <si>
    <t>(Signature)</t>
  </si>
  <si>
    <t>Title:</t>
  </si>
  <si>
    <t>Address:</t>
  </si>
  <si>
    <t>NOTICE</t>
  </si>
  <si>
    <t>Variance</t>
  </si>
  <si>
    <t>Capital Related</t>
  </si>
  <si>
    <t>Depreciation - Buildings and Improvements</t>
  </si>
  <si>
    <t>Depreciation - Leasehold Improvements</t>
  </si>
  <si>
    <t>Depreciation - Equipment</t>
  </si>
  <si>
    <t>Depreciation and Amortization - Other</t>
  </si>
  <si>
    <t>Leases and Rentals</t>
  </si>
  <si>
    <t>Property Taxes</t>
  </si>
  <si>
    <t>Property Insurance</t>
  </si>
  <si>
    <t>Interest - Property, Plant, and Equipment</t>
  </si>
  <si>
    <t>Other - (Specify)</t>
  </si>
  <si>
    <t>Administrative and General</t>
  </si>
  <si>
    <t>Administrative</t>
  </si>
  <si>
    <t>Legal</t>
  </si>
  <si>
    <t>Accounting</t>
  </si>
  <si>
    <t xml:space="preserve">Advertising </t>
  </si>
  <si>
    <t>Consulting Expenses</t>
  </si>
  <si>
    <t>Contracted Labor</t>
  </si>
  <si>
    <t>Interest - Other</t>
  </si>
  <si>
    <t>Training</t>
  </si>
  <si>
    <t>General Insurance</t>
  </si>
  <si>
    <t>Supplies</t>
  </si>
  <si>
    <t>Bad Debt</t>
  </si>
  <si>
    <t>Plant Operations and Maintenance</t>
  </si>
  <si>
    <t>Housekeeping</t>
  </si>
  <si>
    <t>Utilities</t>
  </si>
  <si>
    <t>Medical Supplies</t>
  </si>
  <si>
    <t>Minor Medical Equipment</t>
  </si>
  <si>
    <t>Minor Equipment</t>
  </si>
  <si>
    <t>Fines and Penalties</t>
  </si>
  <si>
    <t>Fleet Maintenance</t>
  </si>
  <si>
    <t xml:space="preserve">Communications </t>
  </si>
  <si>
    <t xml:space="preserve">Recruit Academy </t>
  </si>
  <si>
    <t xml:space="preserve">Dispatch Service </t>
  </si>
  <si>
    <t xml:space="preserve">Logistics </t>
  </si>
  <si>
    <t>Postage</t>
  </si>
  <si>
    <t>Dues and Subscriptions</t>
  </si>
  <si>
    <t>Total Administrative &amp; General</t>
  </si>
  <si>
    <t>Total</t>
  </si>
  <si>
    <t>Description</t>
  </si>
  <si>
    <t>Total Hours to be Apportioned</t>
  </si>
  <si>
    <t>(A)</t>
  </si>
  <si>
    <t>Selection of Allocation Statistic:</t>
  </si>
  <si>
    <t>EXPLANATION OF ENTRY</t>
  </si>
  <si>
    <t>Code</t>
  </si>
  <si>
    <t>INCREASE</t>
  </si>
  <si>
    <t>DECREASE</t>
  </si>
  <si>
    <t>Cost Center</t>
  </si>
  <si>
    <t>Line Number</t>
  </si>
  <si>
    <t>Amount</t>
  </si>
  <si>
    <t>Total Reclassifications (Col. 4 &amp; 7 must equal)</t>
  </si>
  <si>
    <t>Column 1: Use sequential lettering system to identify individual reclassifications; i.e. A. B. C…</t>
  </si>
  <si>
    <t>Basis for Adjustment</t>
  </si>
  <si>
    <t>A = Cost (if cost, including applicable overhead, can be determined)</t>
  </si>
  <si>
    <t>B = Amount received (if cost cannot be determined)</t>
  </si>
  <si>
    <t>Yes</t>
  </si>
  <si>
    <t>No</t>
  </si>
  <si>
    <t>Calculation of Medi-Cal Final Settlement</t>
  </si>
  <si>
    <t>Administrative Chief</t>
  </si>
  <si>
    <t>Chief</t>
  </si>
  <si>
    <t>Fringe Benefits</t>
  </si>
  <si>
    <t>Line No.</t>
  </si>
  <si>
    <t>10. City:</t>
  </si>
  <si>
    <t>12. Name of Person Signing and Certifying Report:</t>
  </si>
  <si>
    <t>14. Phone Number:</t>
  </si>
  <si>
    <t>Phone Ext:</t>
  </si>
  <si>
    <t>18. Zip Code:</t>
  </si>
  <si>
    <t>17. State:</t>
  </si>
  <si>
    <t>16. City:</t>
  </si>
  <si>
    <t>Account Number</t>
  </si>
  <si>
    <t>Total Expense</t>
  </si>
  <si>
    <t>Salaries</t>
  </si>
  <si>
    <t>To Sch 1, Col 2</t>
  </si>
  <si>
    <t>Expense to be Apportioned</t>
  </si>
  <si>
    <t>Net Expense to be Apportioned</t>
  </si>
  <si>
    <t>**</t>
  </si>
  <si>
    <t>If an Indirect Cost Factor is being applied on W/S 9, the Administration &amp; General cost allocation will not be applied</t>
  </si>
  <si>
    <t xml:space="preserve">        Total Fire District / Agency</t>
  </si>
  <si>
    <t>Total Hrs</t>
  </si>
  <si>
    <t>Factor</t>
  </si>
  <si>
    <t>Allocation Statistics for Administration and General Expense</t>
  </si>
  <si>
    <t>Accum Expense</t>
  </si>
  <si>
    <t>Schedule</t>
  </si>
  <si>
    <t>Fiscal Year Ended:</t>
  </si>
  <si>
    <t>Basis for Adjustment (A or B)</t>
  </si>
  <si>
    <t>Col 2 + Col 3</t>
  </si>
  <si>
    <t>Administration &amp; General</t>
  </si>
  <si>
    <t>Fr Sch 5, Col 1</t>
  </si>
  <si>
    <t>Fr Sch 4, Col 5</t>
  </si>
  <si>
    <t>C/R Line No.</t>
  </si>
  <si>
    <t>Fr Sch 7, Col 1</t>
  </si>
  <si>
    <t>Total Adjustments (B)</t>
  </si>
  <si>
    <t>Fr Sch 4, Col 6</t>
  </si>
  <si>
    <t>GROUND EMERGENCY MEDICAL TRANSPORTATION</t>
  </si>
  <si>
    <t>Material variances may result in a rejection of this Cost Report submission.</t>
  </si>
  <si>
    <t xml:space="preserve">I, </t>
  </si>
  <si>
    <t>certify under penalty of perjury as follows:</t>
  </si>
  <si>
    <t>Date of Signature</t>
  </si>
  <si>
    <t>Certification by Officer or Administrator of the Fire Department / Agency</t>
  </si>
  <si>
    <t>CHECK FIGURE</t>
  </si>
  <si>
    <t>Qtr 3</t>
  </si>
  <si>
    <t>Qtr 4</t>
  </si>
  <si>
    <t>Totals</t>
  </si>
  <si>
    <t>For the purpose of this certification, “provider” is a Publicly Owned or Operated Ground Emergency Medical Transportation Services provider as defined in W&amp;I Code Section 14105.94.</t>
  </si>
  <si>
    <t>The expenditures claimed have not previously been, nor will be, claimed at any other time to receive Federal Funds under Medicaid or any other program.</t>
  </si>
  <si>
    <t>The provider acknowledges that the information is to be used for claiming Federal funds and understands that misrepresentation of information constitutes a violation of Federal and State law.</t>
  </si>
  <si>
    <t>The provider acknowledges understands that DHCS must deny payments for any claim submitted under W&amp;I Code Section 14105.94, if it determines that the certification is not adequately supported for purposes of Federal Financial Participation.</t>
  </si>
  <si>
    <t>That I am the responsible person of the subject Fire Department / Agency and am duly authorized to sign this certification and that, to the best of my knowledge and information, each statement and amount in the accompanying schedules are to be true, correct, and in compliance with Section 14105.94 of the California Welfare and Institutions Code.</t>
  </si>
  <si>
    <t>Square Ft</t>
  </si>
  <si>
    <t>Allocated Direct Service Cost</t>
  </si>
  <si>
    <t>Allocated Direct Service Costs</t>
  </si>
  <si>
    <t>Fr Sch 2, Col 5</t>
  </si>
  <si>
    <t>Fr Sch 3, Col 5</t>
  </si>
  <si>
    <t>Other - Capital Related Costs</t>
  </si>
  <si>
    <t>Capital Related Allocation Statistics for Direct Service Cost Allocation</t>
  </si>
  <si>
    <t>Salaries/Benefits Allocation Statistics for Direct Service Cost Allocation</t>
  </si>
  <si>
    <t>Average Cost per GEMT Service</t>
  </si>
  <si>
    <t>Please identify the statistical basis for allocation on Schedules 4 and 5.</t>
  </si>
  <si>
    <t>Sch</t>
  </si>
  <si>
    <t>Line</t>
  </si>
  <si>
    <t>Allocation Basis</t>
  </si>
  <si>
    <t>MTS Expense</t>
  </si>
  <si>
    <t>NON-MTS Expense</t>
  </si>
  <si>
    <t>Total MTS Expense</t>
  </si>
  <si>
    <t>Total NON-MTS Expense</t>
  </si>
  <si>
    <t>MTS Allocation</t>
  </si>
  <si>
    <t>NON-MTS Allocation</t>
  </si>
  <si>
    <t>MTS Square Footage</t>
  </si>
  <si>
    <t>Non-MTS Square Footage</t>
  </si>
  <si>
    <t>Accumulated Cost of MTS Services (from Sch 2, Col  5)</t>
  </si>
  <si>
    <t>Total Accumulated Cost of MTS and NON-MTS Services</t>
  </si>
  <si>
    <t>Cost of MTS Services (from Sch 2)</t>
  </si>
  <si>
    <t>Grand Total of MTS Expense (Sum Lines 1 thru 4)</t>
  </si>
  <si>
    <t>Any variation of the allocation statistic must be approved prior to implementation and documentation MUST be readily available for review.</t>
  </si>
  <si>
    <t xml:space="preserve">MTS </t>
  </si>
  <si>
    <t xml:space="preserve">NON-MTS </t>
  </si>
  <si>
    <t>Total Number of MTS Transports</t>
  </si>
  <si>
    <t>Average Cost per MTS Transports  (Line 7 / Line 8)</t>
  </si>
  <si>
    <t>Total Cost of Medi-Cal GEMT Transports (Line 9 x Line 10)</t>
  </si>
  <si>
    <t>Net Cost of Transports</t>
  </si>
  <si>
    <t>Non Federal Share Reduction</t>
  </si>
  <si>
    <t>Net Federal Participation Amount</t>
  </si>
  <si>
    <t>Accumulated Cost of NON-MTS Services (from Sch 3, Col  5)</t>
  </si>
  <si>
    <t>27. Net Cost of Transports</t>
  </si>
  <si>
    <t>Total Reported Expenses (After Allocation of Expenses - From  Sch 2 thru 5)</t>
  </si>
  <si>
    <t>Non-MTS Salaries</t>
  </si>
  <si>
    <t>MTS Salaries</t>
  </si>
  <si>
    <t>Total Square Feet to be Apportioned</t>
  </si>
  <si>
    <t>Fr Sch 6, 
Cols 4 &amp; 7</t>
  </si>
  <si>
    <t xml:space="preserve">
Account Number</t>
  </si>
  <si>
    <t>SCHEDULE 1 - TOTAL EXPENSE</t>
  </si>
  <si>
    <t>Total Salaries &amp; Fringe Benefits</t>
  </si>
  <si>
    <t>SCHEDULE 2 - MEDICAL TRANSPORTATION SERVICES (MTS) EXPENSE</t>
  </si>
  <si>
    <t>SCHEDULE 3 - NON-MTS EXPENSE</t>
  </si>
  <si>
    <t>SCHEDULE 4 - ALLOCATION OF CAPITAL RELATED AND SALARIES &amp; BENEFITS (CRSB) EXPENSE</t>
  </si>
  <si>
    <t>SCHEDULE 5 - ALLOCATION OF ADMINISTRATION &amp; GENERAL</t>
  </si>
  <si>
    <t>SCHEDULE 6 - RECLASSIFICATION OF EXPENSES</t>
  </si>
  <si>
    <t>SCHEDULE 7 - ADJUSTMENTS TO EXPENSES</t>
  </si>
  <si>
    <t>SCHEDULE 9 - FINAL SETTLEMENT CALCULATION</t>
  </si>
  <si>
    <t>SCHEDULE 10 - NOTES</t>
  </si>
  <si>
    <r>
      <t>Administration &amp; Gen</t>
    </r>
    <r>
      <rPr>
        <sz val="12"/>
        <rFont val="Arial"/>
        <family val="2"/>
      </rPr>
      <t>eral to be included</t>
    </r>
  </si>
  <si>
    <t>ABC Fire District</t>
  </si>
  <si>
    <t>Managed Care</t>
  </si>
  <si>
    <t>Medi-Cal</t>
  </si>
  <si>
    <t>Medi-Medi</t>
  </si>
  <si>
    <t>Other</t>
  </si>
  <si>
    <t>Intentional misrepresentation of falsification of any information contained in this request resulting in reimbursement by the Department of Health Care Services may be punishable by fine and/or imprisonment under federal and state laws (42 CFR, Section 1003.102 - "Basis for Civil Money Penalties and Assessments"; 18 U.S.C. 1347 - "Health Care Fraud"; California Welfare and Institutions Code 14123.25 - "Civil Penalties for Fraudulent Claims"; and Title 22 California Code of Regulations 51485.1 - "Civil Money Penalties").</t>
  </si>
  <si>
    <t>The provider acknowledges that all funds expended pursuant to W&amp;I Code Section 14105.94 are subject to review and audit by the Department of Health Care Services (DHCS).</t>
  </si>
  <si>
    <t>Fee for Service</t>
  </si>
  <si>
    <t>Total No. of Medi-Cal Fee for Service GEMT Transports</t>
  </si>
  <si>
    <t>Contracted Services - MTS Billing</t>
  </si>
  <si>
    <t xml:space="preserve">Contracted Services - MTS  </t>
  </si>
  <si>
    <t>Please identify all contracting arrangements noted on Schedules 1, 2, and 3.</t>
  </si>
  <si>
    <t>Contract Arrangements</t>
  </si>
  <si>
    <t>Please be advised that submission of cost reports for items or services which were not provided; are not reimbursable under the Medi-Cal program or claimed in violation of an agreement with the State, may subject you (or your organization) to civil money penalty assessments in accordance with California Welfare &amp; Institutions Code, Section 14123.2.</t>
  </si>
  <si>
    <t xml:space="preserve">INTEGRATED DISCLOSURE AND MEDI-CAL COST REPORT </t>
  </si>
  <si>
    <t>Total Reported Expenses (Before Allocation of Expenses - From Sch 1)</t>
  </si>
  <si>
    <t>Qtr 1</t>
  </si>
  <si>
    <t>Qtr 2</t>
  </si>
  <si>
    <t>Total Reclasses</t>
  </si>
  <si>
    <t>Total Adjustments</t>
  </si>
  <si>
    <t>Total Reclasses
(A)</t>
  </si>
  <si>
    <t>Explanation</t>
  </si>
  <si>
    <t>If any schedules were left blank, please explain why.</t>
  </si>
  <si>
    <t>Medi-Cal Fee for Service</t>
  </si>
  <si>
    <t>Medi-Cal Managed Care</t>
  </si>
  <si>
    <t>OTHER REVENUE / FUNDING SOURCES</t>
  </si>
  <si>
    <t>[a]</t>
  </si>
  <si>
    <t>[b]</t>
  </si>
  <si>
    <t>[c]</t>
  </si>
  <si>
    <t>GRAND TOTAL [a+b+c]</t>
  </si>
  <si>
    <t xml:space="preserve">Total </t>
  </si>
  <si>
    <t>Total Other Revenue</t>
  </si>
  <si>
    <t>.</t>
  </si>
  <si>
    <t>Less Total Medi-Cal Revenue from Transports (Fr Sch 8)</t>
  </si>
  <si>
    <t>cost report to:</t>
  </si>
  <si>
    <t xml:space="preserve">E-mail the signed PDF electronic version of the completed </t>
  </si>
  <si>
    <t>If no, please enter the total cost to be used for calculating the Indirect Cost</t>
  </si>
  <si>
    <t>Indirect Cost Factor Percentage (please see notes below)</t>
  </si>
  <si>
    <t>Number of MTS Transports</t>
  </si>
  <si>
    <t xml:space="preserve">21. Does your organization use another entity to provide GEMT services?  </t>
  </si>
  <si>
    <t>Medi-Cal Fee for Service Other - (Specify) *</t>
  </si>
  <si>
    <t>Medi-Cal Managed Care Other - (Specify) **</t>
  </si>
  <si>
    <t>A</t>
  </si>
  <si>
    <t>B</t>
  </si>
  <si>
    <t>C</t>
  </si>
  <si>
    <t>Total Medi-Cal FFS Revenue from Transports (To Sch 9, Line 13)</t>
  </si>
  <si>
    <t>OTHER MEDI-CAL REVENUE FROM TRANSPORTS</t>
  </si>
  <si>
    <t>Total Other Revenue from Medi-Cal Managed Care Transports</t>
  </si>
  <si>
    <t>To Sch 1, Col 3</t>
  </si>
  <si>
    <t>MEDI-CAL FEE FOR SERVICE (FFS) REVENUE FROM TRANSPORTS</t>
  </si>
  <si>
    <t>4. Doing Business As (DBA):</t>
  </si>
  <si>
    <t>1. Name of Fire Department / Agency:</t>
  </si>
  <si>
    <t>6. Fire District/Agency Street Address:</t>
  </si>
  <si>
    <t>9. Mailing Address - Street or P.O. Box  (if different):</t>
  </si>
  <si>
    <t>13. Report Contact Person:</t>
  </si>
  <si>
    <t>15. Mailing Address - Street or P. O. Box:</t>
  </si>
  <si>
    <t>19. Previous Name of Fire District/Agency if Changed Since Previous Report:</t>
  </si>
  <si>
    <t>25. Reporting Period Began:</t>
  </si>
  <si>
    <t>26. Reporting Period Ended:</t>
  </si>
  <si>
    <t>22. Date Range of GEMT Service Agreement:</t>
  </si>
  <si>
    <t>20. Date of Change:</t>
  </si>
  <si>
    <t>11. Zip Code:</t>
  </si>
  <si>
    <t>7. City:</t>
  </si>
  <si>
    <t>8. Zip Code:</t>
  </si>
  <si>
    <t>5. Facility Business Phone:</t>
  </si>
  <si>
    <t>3. National Provider Identification (NPI):</t>
  </si>
  <si>
    <t>GEMTSubmissions@dhcs.ca.gov</t>
  </si>
  <si>
    <t>In most cases, when an Indirect Cost Factor is being applied, there should be no Administration &amp; General cost allocated.</t>
  </si>
  <si>
    <t>July 1 through September 30</t>
  </si>
  <si>
    <t>October 1 through December 31</t>
  </si>
  <si>
    <t>January 1 through March 31</t>
  </si>
  <si>
    <t>April 1 through June 30</t>
  </si>
  <si>
    <t>Line 54 - Before populating this line please review GEMT PPL 14-001. If your MTS billing contract meets the guidelines outlined in the GEMT PPL include these contracted expenses on the cost report. If your MTS billing contract does not meet the guidelines outlined in the GEMT PPL do not include these contracted expenses on the cost report.</t>
  </si>
  <si>
    <t>(B)</t>
  </si>
  <si>
    <t xml:space="preserve">24. Are billing services paid on a Flat Rate or a Percentage: </t>
  </si>
  <si>
    <t>Non-MTS Benefits</t>
  </si>
  <si>
    <t>MTS Benefits</t>
  </si>
  <si>
    <t>SCHEDULE 8 - REVENUE AND ALL OTHER FUNDING SOURCES</t>
  </si>
  <si>
    <t>Administrative Chief Benefits</t>
  </si>
  <si>
    <t>Administrative Chief Salary</t>
  </si>
  <si>
    <t>Chief Benefits</t>
  </si>
  <si>
    <t>Chief Salary</t>
  </si>
  <si>
    <t>Cost Center List</t>
  </si>
  <si>
    <t>Line Number List</t>
  </si>
  <si>
    <t>* Partial years cost to be reported. User must only include MTS accrued Expenses incurred from July 1, 2022 through December 31, 2022 time period on this schedule.</t>
  </si>
  <si>
    <t>* Partial years cost to be reported. User must only include Non-MTS accrued Expenses incurred from July 1, 2022 through December 31, 2022 time period on this schedule.</t>
  </si>
  <si>
    <t>Hours Logged for MTS Duty **</t>
  </si>
  <si>
    <t>Hours Logged for NON-MTS Duty **</t>
  </si>
  <si>
    <t>Partial years cost to be reported. User must only include Accrued Expenses incurred from July 1, 2022 through December 31, 2022 time period on this schedule.</t>
  </si>
  <si>
    <t>Partial years cost to be reported. User must only include Duty Hours logged for MTS and Non-MTS from July 1, 2022 through December 31, 2022 time period on this schedule.</t>
  </si>
  <si>
    <t>*</t>
  </si>
  <si>
    <t>Partial years cost to be reported. User must only include Accrued A&amp;G Expenses incurred from July 1, 2022 through December 31, 2022 time period on this schedule.</t>
  </si>
  <si>
    <t>* Partial years cost to be reported. User must only identify Reclassifications applicable from July 1, 2022 through December 31, 2022 time period on this schedule.</t>
  </si>
  <si>
    <t>N/A ***</t>
  </si>
  <si>
    <t>Note:</t>
  </si>
  <si>
    <t>N/A</t>
  </si>
  <si>
    <t>(C)</t>
  </si>
  <si>
    <t xml:space="preserve">*Partial years cost to be reported. User must only include GEMT transports applicable from July 1, 2022 through December 31, 2022 time period on this schedule. </t>
  </si>
  <si>
    <t>Cost Center *</t>
  </si>
  <si>
    <t>Amount Increase
/ (Decrease) *</t>
  </si>
  <si>
    <r>
      <t xml:space="preserve">Indirect Cost Factor Based on MTS Services? (please use drop-down box to select Yes or No) </t>
    </r>
    <r>
      <rPr>
        <b/>
        <sz val="12"/>
        <color theme="3" tint="-0.249977111117893"/>
        <rFont val="Arial"/>
        <family val="2"/>
      </rPr>
      <t>(A)</t>
    </r>
  </si>
  <si>
    <r>
      <t>Administration &amp; Gen</t>
    </r>
    <r>
      <rPr>
        <sz val="12"/>
        <rFont val="Arial"/>
        <family val="2"/>
      </rPr>
      <t>eral Allocation from Sch 5</t>
    </r>
    <r>
      <rPr>
        <sz val="12"/>
        <color theme="3" tint="-0.249977111117893"/>
        <rFont val="Arial"/>
        <family val="2"/>
      </rPr>
      <t xml:space="preserve"> </t>
    </r>
    <r>
      <rPr>
        <b/>
        <sz val="12"/>
        <color theme="3" tint="-0.249977111117893"/>
        <rFont val="Arial"/>
        <family val="2"/>
      </rPr>
      <t>(B)</t>
    </r>
  </si>
  <si>
    <t>If the percentage-based indirect cost factor is elected, review SPA 09-024, Section C, Paragraph 1.b. and submit supporting documentation with the cost report submission.</t>
  </si>
  <si>
    <r>
      <t xml:space="preserve">Public funds for services provided have been expended as necessary for Federal Financial Participation (FFP), pursuant to the requirements of Section 1903(w) of the Social Security Act and 42 C.F.R. § 433.50 </t>
    </r>
    <r>
      <rPr>
        <i/>
        <sz val="12"/>
        <color indexed="8"/>
        <rFont val="Arial"/>
        <family val="2"/>
      </rPr>
      <t>et seq.</t>
    </r>
    <r>
      <rPr>
        <sz val="12"/>
        <color theme="1"/>
        <rFont val="Arial"/>
        <family val="2"/>
      </rPr>
      <t xml:space="preserve"> for allowable costs.</t>
    </r>
  </si>
  <si>
    <t>2. GEMT Vendor #:</t>
  </si>
  <si>
    <t>Subtotal Fringe Benefits (Lines 19 thru 26)</t>
  </si>
  <si>
    <t>Subtotal Salaries (Lines 11 thru 18)</t>
  </si>
  <si>
    <r>
      <t xml:space="preserve">MTS Expense </t>
    </r>
    <r>
      <rPr>
        <b/>
        <sz val="12"/>
        <color indexed="10"/>
        <rFont val="Arial"/>
        <family val="2"/>
      </rPr>
      <t>*</t>
    </r>
  </si>
  <si>
    <t>Total Capital Related (Lines 1 thru 10)</t>
  </si>
  <si>
    <t>Total Capital Related, Salaries &amp; Fringe Benefits</t>
  </si>
  <si>
    <r>
      <t xml:space="preserve">NON-MTS Expense </t>
    </r>
    <r>
      <rPr>
        <b/>
        <sz val="12"/>
        <color indexed="10"/>
        <rFont val="Arial"/>
        <family val="2"/>
      </rPr>
      <t>*</t>
    </r>
  </si>
  <si>
    <r>
      <t xml:space="preserve">Expense to be Apportioned </t>
    </r>
    <r>
      <rPr>
        <b/>
        <sz val="12"/>
        <color indexed="10"/>
        <rFont val="Arial"/>
        <family val="2"/>
      </rPr>
      <t>*</t>
    </r>
  </si>
  <si>
    <t>** See Notes Below</t>
  </si>
  <si>
    <t>Fire Department / Agency</t>
  </si>
  <si>
    <t>National Provider ID</t>
  </si>
  <si>
    <t>* Partial years cost to be reported. User must only identify cost report Adjustments applicable from July 1, 2022 through December 31, 2022
  time period on this schedule.</t>
  </si>
  <si>
    <t xml:space="preserve">     Lines 13 through 40 - Enter other Revenues received and list the funding sources not identified on lines 1 through 12.</t>
  </si>
  <si>
    <t>*   Line 1 through 6 - Enter payments for FFS transports received from Medi-Cal. (i.e. Share of Cost, Other Heath Care, Deductibles, etc.)</t>
  </si>
  <si>
    <t>**  Lines 7 through 12 - Enter Medi-Cal Managed Care revenue from transports - Medi-Cal Managed Care, Medi-Cal Managed Care other,
     Other Heath Care, Deductibles, etc.</t>
  </si>
  <si>
    <t xml:space="preserve">*** Partial year's cost to be reported. User must only include accrued Revenues and other Funding Sources applicable from
     July 1, 2022 through December 31,  2022 time period on this schedule. </t>
  </si>
  <si>
    <t xml:space="preserve">23. Does your organization use another entity to provide GEMT billing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</si>
</sst>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00000"/>
    <numFmt numFmtId="166" formatCode="####\-##\-##"/>
    <numFmt numFmtId="167" formatCode="0_);\(0\)"/>
    <numFmt numFmtId="168" formatCode="m/d/yy;@"/>
    <numFmt numFmtId="169" formatCode="_(&quot;$&quot;* #,##0_);_(&quot;$&quot;* \(#,##0\);_(&quot;$&quot;* &quot;-&quot;??_);_(@_)"/>
    <numFmt numFmtId="170" formatCode="[$-409]mmmm\ d\,\ yyyy;@"/>
    <numFmt numFmtId="171" formatCode="_(&quot;$&quot;* #,##0.00_);_(&quot;$&quot;* \(#,##0.00\);_(&quot;$&quot;* &quot;-&quot;_);_(@_)"/>
    <numFmt numFmtId="172" formatCode="_(* #,##0.00_);_(* \(#,##0.00\);_(* &quot;-&quot;_);_(@_)"/>
    <numFmt numFmtId="173" formatCode="_(* #,##0_);_(* \(#,##0\);_(* &quot;-&quot;??_);_(@_)"/>
  </numFmts>
  <fonts count="45" x14ac:knownFonts="1">
    <font>
      <sz val="12"/>
      <color theme="1"/>
      <name val="Arial"/>
      <family val="2"/>
    </font>
    <font>
      <sz val="12"/>
      <color indexed="8"/>
      <name val="Arial"/>
      <family val="2"/>
    </font>
    <font>
      <sz val="10"/>
      <name val="Arial"/>
      <family val="2"/>
    </font>
    <font>
      <sz val="8"/>
      <name val="Arial"/>
      <family val="2"/>
    </font>
    <font>
      <sz val="8"/>
      <color indexed="9"/>
      <name val="Arial"/>
      <family val="2"/>
    </font>
    <font>
      <sz val="8"/>
      <color indexed="10"/>
      <name val="Arial"/>
      <family val="2"/>
    </font>
    <font>
      <sz val="8"/>
      <color indexed="9"/>
      <name val="Arial"/>
      <family val="2"/>
    </font>
    <font>
      <b/>
      <sz val="8"/>
      <name val="Arial"/>
      <family val="2"/>
    </font>
    <font>
      <sz val="10"/>
      <name val="MS Sans Serif"/>
      <family val="2"/>
    </font>
    <font>
      <sz val="12"/>
      <color indexed="8"/>
      <name val="Arial"/>
      <family val="2"/>
    </font>
    <font>
      <b/>
      <sz val="12"/>
      <name val="Arial"/>
      <family val="2"/>
    </font>
    <font>
      <sz val="12"/>
      <name val="Arial"/>
      <family val="2"/>
    </font>
    <font>
      <u val="singleAccounting"/>
      <sz val="12"/>
      <name val="Arial"/>
      <family val="2"/>
    </font>
    <font>
      <b/>
      <i/>
      <sz val="12"/>
      <name val="Arial"/>
      <family val="2"/>
    </font>
    <font>
      <b/>
      <u val="doubleAccounting"/>
      <sz val="12"/>
      <name val="Arial"/>
      <family val="2"/>
    </font>
    <font>
      <b/>
      <u val="singleAccounting"/>
      <sz val="12"/>
      <name val="Arial"/>
      <family val="2"/>
    </font>
    <font>
      <i/>
      <sz val="12"/>
      <name val="Arial"/>
      <family val="2"/>
    </font>
    <font>
      <b/>
      <i/>
      <u val="doubleAccounting"/>
      <sz val="12"/>
      <name val="Arial"/>
      <family val="2"/>
    </font>
    <font>
      <u val="doubleAccounting"/>
      <sz val="12"/>
      <name val="Arial"/>
      <family val="2"/>
    </font>
    <font>
      <u val="singleAccounting"/>
      <sz val="12"/>
      <color indexed="8"/>
      <name val="Arial"/>
      <family val="2"/>
    </font>
    <font>
      <u val="doubleAccounting"/>
      <sz val="12"/>
      <color indexed="8"/>
      <name val="Arial"/>
      <family val="2"/>
    </font>
    <font>
      <sz val="10"/>
      <color indexed="10"/>
      <name val="Arial"/>
      <family val="2"/>
    </font>
    <font>
      <sz val="10"/>
      <color indexed="9"/>
      <name val="Arial"/>
      <family val="2"/>
    </font>
    <font>
      <sz val="12"/>
      <color indexed="10"/>
      <name val="Arial"/>
      <family val="2"/>
    </font>
    <font>
      <sz val="12"/>
      <color indexed="9"/>
      <name val="Arial"/>
      <family val="2"/>
    </font>
    <font>
      <i/>
      <sz val="12"/>
      <color indexed="8"/>
      <name val="Arial"/>
      <family val="2"/>
    </font>
    <font>
      <sz val="12"/>
      <color theme="1"/>
      <name val="Arial"/>
      <family val="2"/>
    </font>
    <font>
      <sz val="12"/>
      <color theme="0"/>
      <name val="Arial"/>
      <family val="2"/>
    </font>
    <font>
      <u/>
      <sz val="12"/>
      <color theme="10"/>
      <name val="Arial"/>
      <family val="2"/>
    </font>
    <font>
      <b/>
      <sz val="12"/>
      <color theme="1"/>
      <name val="Arial"/>
      <family val="2"/>
    </font>
    <font>
      <sz val="11.5"/>
      <color rgb="FF000000"/>
      <name val="Cambria"/>
      <family val="1"/>
    </font>
    <font>
      <u val="singleAccounting"/>
      <sz val="12"/>
      <color theme="1"/>
      <name val="Arial"/>
      <family val="2"/>
    </font>
    <font>
      <u val="doubleAccounting"/>
      <sz val="12"/>
      <color theme="1"/>
      <name val="Arial"/>
      <family val="2"/>
    </font>
    <font>
      <sz val="11"/>
      <color rgb="FF444444"/>
      <name val="Segoe UI"/>
      <family val="2"/>
    </font>
    <font>
      <b/>
      <sz val="10"/>
      <color theme="3" tint="-0.249977111117893"/>
      <name val="Arial"/>
      <family val="2"/>
    </font>
    <font>
      <b/>
      <sz val="12"/>
      <color theme="3" tint="-0.249977111117893"/>
      <name val="Arial"/>
      <family val="2"/>
    </font>
    <font>
      <sz val="12"/>
      <color theme="3" tint="-0.249977111117893"/>
      <name val="Arial"/>
      <family val="2"/>
    </font>
    <font>
      <sz val="10"/>
      <color theme="3" tint="-0.249977111117893"/>
      <name val="Arial"/>
      <family val="2"/>
    </font>
    <font>
      <b/>
      <sz val="12"/>
      <color indexed="10"/>
      <name val="Arial"/>
      <family val="2"/>
    </font>
    <font>
      <b/>
      <sz val="12"/>
      <color rgb="FFFF0000"/>
      <name val="Arial"/>
      <family val="2"/>
    </font>
    <font>
      <b/>
      <sz val="12"/>
      <color rgb="FF0070C0"/>
      <name val="Arial"/>
      <family val="2"/>
    </font>
    <font>
      <b/>
      <i/>
      <u val="doubleAccounting"/>
      <sz val="12"/>
      <color theme="3" tint="-0.249977111117893"/>
      <name val="Arial"/>
      <family val="2"/>
    </font>
    <font>
      <b/>
      <i/>
      <sz val="12"/>
      <color theme="3" tint="-0.249977111117893"/>
      <name val="Arial"/>
      <family val="2"/>
    </font>
    <font>
      <b/>
      <sz val="12"/>
      <color indexed="8"/>
      <name val="Arial"/>
      <family val="2"/>
    </font>
    <font>
      <sz val="12"/>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114">
    <border>
      <left/>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bottom style="double">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style="medium">
        <color indexed="64"/>
      </top>
      <bottom/>
      <diagonal/>
    </border>
    <border>
      <left/>
      <right style="hair">
        <color indexed="64"/>
      </right>
      <top/>
      <bottom style="double">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double">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thin">
        <color indexed="64"/>
      </top>
      <bottom style="double">
        <color indexed="64"/>
      </bottom>
      <diagonal/>
    </border>
  </borders>
  <cellStyleXfs count="11">
    <xf numFmtId="0" fontId="0" fillId="0" borderId="0"/>
    <xf numFmtId="0" fontId="27" fillId="0" borderId="0" applyNumberFormat="0" applyBorder="0" applyAlignment="0" applyProtection="0"/>
    <xf numFmtId="0" fontId="27" fillId="0" borderId="0" applyNumberFormat="0" applyBorder="0" applyAlignment="0" applyProtection="0"/>
    <xf numFmtId="43" fontId="2" fillId="0" borderId="0" applyFont="0" applyFill="0" applyBorder="0" applyAlignment="0" applyProtection="0"/>
    <xf numFmtId="44" fontId="9" fillId="0" borderId="0" applyFont="0" applyFill="0" applyBorder="0" applyAlignment="0" applyProtection="0"/>
    <xf numFmtId="44" fontId="2" fillId="0" borderId="0" applyFont="0" applyFill="0" applyBorder="0" applyAlignment="0" applyProtection="0"/>
    <xf numFmtId="0" fontId="28" fillId="0" borderId="0" applyNumberFormat="0" applyFill="0" applyBorder="0" applyAlignment="0" applyProtection="0"/>
    <xf numFmtId="0" fontId="2" fillId="0" borderId="0" applyProtection="0"/>
    <xf numFmtId="0" fontId="2" fillId="0" borderId="0"/>
    <xf numFmtId="0" fontId="8" fillId="0" borderId="0"/>
    <xf numFmtId="43" fontId="26" fillId="0" borderId="0" applyFont="0" applyFill="0" applyBorder="0" applyAlignment="0" applyProtection="0"/>
  </cellStyleXfs>
  <cellXfs count="887">
    <xf numFmtId="0" fontId="0" fillId="0" borderId="0" xfId="0"/>
    <xf numFmtId="0" fontId="0" fillId="0" borderId="0" xfId="0" applyFont="1" applyAlignment="1">
      <alignment vertical="center" wrapText="1"/>
    </xf>
    <xf numFmtId="0" fontId="3" fillId="0" borderId="0" xfId="0" applyFont="1" applyBorder="1" applyAlignment="1">
      <alignment horizontal="left" vertical="center"/>
    </xf>
    <xf numFmtId="0" fontId="3" fillId="0" borderId="0" xfId="7" applyFont="1" applyFill="1" applyAlignment="1">
      <alignment vertical="center"/>
    </xf>
    <xf numFmtId="0" fontId="5" fillId="0" borderId="0" xfId="7" applyFont="1" applyFill="1" applyAlignment="1">
      <alignment vertical="center"/>
    </xf>
    <xf numFmtId="0" fontId="6" fillId="0" borderId="0" xfId="7" applyFont="1" applyFill="1" applyAlignment="1">
      <alignment vertical="center"/>
    </xf>
    <xf numFmtId="0" fontId="3" fillId="0" borderId="0" xfId="7" applyFont="1" applyFill="1" applyBorder="1" applyAlignment="1">
      <alignment vertical="center"/>
    </xf>
    <xf numFmtId="0" fontId="5" fillId="0" borderId="0" xfId="7" applyFont="1" applyFill="1" applyBorder="1" applyAlignment="1">
      <alignment vertical="center"/>
    </xf>
    <xf numFmtId="0" fontId="6" fillId="0" borderId="0" xfId="7" applyFont="1" applyFill="1" applyBorder="1" applyAlignment="1">
      <alignment vertical="center"/>
    </xf>
    <xf numFmtId="0" fontId="2" fillId="0" borderId="0" xfId="9" applyFont="1" applyAlignment="1">
      <alignment vertical="center"/>
    </xf>
    <xf numFmtId="0" fontId="3" fillId="0" borderId="0" xfId="9" applyFont="1" applyAlignment="1">
      <alignment vertical="center"/>
    </xf>
    <xf numFmtId="0" fontId="3" fillId="0" borderId="0" xfId="9" applyFont="1" applyBorder="1" applyAlignment="1">
      <alignment vertical="center"/>
    </xf>
    <xf numFmtId="0" fontId="0" fillId="0" borderId="0" xfId="0" applyAlignment="1">
      <alignment vertical="center"/>
    </xf>
    <xf numFmtId="0" fontId="2" fillId="0" borderId="0" xfId="8" applyAlignment="1">
      <alignment vertical="center"/>
    </xf>
    <xf numFmtId="0" fontId="3" fillId="0" borderId="0" xfId="7" applyFont="1" applyFill="1" applyAlignment="1">
      <alignment horizontal="left" vertical="center"/>
    </xf>
    <xf numFmtId="0" fontId="5" fillId="0" borderId="0" xfId="7" applyFont="1" applyFill="1" applyAlignment="1">
      <alignment horizontal="left" vertical="center"/>
    </xf>
    <xf numFmtId="0" fontId="4" fillId="0" borderId="0" xfId="7" applyFont="1" applyFill="1" applyAlignment="1">
      <alignment horizontal="left" vertical="center"/>
    </xf>
    <xf numFmtId="0" fontId="3" fillId="0" borderId="0" xfId="8" applyFont="1" applyAlignment="1">
      <alignment vertical="center"/>
    </xf>
    <xf numFmtId="41" fontId="0" fillId="0" borderId="0" xfId="0" applyNumberFormat="1" applyFont="1" applyAlignment="1">
      <alignment vertical="center"/>
    </xf>
    <xf numFmtId="0" fontId="3" fillId="0" borderId="0" xfId="7" applyFont="1" applyFill="1" applyAlignment="1">
      <alignment horizontal="left" vertical="center" wrapText="1"/>
    </xf>
    <xf numFmtId="0" fontId="5" fillId="0" borderId="0" xfId="7" applyFont="1" applyFill="1" applyAlignment="1">
      <alignment horizontal="left" vertical="center" wrapText="1"/>
    </xf>
    <xf numFmtId="0" fontId="4" fillId="0" borderId="0" xfId="7" applyFont="1" applyFill="1" applyAlignment="1">
      <alignment horizontal="left" vertical="center" wrapText="1"/>
    </xf>
    <xf numFmtId="0" fontId="3" fillId="0" borderId="0" xfId="7" applyFont="1" applyFill="1" applyAlignment="1">
      <alignment horizontal="center" vertical="center" wrapText="1"/>
    </xf>
    <xf numFmtId="0" fontId="0" fillId="0" borderId="0" xfId="0" applyAlignment="1">
      <alignment vertical="center"/>
    </xf>
    <xf numFmtId="0" fontId="0" fillId="0" borderId="0" xfId="0" applyFont="1" applyAlignment="1">
      <alignment vertical="center"/>
    </xf>
    <xf numFmtId="41" fontId="0" fillId="6" borderId="6" xfId="0" applyNumberFormat="1" applyFont="1" applyFill="1" applyBorder="1" applyAlignment="1">
      <alignment vertical="center"/>
    </xf>
    <xf numFmtId="0" fontId="0" fillId="0" borderId="0" xfId="0" applyAlignment="1">
      <alignment vertical="center"/>
    </xf>
    <xf numFmtId="0" fontId="0" fillId="0" borderId="0" xfId="0" applyFont="1" applyAlignment="1">
      <alignment vertical="center"/>
    </xf>
    <xf numFmtId="170" fontId="7" fillId="0" borderId="0" xfId="0" applyNumberFormat="1" applyFont="1" applyBorder="1" applyAlignment="1">
      <alignment vertical="center"/>
    </xf>
    <xf numFmtId="0" fontId="11" fillId="0" borderId="12" xfId="9" applyFont="1" applyBorder="1" applyAlignment="1">
      <alignment horizontal="centerContinuous" vertical="center"/>
    </xf>
    <xf numFmtId="0" fontId="11" fillId="0" borderId="1" xfId="9" applyFont="1" applyFill="1" applyBorder="1" applyAlignment="1">
      <alignment horizontal="centerContinuous" vertical="center"/>
    </xf>
    <xf numFmtId="41" fontId="11" fillId="0" borderId="1" xfId="9" applyNumberFormat="1" applyFont="1" applyBorder="1" applyAlignment="1">
      <alignment vertical="center"/>
    </xf>
    <xf numFmtId="41" fontId="11" fillId="0" borderId="2" xfId="9" applyNumberFormat="1" applyFont="1" applyBorder="1" applyAlignment="1">
      <alignment vertical="center"/>
    </xf>
    <xf numFmtId="0" fontId="11" fillId="0" borderId="0" xfId="9" applyFont="1" applyAlignment="1">
      <alignment vertical="center"/>
    </xf>
    <xf numFmtId="43" fontId="11" fillId="0" borderId="11" xfId="9" applyNumberFormat="1" applyFont="1" applyBorder="1" applyAlignment="1">
      <alignment vertical="center"/>
    </xf>
    <xf numFmtId="41" fontId="11" fillId="0" borderId="8" xfId="9" applyNumberFormat="1" applyFont="1" applyBorder="1" applyAlignment="1">
      <alignment vertical="center"/>
    </xf>
    <xf numFmtId="41" fontId="11" fillId="0" borderId="13" xfId="9" applyNumberFormat="1" applyFont="1" applyBorder="1" applyAlignment="1">
      <alignment vertical="center"/>
    </xf>
    <xf numFmtId="43" fontId="11" fillId="0" borderId="14" xfId="9" applyNumberFormat="1" applyFont="1" applyBorder="1" applyAlignment="1">
      <alignment vertical="center"/>
    </xf>
    <xf numFmtId="0" fontId="11" fillId="0" borderId="0" xfId="9" applyFont="1" applyBorder="1" applyAlignment="1">
      <alignment vertical="center"/>
    </xf>
    <xf numFmtId="41" fontId="11" fillId="0" borderId="0" xfId="9" applyNumberFormat="1" applyFont="1" applyBorder="1" applyAlignment="1">
      <alignment vertical="center"/>
    </xf>
    <xf numFmtId="0" fontId="10" fillId="0" borderId="28" xfId="9" applyFont="1" applyBorder="1" applyAlignment="1">
      <alignment horizontal="center" vertical="center"/>
    </xf>
    <xf numFmtId="0" fontId="10" fillId="0" borderId="29" xfId="9" applyFont="1" applyBorder="1" applyAlignment="1">
      <alignment horizontal="center" vertical="center"/>
    </xf>
    <xf numFmtId="43" fontId="11" fillId="0" borderId="0" xfId="9" applyNumberFormat="1" applyFont="1" applyBorder="1" applyAlignment="1">
      <alignment vertical="center"/>
    </xf>
    <xf numFmtId="0" fontId="10" fillId="0" borderId="0" xfId="9" applyFont="1" applyBorder="1" applyAlignment="1">
      <alignment horizontal="center" vertical="center"/>
    </xf>
    <xf numFmtId="167" fontId="11" fillId="0" borderId="0" xfId="9" applyNumberFormat="1" applyFont="1" applyFill="1" applyBorder="1" applyAlignment="1">
      <alignment horizontal="center" vertical="center"/>
    </xf>
    <xf numFmtId="42" fontId="14" fillId="0" borderId="0" xfId="9" applyNumberFormat="1" applyFont="1" applyBorder="1" applyAlignment="1">
      <alignment vertical="center"/>
    </xf>
    <xf numFmtId="41" fontId="11" fillId="0" borderId="0" xfId="9" applyNumberFormat="1" applyFont="1" applyFill="1" applyBorder="1" applyAlignment="1">
      <alignment vertical="center"/>
    </xf>
    <xf numFmtId="0" fontId="11" fillId="0" borderId="30" xfId="9" applyFont="1" applyBorder="1"/>
    <xf numFmtId="41" fontId="11" fillId="0" borderId="30" xfId="9" applyNumberFormat="1" applyFont="1" applyBorder="1"/>
    <xf numFmtId="43" fontId="11" fillId="0" borderId="12" xfId="9" applyNumberFormat="1" applyFont="1" applyBorder="1" applyAlignment="1">
      <alignment vertical="center"/>
    </xf>
    <xf numFmtId="167" fontId="11" fillId="0" borderId="1" xfId="9" applyNumberFormat="1" applyFont="1" applyFill="1" applyBorder="1" applyAlignment="1">
      <alignment horizontal="center" vertical="center"/>
    </xf>
    <xf numFmtId="0" fontId="13" fillId="0" borderId="0" xfId="9" applyFont="1" applyBorder="1" applyAlignment="1">
      <alignment horizontal="left" vertical="center"/>
    </xf>
    <xf numFmtId="0" fontId="10" fillId="0" borderId="0" xfId="9" applyFont="1" applyBorder="1" applyAlignment="1">
      <alignment horizontal="left" vertical="center"/>
    </xf>
    <xf numFmtId="42" fontId="17" fillId="0" borderId="0" xfId="3" applyNumberFormat="1" applyFont="1" applyBorder="1" applyAlignment="1">
      <alignment vertical="center"/>
    </xf>
    <xf numFmtId="41" fontId="11" fillId="0" borderId="15" xfId="9" applyNumberFormat="1" applyFont="1" applyBorder="1" applyAlignment="1">
      <alignment vertical="center"/>
    </xf>
    <xf numFmtId="0" fontId="11" fillId="6" borderId="8" xfId="0" applyFont="1" applyFill="1" applyBorder="1" applyAlignment="1" applyProtection="1">
      <alignment horizontal="center" vertical="center"/>
      <protection locked="0"/>
    </xf>
    <xf numFmtId="2" fontId="11" fillId="6" borderId="8" xfId="0" applyNumberFormat="1" applyFont="1" applyFill="1" applyBorder="1" applyAlignment="1" applyProtection="1">
      <alignment horizontal="center" vertical="center"/>
      <protection locked="0"/>
    </xf>
    <xf numFmtId="0" fontId="11" fillId="6" borderId="8" xfId="0" applyFont="1" applyFill="1" applyBorder="1" applyAlignment="1" applyProtection="1">
      <alignment horizontal="left" vertical="center" wrapText="1"/>
      <protection locked="0"/>
    </xf>
    <xf numFmtId="0" fontId="11" fillId="6" borderId="8" xfId="0" applyFont="1" applyFill="1" applyBorder="1" applyAlignment="1" applyProtection="1">
      <alignment vertical="center" wrapText="1"/>
      <protection locked="0"/>
    </xf>
    <xf numFmtId="0" fontId="10" fillId="0" borderId="32" xfId="0" applyFont="1" applyFill="1" applyBorder="1" applyAlignment="1">
      <alignment horizontal="left" vertical="center"/>
    </xf>
    <xf numFmtId="0" fontId="10" fillId="0" borderId="33" xfId="0" applyFont="1" applyFill="1" applyBorder="1" applyAlignment="1">
      <alignment horizontal="left" vertical="center"/>
    </xf>
    <xf numFmtId="0" fontId="10" fillId="0" borderId="34" xfId="0" applyFont="1" applyFill="1" applyBorder="1" applyAlignment="1">
      <alignment horizontal="left" vertical="center"/>
    </xf>
    <xf numFmtId="49" fontId="11" fillId="0" borderId="39" xfId="8" applyNumberFormat="1" applyFont="1" applyBorder="1" applyAlignment="1">
      <alignment horizontal="right" vertical="center"/>
    </xf>
    <xf numFmtId="0" fontId="0" fillId="0" borderId="0" xfId="0" applyFont="1" applyBorder="1" applyAlignment="1">
      <alignment vertical="center"/>
    </xf>
    <xf numFmtId="41" fontId="0" fillId="6" borderId="32" xfId="0" applyNumberFormat="1" applyFont="1" applyFill="1" applyBorder="1" applyAlignment="1">
      <alignment vertical="center"/>
    </xf>
    <xf numFmtId="0" fontId="11" fillId="6"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left" vertical="center" wrapText="1"/>
      <protection locked="0"/>
    </xf>
    <xf numFmtId="2" fontId="11" fillId="6" borderId="1" xfId="0" applyNumberFormat="1" applyFont="1" applyFill="1" applyBorder="1" applyAlignment="1" applyProtection="1">
      <alignment horizontal="center" vertical="center"/>
      <protection locked="0"/>
    </xf>
    <xf numFmtId="0" fontId="2" fillId="0" borderId="0" xfId="7" applyFont="1" applyFill="1" applyAlignment="1">
      <alignment vertical="center"/>
    </xf>
    <xf numFmtId="0" fontId="21" fillId="0" borderId="0" xfId="7" applyFont="1" applyFill="1" applyAlignment="1">
      <alignment vertical="center"/>
    </xf>
    <xf numFmtId="0" fontId="22" fillId="0" borderId="0" xfId="7" applyFont="1" applyFill="1" applyAlignment="1">
      <alignment vertical="center"/>
    </xf>
    <xf numFmtId="0" fontId="11" fillId="0" borderId="0" xfId="7" applyFont="1" applyFill="1" applyAlignment="1">
      <alignment vertical="center"/>
    </xf>
    <xf numFmtId="0" fontId="23" fillId="0" borderId="0" xfId="7" applyFont="1" applyFill="1" applyAlignment="1">
      <alignment vertical="center"/>
    </xf>
    <xf numFmtId="0" fontId="24" fillId="0" borderId="0" xfId="7" applyFont="1" applyFill="1" applyAlignment="1">
      <alignment vertical="center"/>
    </xf>
    <xf numFmtId="0" fontId="24" fillId="0" borderId="0" xfId="7" applyFont="1" applyFill="1" applyBorder="1" applyAlignment="1">
      <alignment horizontal="center" vertical="center"/>
    </xf>
    <xf numFmtId="0" fontId="11" fillId="0" borderId="0" xfId="7" applyFont="1" applyFill="1" applyBorder="1" applyAlignment="1">
      <alignment vertical="center"/>
    </xf>
    <xf numFmtId="0" fontId="23" fillId="0" borderId="0" xfId="7" applyFont="1" applyFill="1" applyBorder="1" applyAlignment="1">
      <alignment vertical="center"/>
    </xf>
    <xf numFmtId="0" fontId="24" fillId="0" borderId="0" xfId="7" applyFont="1" applyFill="1" applyBorder="1" applyAlignment="1">
      <alignment vertical="center"/>
    </xf>
    <xf numFmtId="5" fontId="11" fillId="0" borderId="42" xfId="7" applyNumberFormat="1" applyFont="1" applyFill="1" applyBorder="1" applyAlignment="1">
      <alignment horizontal="center" vertical="center"/>
    </xf>
    <xf numFmtId="0" fontId="11" fillId="0" borderId="43" xfId="7" applyFont="1" applyFill="1" applyBorder="1" applyAlignment="1">
      <alignment vertical="center"/>
    </xf>
    <xf numFmtId="0" fontId="11" fillId="0" borderId="44" xfId="7" applyFont="1" applyFill="1" applyBorder="1" applyAlignment="1">
      <alignment vertical="center"/>
    </xf>
    <xf numFmtId="166" fontId="22" fillId="0" borderId="0" xfId="7" applyNumberFormat="1" applyFont="1" applyFill="1" applyBorder="1" applyAlignment="1">
      <alignment horizontal="center" vertical="center"/>
    </xf>
    <xf numFmtId="0" fontId="11" fillId="0" borderId="46" xfId="7" applyFont="1" applyFill="1" applyBorder="1" applyAlignment="1">
      <alignment vertical="center"/>
    </xf>
    <xf numFmtId="0" fontId="11" fillId="0" borderId="47" xfId="7" applyFont="1" applyFill="1" applyBorder="1" applyAlignment="1">
      <alignment horizontal="center" vertical="center"/>
    </xf>
    <xf numFmtId="0" fontId="16" fillId="0" borderId="0" xfId="7" applyFont="1" applyFill="1" applyBorder="1" applyAlignment="1">
      <alignment horizontal="center" vertical="center"/>
    </xf>
    <xf numFmtId="0" fontId="30" fillId="0" borderId="0" xfId="0" applyFont="1" applyAlignment="1">
      <alignment vertical="center" wrapText="1"/>
    </xf>
    <xf numFmtId="170" fontId="11" fillId="0" borderId="0" xfId="7" applyNumberFormat="1" applyFont="1" applyFill="1" applyBorder="1" applyAlignment="1">
      <alignment horizontal="left" vertical="center"/>
    </xf>
    <xf numFmtId="41" fontId="0" fillId="6" borderId="50" xfId="0" applyNumberFormat="1" applyFont="1" applyFill="1" applyBorder="1" applyAlignment="1">
      <alignment vertical="center"/>
    </xf>
    <xf numFmtId="41" fontId="0" fillId="6" borderId="51" xfId="0" applyNumberFormat="1" applyFont="1" applyFill="1" applyBorder="1" applyAlignment="1">
      <alignment vertical="center"/>
    </xf>
    <xf numFmtId="41" fontId="0" fillId="6" borderId="39" xfId="0" quotePrefix="1" applyNumberFormat="1" applyFont="1" applyFill="1" applyBorder="1" applyAlignment="1">
      <alignment horizontal="center" vertical="center"/>
    </xf>
    <xf numFmtId="41" fontId="0" fillId="6" borderId="15" xfId="0" quotePrefix="1" applyNumberFormat="1" applyFont="1" applyFill="1" applyBorder="1" applyAlignment="1">
      <alignment horizontal="center" vertical="center"/>
    </xf>
    <xf numFmtId="41" fontId="0" fillId="6" borderId="15" xfId="0" applyNumberFormat="1" applyFont="1" applyFill="1" applyBorder="1" applyAlignment="1">
      <alignment horizontal="center" vertical="center"/>
    </xf>
    <xf numFmtId="41" fontId="0" fillId="6" borderId="15" xfId="0" applyNumberFormat="1" applyFont="1" applyFill="1" applyBorder="1" applyAlignment="1">
      <alignment vertical="center"/>
    </xf>
    <xf numFmtId="41" fontId="0" fillId="6" borderId="39" xfId="0" applyNumberFormat="1" applyFont="1" applyFill="1" applyBorder="1" applyAlignment="1">
      <alignment vertical="center"/>
    </xf>
    <xf numFmtId="167" fontId="11" fillId="0" borderId="8" xfId="9" applyNumberFormat="1" applyFont="1" applyFill="1" applyBorder="1" applyAlignment="1">
      <alignment horizontal="center" vertical="center" shrinkToFit="1"/>
    </xf>
    <xf numFmtId="42" fontId="11" fillId="0" borderId="8" xfId="9" applyNumberFormat="1" applyFont="1" applyBorder="1" applyAlignment="1">
      <alignment vertical="center" shrinkToFit="1"/>
    </xf>
    <xf numFmtId="42" fontId="11" fillId="7" borderId="13" xfId="9" applyNumberFormat="1" applyFont="1" applyFill="1" applyBorder="1" applyAlignment="1">
      <alignment vertical="center" shrinkToFit="1"/>
    </xf>
    <xf numFmtId="41" fontId="11" fillId="0" borderId="8" xfId="9" applyNumberFormat="1" applyFont="1" applyBorder="1" applyAlignment="1">
      <alignment vertical="center" shrinkToFit="1"/>
    </xf>
    <xf numFmtId="41" fontId="11" fillId="7" borderId="13" xfId="9" applyNumberFormat="1" applyFont="1" applyFill="1" applyBorder="1" applyAlignment="1">
      <alignment vertical="center" shrinkToFit="1"/>
    </xf>
    <xf numFmtId="41" fontId="12" fillId="0" borderId="8" xfId="9" applyNumberFormat="1" applyFont="1" applyBorder="1" applyAlignment="1">
      <alignment vertical="center" shrinkToFit="1"/>
    </xf>
    <xf numFmtId="41" fontId="12" fillId="7" borderId="13" xfId="9" applyNumberFormat="1" applyFont="1" applyFill="1" applyBorder="1" applyAlignment="1">
      <alignment vertical="center" shrinkToFit="1"/>
    </xf>
    <xf numFmtId="42" fontId="14" fillId="0" borderId="8" xfId="9" applyNumberFormat="1" applyFont="1" applyBorder="1" applyAlignment="1">
      <alignment vertical="center" shrinkToFit="1"/>
    </xf>
    <xf numFmtId="42" fontId="14" fillId="7" borderId="13" xfId="9" applyNumberFormat="1" applyFont="1" applyFill="1" applyBorder="1" applyAlignment="1">
      <alignment vertical="center" shrinkToFit="1"/>
    </xf>
    <xf numFmtId="42" fontId="15" fillId="0" borderId="8" xfId="9" applyNumberFormat="1" applyFont="1" applyBorder="1" applyAlignment="1">
      <alignment vertical="center" shrinkToFit="1"/>
    </xf>
    <xf numFmtId="42" fontId="15" fillId="7" borderId="13" xfId="9" applyNumberFormat="1" applyFont="1" applyFill="1" applyBorder="1" applyAlignment="1">
      <alignment vertical="center" shrinkToFit="1"/>
    </xf>
    <xf numFmtId="41" fontId="10" fillId="0" borderId="8" xfId="9" applyNumberFormat="1" applyFont="1" applyBorder="1" applyAlignment="1">
      <alignment vertical="center" shrinkToFit="1"/>
    </xf>
    <xf numFmtId="41" fontId="10" fillId="7" borderId="13" xfId="9" applyNumberFormat="1" applyFont="1" applyFill="1" applyBorder="1" applyAlignment="1">
      <alignment vertical="center" shrinkToFit="1"/>
    </xf>
    <xf numFmtId="42" fontId="12" fillId="7" borderId="13" xfId="9" applyNumberFormat="1" applyFont="1" applyFill="1" applyBorder="1" applyAlignment="1">
      <alignment vertical="center" shrinkToFit="1"/>
    </xf>
    <xf numFmtId="167" fontId="10" fillId="0" borderId="8" xfId="9" applyNumberFormat="1" applyFont="1" applyFill="1" applyBorder="1" applyAlignment="1">
      <alignment horizontal="center" vertical="center" shrinkToFit="1"/>
    </xf>
    <xf numFmtId="42" fontId="17" fillId="0" borderId="8" xfId="9" applyNumberFormat="1" applyFont="1" applyBorder="1" applyAlignment="1">
      <alignment vertical="center" shrinkToFit="1"/>
    </xf>
    <xf numFmtId="42" fontId="17" fillId="7" borderId="13" xfId="9" applyNumberFormat="1" applyFont="1" applyFill="1" applyBorder="1" applyAlignment="1">
      <alignment vertical="center" shrinkToFit="1"/>
    </xf>
    <xf numFmtId="41" fontId="11" fillId="0" borderId="13" xfId="9" applyNumberFormat="1" applyFont="1" applyBorder="1" applyAlignment="1">
      <alignment vertical="center" shrinkToFit="1"/>
    </xf>
    <xf numFmtId="42" fontId="11" fillId="0" borderId="13" xfId="9" applyNumberFormat="1" applyFont="1" applyBorder="1" applyAlignment="1">
      <alignment vertical="center" shrinkToFit="1"/>
    </xf>
    <xf numFmtId="41" fontId="12" fillId="0" borderId="13" xfId="9" applyNumberFormat="1" applyFont="1" applyBorder="1" applyAlignment="1">
      <alignment vertical="center" shrinkToFit="1"/>
    </xf>
    <xf numFmtId="41" fontId="11" fillId="0" borderId="8" xfId="9" applyNumberFormat="1" applyFont="1" applyFill="1" applyBorder="1" applyAlignment="1">
      <alignment horizontal="center" vertical="center" shrinkToFit="1"/>
    </xf>
    <xf numFmtId="42" fontId="17" fillId="0" borderId="13" xfId="9" applyNumberFormat="1" applyFont="1" applyBorder="1" applyAlignment="1">
      <alignment vertical="center" shrinkToFit="1"/>
    </xf>
    <xf numFmtId="0" fontId="10" fillId="0" borderId="52" xfId="9" applyFont="1" applyBorder="1" applyAlignment="1">
      <alignment horizontal="left" vertical="center" shrinkToFit="1"/>
    </xf>
    <xf numFmtId="42" fontId="17" fillId="0" borderId="52" xfId="3" applyNumberFormat="1" applyFont="1" applyBorder="1" applyAlignment="1">
      <alignment vertical="center" shrinkToFit="1"/>
    </xf>
    <xf numFmtId="42" fontId="17" fillId="0" borderId="53" xfId="3" applyNumberFormat="1" applyFont="1" applyBorder="1" applyAlignment="1">
      <alignment vertical="center" shrinkToFit="1"/>
    </xf>
    <xf numFmtId="42" fontId="11" fillId="6" borderId="8" xfId="9" applyNumberFormat="1" applyFont="1" applyFill="1" applyBorder="1" applyAlignment="1">
      <alignment vertical="center" shrinkToFit="1"/>
    </xf>
    <xf numFmtId="42" fontId="11" fillId="0" borderId="8" xfId="9" applyNumberFormat="1" applyFont="1" applyFill="1" applyBorder="1" applyAlignment="1">
      <alignment vertical="center" shrinkToFit="1"/>
    </xf>
    <xf numFmtId="41" fontId="11" fillId="6" borderId="8" xfId="9" applyNumberFormat="1" applyFont="1" applyFill="1" applyBorder="1" applyAlignment="1">
      <alignment vertical="center" shrinkToFit="1"/>
    </xf>
    <xf numFmtId="41" fontId="11" fillId="0" borderId="8" xfId="9" applyNumberFormat="1" applyFont="1" applyFill="1" applyBorder="1" applyAlignment="1">
      <alignment vertical="center" shrinkToFit="1"/>
    </xf>
    <xf numFmtId="41" fontId="12" fillId="6" borderId="8" xfId="9" applyNumberFormat="1" applyFont="1" applyFill="1" applyBorder="1" applyAlignment="1">
      <alignment vertical="center" shrinkToFit="1"/>
    </xf>
    <xf numFmtId="41" fontId="12" fillId="0" borderId="8" xfId="9" applyNumberFormat="1" applyFont="1" applyFill="1" applyBorder="1" applyAlignment="1">
      <alignment vertical="center" shrinkToFit="1"/>
    </xf>
    <xf numFmtId="42" fontId="14" fillId="0" borderId="8" xfId="9" applyNumberFormat="1" applyFont="1" applyFill="1" applyBorder="1" applyAlignment="1">
      <alignment vertical="center" shrinkToFit="1"/>
    </xf>
    <xf numFmtId="42" fontId="14" fillId="0" borderId="13" xfId="9" applyNumberFormat="1" applyFont="1" applyBorder="1" applyAlignment="1">
      <alignment vertical="center" shrinkToFit="1"/>
    </xf>
    <xf numFmtId="42" fontId="15" fillId="0" borderId="8" xfId="9" applyNumberFormat="1" applyFont="1" applyFill="1" applyBorder="1" applyAlignment="1">
      <alignment vertical="center" shrinkToFit="1"/>
    </xf>
    <xf numFmtId="42" fontId="15" fillId="0" borderId="13" xfId="9" applyNumberFormat="1" applyFont="1" applyBorder="1" applyAlignment="1">
      <alignment vertical="center" shrinkToFit="1"/>
    </xf>
    <xf numFmtId="41" fontId="10" fillId="0" borderId="8" xfId="9" applyNumberFormat="1" applyFont="1" applyFill="1" applyBorder="1" applyAlignment="1">
      <alignment vertical="center" shrinkToFit="1"/>
    </xf>
    <xf numFmtId="41" fontId="10" fillId="0" borderId="13" xfId="9" applyNumberFormat="1" applyFont="1" applyBorder="1" applyAlignment="1">
      <alignment vertical="center" shrinkToFit="1"/>
    </xf>
    <xf numFmtId="42" fontId="17" fillId="0" borderId="8" xfId="9" applyNumberFormat="1" applyFont="1" applyFill="1" applyBorder="1" applyAlignment="1">
      <alignment vertical="center" shrinkToFit="1"/>
    </xf>
    <xf numFmtId="42" fontId="11" fillId="5" borderId="7" xfId="9" applyNumberFormat="1" applyFont="1" applyFill="1" applyBorder="1" applyAlignment="1">
      <alignment vertical="center" shrinkToFit="1"/>
    </xf>
    <xf numFmtId="42" fontId="11" fillId="5" borderId="20" xfId="9" applyNumberFormat="1" applyFont="1" applyFill="1" applyBorder="1" applyAlignment="1">
      <alignment vertical="center" shrinkToFit="1"/>
    </xf>
    <xf numFmtId="41" fontId="11" fillId="0" borderId="8" xfId="9" applyNumberFormat="1" applyFont="1" applyFill="1" applyBorder="1" applyAlignment="1">
      <alignment horizontal="right" vertical="center" shrinkToFit="1"/>
    </xf>
    <xf numFmtId="41" fontId="12" fillId="0" borderId="8" xfId="9" applyNumberFormat="1" applyFont="1" applyFill="1" applyBorder="1" applyAlignment="1">
      <alignment horizontal="right" vertical="center" shrinkToFit="1"/>
    </xf>
    <xf numFmtId="42" fontId="11" fillId="5" borderId="1" xfId="9" applyNumberFormat="1" applyFont="1" applyFill="1" applyBorder="1" applyAlignment="1">
      <alignment vertical="center" shrinkToFit="1"/>
    </xf>
    <xf numFmtId="41" fontId="11" fillId="0" borderId="13" xfId="3" applyNumberFormat="1" applyFont="1" applyBorder="1" applyAlignment="1">
      <alignment vertical="center" shrinkToFit="1"/>
    </xf>
    <xf numFmtId="42" fontId="17" fillId="0" borderId="52" xfId="3" applyNumberFormat="1" applyFont="1" applyFill="1" applyBorder="1" applyAlignment="1">
      <alignment vertical="center" shrinkToFit="1"/>
    </xf>
    <xf numFmtId="42" fontId="11" fillId="7" borderId="7" xfId="9" applyNumberFormat="1" applyFont="1" applyFill="1" applyBorder="1" applyAlignment="1">
      <alignment vertical="center" shrinkToFit="1"/>
    </xf>
    <xf numFmtId="42" fontId="11" fillId="7" borderId="20" xfId="9" applyNumberFormat="1" applyFont="1" applyFill="1" applyBorder="1" applyAlignment="1">
      <alignment vertical="center" shrinkToFit="1"/>
    </xf>
    <xf numFmtId="42" fontId="11" fillId="0" borderId="8" xfId="9" applyNumberFormat="1" applyFont="1" applyFill="1" applyBorder="1" applyAlignment="1" applyProtection="1">
      <alignment vertical="center" shrinkToFit="1"/>
    </xf>
    <xf numFmtId="41" fontId="11" fillId="0" borderId="8" xfId="9" applyNumberFormat="1" applyFont="1" applyFill="1" applyBorder="1" applyAlignment="1" applyProtection="1">
      <alignment vertical="center" shrinkToFit="1"/>
    </xf>
    <xf numFmtId="41" fontId="12" fillId="0" borderId="8" xfId="9" applyNumberFormat="1" applyFont="1" applyFill="1" applyBorder="1" applyAlignment="1" applyProtection="1">
      <alignment vertical="center" shrinkToFit="1"/>
    </xf>
    <xf numFmtId="167" fontId="11" fillId="0" borderId="52" xfId="9" applyNumberFormat="1" applyFont="1" applyFill="1" applyBorder="1" applyAlignment="1">
      <alignment horizontal="center" vertical="center" shrinkToFit="1"/>
    </xf>
    <xf numFmtId="42" fontId="14" fillId="0" borderId="52" xfId="9" applyNumberFormat="1" applyFont="1" applyBorder="1" applyAlignment="1">
      <alignment vertical="center" shrinkToFit="1"/>
    </xf>
    <xf numFmtId="42" fontId="14" fillId="0" borderId="53" xfId="9" applyNumberFormat="1" applyFont="1" applyBorder="1" applyAlignment="1">
      <alignment vertical="center" shrinkToFit="1"/>
    </xf>
    <xf numFmtId="10" fontId="11" fillId="0" borderId="54" xfId="9" applyNumberFormat="1" applyFont="1" applyBorder="1" applyAlignment="1">
      <alignment shrinkToFit="1"/>
    </xf>
    <xf numFmtId="10" fontId="12" fillId="0" borderId="55" xfId="9" applyNumberFormat="1" applyFont="1" applyFill="1" applyBorder="1" applyAlignment="1">
      <alignment shrinkToFit="1"/>
    </xf>
    <xf numFmtId="41" fontId="18" fillId="0" borderId="20" xfId="9" applyNumberFormat="1" applyFont="1" applyBorder="1" applyAlignment="1">
      <alignment shrinkToFit="1"/>
    </xf>
    <xf numFmtId="10" fontId="18" fillId="0" borderId="55" xfId="9" applyNumberFormat="1" applyFont="1" applyBorder="1" applyAlignment="1">
      <alignment shrinkToFit="1"/>
    </xf>
    <xf numFmtId="41" fontId="11" fillId="0" borderId="56" xfId="9" applyNumberFormat="1" applyFont="1" applyBorder="1" applyAlignment="1">
      <alignment shrinkToFit="1"/>
    </xf>
    <xf numFmtId="0" fontId="11" fillId="0" borderId="57" xfId="9" applyFont="1" applyBorder="1" applyAlignment="1">
      <alignment shrinkToFit="1"/>
    </xf>
    <xf numFmtId="167" fontId="11" fillId="0" borderId="1" xfId="9" applyNumberFormat="1" applyFont="1" applyFill="1" applyBorder="1" applyAlignment="1">
      <alignment horizontal="center" vertical="center" shrinkToFit="1"/>
    </xf>
    <xf numFmtId="41" fontId="11" fillId="0" borderId="1" xfId="9" applyNumberFormat="1" applyFont="1" applyBorder="1" applyAlignment="1">
      <alignment vertical="center" shrinkToFit="1"/>
    </xf>
    <xf numFmtId="41" fontId="11" fillId="0" borderId="1" xfId="9" applyNumberFormat="1" applyFont="1" applyFill="1" applyBorder="1" applyAlignment="1">
      <alignment vertical="center" shrinkToFit="1"/>
    </xf>
    <xf numFmtId="41" fontId="11" fillId="0" borderId="51" xfId="9" applyNumberFormat="1" applyFont="1" applyFill="1" applyBorder="1" applyAlignment="1">
      <alignment vertical="center" shrinkToFit="1"/>
    </xf>
    <xf numFmtId="41" fontId="11" fillId="0" borderId="58" xfId="9" applyNumberFormat="1" applyFont="1" applyBorder="1" applyAlignment="1">
      <alignment vertical="center" shrinkToFit="1"/>
    </xf>
    <xf numFmtId="42" fontId="11" fillId="0" borderId="13" xfId="9" applyNumberFormat="1" applyFont="1" applyFill="1" applyBorder="1" applyAlignment="1">
      <alignment vertical="center" shrinkToFit="1"/>
    </xf>
    <xf numFmtId="41" fontId="11" fillId="0" borderId="13" xfId="9" applyNumberFormat="1" applyFont="1" applyFill="1" applyBorder="1" applyAlignment="1">
      <alignment vertical="center" shrinkToFit="1"/>
    </xf>
    <xf numFmtId="41" fontId="12" fillId="0" borderId="13" xfId="9" applyNumberFormat="1" applyFont="1" applyFill="1" applyBorder="1" applyAlignment="1">
      <alignment vertical="center" shrinkToFit="1"/>
    </xf>
    <xf numFmtId="42" fontId="15" fillId="0" borderId="13" xfId="9" applyNumberFormat="1" applyFont="1" applyFill="1" applyBorder="1" applyAlignment="1">
      <alignment vertical="center" shrinkToFit="1"/>
    </xf>
    <xf numFmtId="41" fontId="10" fillId="0" borderId="13" xfId="9" applyNumberFormat="1" applyFont="1" applyFill="1" applyBorder="1" applyAlignment="1">
      <alignment vertical="center" shrinkToFit="1"/>
    </xf>
    <xf numFmtId="42" fontId="12" fillId="0" borderId="8" xfId="9" applyNumberFormat="1" applyFont="1" applyBorder="1" applyAlignment="1">
      <alignment vertical="center" shrinkToFit="1"/>
    </xf>
    <xf numFmtId="42" fontId="12" fillId="0" borderId="8" xfId="9" applyNumberFormat="1" applyFont="1" applyFill="1" applyBorder="1" applyAlignment="1">
      <alignment vertical="center" shrinkToFit="1"/>
    </xf>
    <xf numFmtId="42" fontId="12" fillId="0" borderId="13" xfId="9" applyNumberFormat="1" applyFont="1" applyFill="1" applyBorder="1" applyAlignment="1">
      <alignment vertical="center" shrinkToFit="1"/>
    </xf>
    <xf numFmtId="42" fontId="17" fillId="0" borderId="28" xfId="3" applyNumberFormat="1" applyFont="1" applyBorder="1" applyAlignment="1">
      <alignment vertical="center" shrinkToFit="1"/>
    </xf>
    <xf numFmtId="10" fontId="11" fillId="0" borderId="55" xfId="9" applyNumberFormat="1" applyFont="1" applyBorder="1" applyAlignment="1">
      <alignment shrinkToFit="1"/>
    </xf>
    <xf numFmtId="10" fontId="12" fillId="0" borderId="55" xfId="9" applyNumberFormat="1" applyFont="1" applyBorder="1" applyAlignment="1">
      <alignment shrinkToFit="1"/>
    </xf>
    <xf numFmtId="41" fontId="11" fillId="0" borderId="8" xfId="9" applyNumberFormat="1" applyFont="1" applyFill="1" applyBorder="1" applyAlignment="1" applyProtection="1">
      <alignment horizontal="right" vertical="center" shrinkToFit="1"/>
    </xf>
    <xf numFmtId="41" fontId="11" fillId="0" borderId="15" xfId="9" applyNumberFormat="1" applyFont="1" applyFill="1" applyBorder="1" applyAlignment="1">
      <alignment horizontal="right" vertical="center" shrinkToFit="1"/>
    </xf>
    <xf numFmtId="41" fontId="12" fillId="0" borderId="8" xfId="9" applyNumberFormat="1" applyFont="1" applyFill="1" applyBorder="1" applyAlignment="1" applyProtection="1">
      <alignment horizontal="right" vertical="center" shrinkToFit="1"/>
    </xf>
    <xf numFmtId="41" fontId="12" fillId="0" borderId="15" xfId="9" applyNumberFormat="1" applyFont="1" applyFill="1" applyBorder="1" applyAlignment="1">
      <alignment horizontal="right" vertical="center" shrinkToFit="1"/>
    </xf>
    <xf numFmtId="42" fontId="11" fillId="6" borderId="1" xfId="4" applyNumberFormat="1" applyFont="1" applyFill="1" applyBorder="1" applyAlignment="1" applyProtection="1">
      <alignment vertical="center" shrinkToFit="1"/>
      <protection locked="0"/>
    </xf>
    <xf numFmtId="41" fontId="19" fillId="6" borderId="8" xfId="4" applyNumberFormat="1" applyFont="1" applyFill="1" applyBorder="1" applyAlignment="1" applyProtection="1">
      <alignment vertical="center" shrinkToFit="1"/>
      <protection locked="0"/>
    </xf>
    <xf numFmtId="41" fontId="19" fillId="6" borderId="31" xfId="4" applyNumberFormat="1" applyFont="1" applyFill="1" applyBorder="1" applyAlignment="1" applyProtection="1">
      <alignment vertical="center" shrinkToFit="1"/>
      <protection locked="0"/>
    </xf>
    <xf numFmtId="42" fontId="26" fillId="6" borderId="1" xfId="5" applyNumberFormat="1" applyFont="1" applyFill="1" applyBorder="1" applyAlignment="1" applyProtection="1">
      <alignment horizontal="right" vertical="center" shrinkToFit="1"/>
      <protection locked="0"/>
    </xf>
    <xf numFmtId="42" fontId="11" fillId="0" borderId="49" xfId="8" applyNumberFormat="1" applyFont="1" applyFill="1" applyBorder="1" applyAlignment="1">
      <alignment vertical="center" shrinkToFit="1"/>
    </xf>
    <xf numFmtId="41" fontId="26" fillId="6" borderId="8" xfId="5" applyNumberFormat="1" applyFont="1" applyFill="1" applyBorder="1" applyAlignment="1" applyProtection="1">
      <alignment horizontal="right" vertical="center" shrinkToFit="1"/>
      <protection locked="0"/>
    </xf>
    <xf numFmtId="41" fontId="11" fillId="0" borderId="49" xfId="8" applyNumberFormat="1" applyFont="1" applyFill="1" applyBorder="1" applyAlignment="1">
      <alignment vertical="center" shrinkToFit="1"/>
    </xf>
    <xf numFmtId="41" fontId="11" fillId="6" borderId="8" xfId="8" applyNumberFormat="1" applyFont="1" applyFill="1" applyBorder="1" applyAlignment="1" applyProtection="1">
      <alignment horizontal="left" vertical="center" shrinkToFit="1"/>
      <protection locked="0"/>
    </xf>
    <xf numFmtId="41" fontId="11" fillId="6" borderId="8" xfId="8" applyNumberFormat="1" applyFont="1" applyFill="1" applyBorder="1" applyAlignment="1" applyProtection="1">
      <alignment horizontal="center" vertical="center" shrinkToFit="1"/>
      <protection locked="0"/>
    </xf>
    <xf numFmtId="41" fontId="12" fillId="6" borderId="8" xfId="8" applyNumberFormat="1" applyFont="1" applyFill="1" applyBorder="1" applyAlignment="1" applyProtection="1">
      <alignment horizontal="left" vertical="center" shrinkToFit="1"/>
      <protection locked="0"/>
    </xf>
    <xf numFmtId="169" fontId="0" fillId="6" borderId="49" xfId="0" applyNumberFormat="1" applyFont="1" applyFill="1" applyBorder="1" applyAlignment="1">
      <alignment vertical="center" shrinkToFit="1"/>
    </xf>
    <xf numFmtId="169" fontId="0" fillId="6" borderId="31" xfId="0" applyNumberFormat="1" applyFont="1" applyFill="1" applyBorder="1" applyAlignment="1">
      <alignment vertical="center" shrinkToFit="1"/>
    </xf>
    <xf numFmtId="169" fontId="29" fillId="6" borderId="31" xfId="0" applyNumberFormat="1" applyFont="1" applyFill="1" applyBorder="1" applyAlignment="1">
      <alignment horizontal="center" vertical="center" shrinkToFit="1"/>
    </xf>
    <xf numFmtId="169" fontId="0" fillId="6" borderId="59" xfId="0" applyNumberFormat="1" applyFont="1" applyFill="1" applyBorder="1" applyAlignment="1">
      <alignment vertical="center" shrinkToFit="1"/>
    </xf>
    <xf numFmtId="10" fontId="0" fillId="6" borderId="49" xfId="0" applyNumberFormat="1" applyFont="1" applyFill="1" applyBorder="1" applyAlignment="1">
      <alignment vertical="center" shrinkToFit="1"/>
    </xf>
    <xf numFmtId="10" fontId="0" fillId="6" borderId="31" xfId="0" applyNumberFormat="1" applyFont="1" applyFill="1" applyBorder="1" applyAlignment="1">
      <alignment vertical="center" shrinkToFit="1"/>
    </xf>
    <xf numFmtId="0" fontId="0" fillId="6" borderId="31" xfId="0" applyFont="1" applyFill="1" applyBorder="1" applyAlignment="1">
      <alignment vertical="center" shrinkToFit="1"/>
    </xf>
    <xf numFmtId="41" fontId="11" fillId="0" borderId="60" xfId="0" applyNumberFormat="1" applyFont="1" applyBorder="1" applyAlignment="1" applyProtection="1">
      <alignment vertical="center"/>
    </xf>
    <xf numFmtId="49" fontId="0" fillId="0" borderId="47" xfId="0" applyNumberFormat="1" applyFont="1" applyBorder="1" applyAlignment="1" applyProtection="1">
      <alignment horizontal="right" vertical="center"/>
    </xf>
    <xf numFmtId="168" fontId="0" fillId="0" borderId="0" xfId="0" applyNumberFormat="1" applyFont="1" applyBorder="1" applyAlignment="1" applyProtection="1">
      <alignment horizontal="left" vertical="center" shrinkToFit="1"/>
    </xf>
    <xf numFmtId="41" fontId="0" fillId="0" borderId="46" xfId="0" applyNumberFormat="1" applyFont="1" applyBorder="1" applyAlignment="1" applyProtection="1">
      <alignment vertical="center" shrinkToFit="1"/>
    </xf>
    <xf numFmtId="41" fontId="0" fillId="0" borderId="0" xfId="0" applyNumberFormat="1" applyFont="1" applyBorder="1" applyAlignment="1" applyProtection="1">
      <alignment vertical="center" shrinkToFit="1"/>
    </xf>
    <xf numFmtId="41" fontId="31" fillId="0" borderId="0" xfId="0" applyNumberFormat="1" applyFont="1" applyBorder="1" applyAlignment="1" applyProtection="1">
      <alignment vertical="center" shrinkToFit="1"/>
    </xf>
    <xf numFmtId="0" fontId="0" fillId="0" borderId="0" xfId="0" applyFont="1" applyBorder="1" applyAlignment="1" applyProtection="1">
      <alignment vertical="center" shrinkToFit="1"/>
    </xf>
    <xf numFmtId="41" fontId="32" fillId="0" borderId="46" xfId="0" applyNumberFormat="1" applyFont="1" applyBorder="1" applyAlignment="1" applyProtection="1">
      <alignment vertical="center" shrinkToFit="1"/>
    </xf>
    <xf numFmtId="10" fontId="0" fillId="0" borderId="0" xfId="0" applyNumberFormat="1" applyFont="1" applyFill="1" applyBorder="1" applyAlignment="1" applyProtection="1">
      <alignment vertical="center"/>
    </xf>
    <xf numFmtId="168" fontId="0" fillId="0" borderId="0" xfId="0" applyNumberFormat="1" applyFont="1" applyBorder="1" applyAlignment="1" applyProtection="1">
      <alignment horizontal="left" vertical="center"/>
    </xf>
    <xf numFmtId="0" fontId="0" fillId="0" borderId="16" xfId="0" applyFont="1" applyBorder="1" applyAlignment="1" applyProtection="1">
      <alignment vertical="center"/>
    </xf>
    <xf numFmtId="0" fontId="0" fillId="0" borderId="30" xfId="0" applyFont="1" applyBorder="1" applyAlignment="1" applyProtection="1">
      <alignment horizontal="center" vertical="top"/>
    </xf>
    <xf numFmtId="41" fontId="31" fillId="0" borderId="46" xfId="0" applyNumberFormat="1" applyFont="1" applyFill="1" applyBorder="1" applyAlignment="1" applyProtection="1">
      <alignment vertical="center" shrinkToFit="1"/>
    </xf>
    <xf numFmtId="0" fontId="0" fillId="0" borderId="0" xfId="0" applyFont="1" applyFill="1" applyBorder="1" applyAlignment="1" applyProtection="1">
      <alignment horizontal="center" vertical="top"/>
    </xf>
    <xf numFmtId="41" fontId="0" fillId="0" borderId="60" xfId="0" applyNumberFormat="1" applyFont="1" applyBorder="1" applyAlignment="1" applyProtection="1">
      <alignment vertical="center"/>
    </xf>
    <xf numFmtId="41" fontId="0" fillId="0" borderId="47" xfId="0" applyNumberFormat="1" applyFont="1" applyBorder="1" applyAlignment="1" applyProtection="1">
      <alignment vertical="center"/>
    </xf>
    <xf numFmtId="10" fontId="29" fillId="0" borderId="0" xfId="0" applyNumberFormat="1" applyFont="1" applyFill="1" applyBorder="1" applyAlignment="1" applyProtection="1">
      <alignment horizontal="center" vertical="center"/>
    </xf>
    <xf numFmtId="41" fontId="29" fillId="0" borderId="46" xfId="0" applyNumberFormat="1" applyFont="1" applyFill="1" applyBorder="1" applyAlignment="1" applyProtection="1">
      <alignment horizontal="center" vertical="center"/>
    </xf>
    <xf numFmtId="41" fontId="29" fillId="0" borderId="0" xfId="0" applyNumberFormat="1" applyFont="1" applyFill="1" applyBorder="1" applyAlignment="1" applyProtection="1">
      <alignment horizontal="center" vertical="center"/>
    </xf>
    <xf numFmtId="41" fontId="0" fillId="0" borderId="46" xfId="0" applyNumberFormat="1" applyFont="1" applyFill="1" applyBorder="1" applyAlignment="1" applyProtection="1">
      <alignment vertical="center" shrinkToFit="1"/>
    </xf>
    <xf numFmtId="0" fontId="0" fillId="0" borderId="6" xfId="0" applyFont="1" applyBorder="1" applyAlignment="1" applyProtection="1">
      <alignment horizontal="center" vertical="center" wrapText="1"/>
    </xf>
    <xf numFmtId="0" fontId="0" fillId="0" borderId="35" xfId="0" applyFont="1" applyBorder="1" applyAlignment="1" applyProtection="1">
      <alignment horizontal="center" vertical="center" wrapText="1"/>
    </xf>
    <xf numFmtId="41" fontId="0" fillId="0" borderId="48" xfId="0" applyNumberFormat="1" applyFont="1" applyBorder="1" applyAlignment="1" applyProtection="1">
      <alignment vertical="center"/>
    </xf>
    <xf numFmtId="41" fontId="0" fillId="0" borderId="0" xfId="0" applyNumberFormat="1" applyFont="1" applyAlignment="1" applyProtection="1">
      <alignment vertical="center"/>
    </xf>
    <xf numFmtId="0" fontId="0" fillId="0" borderId="0" xfId="0" applyFont="1" applyAlignment="1" applyProtection="1">
      <alignment vertical="center"/>
    </xf>
    <xf numFmtId="41" fontId="32" fillId="0" borderId="46" xfId="0" applyNumberFormat="1" applyFont="1" applyBorder="1" applyAlignment="1" applyProtection="1">
      <alignment vertical="center"/>
    </xf>
    <xf numFmtId="41" fontId="0" fillId="0" borderId="61" xfId="0" applyNumberFormat="1" applyFont="1" applyBorder="1" applyAlignment="1" applyProtection="1">
      <alignment vertical="center"/>
    </xf>
    <xf numFmtId="41" fontId="11" fillId="6" borderId="8" xfId="9" applyNumberFormat="1" applyFont="1" applyFill="1" applyBorder="1" applyAlignment="1" applyProtection="1">
      <alignment vertical="center" shrinkToFit="1"/>
    </xf>
    <xf numFmtId="42" fontId="26" fillId="0" borderId="1" xfId="5" applyNumberFormat="1" applyFont="1" applyFill="1" applyBorder="1" applyAlignment="1" applyProtection="1">
      <alignment horizontal="right" vertical="center" shrinkToFit="1"/>
      <protection locked="0"/>
    </xf>
    <xf numFmtId="0" fontId="2" fillId="0" borderId="0" xfId="8" applyFill="1" applyAlignment="1">
      <alignment vertical="center"/>
    </xf>
    <xf numFmtId="41" fontId="11" fillId="6" borderId="63" xfId="8" applyNumberFormat="1" applyFont="1" applyFill="1" applyBorder="1" applyAlignment="1" applyProtection="1">
      <alignment horizontal="left" vertical="center"/>
      <protection locked="0"/>
    </xf>
    <xf numFmtId="42" fontId="11" fillId="6" borderId="1" xfId="8" applyNumberFormat="1" applyFont="1" applyFill="1" applyBorder="1" applyAlignment="1" applyProtection="1">
      <alignment horizontal="left" vertical="center" shrinkToFit="1"/>
      <protection locked="0"/>
    </xf>
    <xf numFmtId="0" fontId="3" fillId="0" borderId="0" xfId="0" applyFont="1" applyBorder="1" applyAlignment="1" applyProtection="1">
      <alignment horizontal="left" vertical="center"/>
    </xf>
    <xf numFmtId="0" fontId="0" fillId="0" borderId="0" xfId="0" applyAlignment="1" applyProtection="1">
      <alignment vertical="center"/>
    </xf>
    <xf numFmtId="49" fontId="11" fillId="0" borderId="50" xfId="8" applyNumberFormat="1" applyFont="1" applyBorder="1" applyAlignment="1" applyProtection="1">
      <alignment horizontal="right" vertical="center"/>
    </xf>
    <xf numFmtId="42" fontId="11" fillId="0" borderId="1" xfId="8" applyNumberFormat="1" applyFont="1" applyFill="1" applyBorder="1" applyAlignment="1" applyProtection="1">
      <alignment horizontal="left" vertical="center" shrinkToFit="1"/>
    </xf>
    <xf numFmtId="42" fontId="11" fillId="0" borderId="49" xfId="8" applyNumberFormat="1" applyFont="1" applyFill="1" applyBorder="1" applyAlignment="1" applyProtection="1">
      <alignment vertical="center" shrinkToFit="1"/>
    </xf>
    <xf numFmtId="0" fontId="11" fillId="0" borderId="66" xfId="8" applyFont="1" applyFill="1" applyBorder="1" applyAlignment="1" applyProtection="1">
      <alignment horizontal="left" vertical="center"/>
    </xf>
    <xf numFmtId="0" fontId="11" fillId="0" borderId="63" xfId="8" applyFont="1" applyFill="1" applyBorder="1" applyAlignment="1" applyProtection="1">
      <alignment horizontal="left" vertical="center"/>
    </xf>
    <xf numFmtId="0" fontId="11" fillId="0" borderId="51" xfId="8" applyFont="1" applyFill="1" applyBorder="1" applyAlignment="1" applyProtection="1">
      <alignment horizontal="left" vertical="center" indent="1"/>
    </xf>
    <xf numFmtId="49" fontId="11" fillId="0" borderId="39" xfId="8" applyNumberFormat="1" applyFont="1" applyFill="1" applyBorder="1" applyAlignment="1" applyProtection="1">
      <alignment horizontal="right" vertical="center"/>
    </xf>
    <xf numFmtId="42" fontId="11" fillId="0" borderId="26" xfId="8" applyNumberFormat="1" applyFont="1" applyFill="1" applyBorder="1" applyAlignment="1" applyProtection="1">
      <alignment horizontal="left" vertical="center"/>
    </xf>
    <xf numFmtId="41" fontId="11" fillId="0" borderId="8" xfId="8" applyNumberFormat="1" applyFont="1" applyFill="1" applyBorder="1" applyAlignment="1" applyProtection="1">
      <alignment horizontal="left" vertical="center" shrinkToFit="1"/>
    </xf>
    <xf numFmtId="41" fontId="26" fillId="0" borderId="8" xfId="5" applyNumberFormat="1" applyFont="1" applyFill="1" applyBorder="1" applyAlignment="1" applyProtection="1">
      <alignment horizontal="right" vertical="center" shrinkToFit="1"/>
    </xf>
    <xf numFmtId="41" fontId="11" fillId="0" borderId="49" xfId="8" applyNumberFormat="1" applyFont="1" applyFill="1" applyBorder="1" applyAlignment="1" applyProtection="1">
      <alignment vertical="center" shrinkToFit="1"/>
    </xf>
    <xf numFmtId="0" fontId="2" fillId="0" borderId="0" xfId="8" applyAlignment="1" applyProtection="1">
      <alignment vertical="center"/>
    </xf>
    <xf numFmtId="0" fontId="3" fillId="0" borderId="0" xfId="8" applyFont="1" applyAlignment="1" applyProtection="1">
      <alignment vertical="center"/>
    </xf>
    <xf numFmtId="41" fontId="11" fillId="6" borderId="8" xfId="8" applyNumberFormat="1" applyFont="1" applyFill="1" applyBorder="1" applyAlignment="1" applyProtection="1">
      <alignment vertical="center" shrinkToFit="1"/>
      <protection locked="0"/>
    </xf>
    <xf numFmtId="49" fontId="11" fillId="0" borderId="6" xfId="8" applyNumberFormat="1" applyFont="1" applyBorder="1" applyAlignment="1" applyProtection="1">
      <alignment horizontal="right" vertical="center"/>
    </xf>
    <xf numFmtId="42" fontId="14" fillId="0" borderId="35" xfId="8" applyNumberFormat="1" applyFont="1" applyBorder="1" applyAlignment="1" applyProtection="1">
      <alignment horizontal="center" vertical="center" shrinkToFit="1"/>
    </xf>
    <xf numFmtId="42" fontId="14" fillId="0" borderId="59" xfId="8" applyNumberFormat="1" applyFont="1" applyBorder="1" applyAlignment="1" applyProtection="1">
      <alignment vertical="center" shrinkToFit="1"/>
    </xf>
    <xf numFmtId="0" fontId="2" fillId="6" borderId="0" xfId="8" applyFill="1" applyAlignment="1">
      <alignment vertical="center"/>
    </xf>
    <xf numFmtId="10" fontId="0" fillId="6" borderId="0" xfId="0" applyNumberFormat="1" applyFont="1" applyFill="1" applyBorder="1" applyAlignment="1" applyProtection="1">
      <alignment vertical="center" shrinkToFit="1"/>
      <protection locked="0"/>
    </xf>
    <xf numFmtId="0" fontId="11" fillId="0" borderId="47" xfId="7" applyFont="1" applyFill="1" applyBorder="1" applyAlignment="1">
      <alignment horizontal="left" vertical="center" indent="1"/>
    </xf>
    <xf numFmtId="0" fontId="2" fillId="0" borderId="0" xfId="7" applyFont="1" applyFill="1" applyAlignment="1" applyProtection="1">
      <alignment vertical="center"/>
    </xf>
    <xf numFmtId="0" fontId="21" fillId="0" borderId="0" xfId="7" applyFont="1" applyFill="1" applyAlignment="1" applyProtection="1">
      <alignment vertical="center"/>
    </xf>
    <xf numFmtId="0" fontId="22" fillId="0" borderId="0" xfId="7" applyFont="1" applyFill="1" applyAlignment="1" applyProtection="1">
      <alignment vertical="center"/>
    </xf>
    <xf numFmtId="0" fontId="11" fillId="6" borderId="69" xfId="7" applyFont="1" applyFill="1" applyBorder="1" applyAlignment="1" applyProtection="1">
      <alignment horizontal="center" vertical="center"/>
      <protection locked="0"/>
    </xf>
    <xf numFmtId="41" fontId="11" fillId="6" borderId="70" xfId="8" applyNumberFormat="1" applyFont="1" applyFill="1" applyBorder="1" applyAlignment="1" applyProtection="1">
      <alignment horizontal="left" vertical="center"/>
      <protection locked="0"/>
    </xf>
    <xf numFmtId="49" fontId="11" fillId="0" borderId="71" xfId="8" applyNumberFormat="1" applyFont="1" applyBorder="1" applyAlignment="1" applyProtection="1">
      <alignment horizontal="right" vertical="center"/>
    </xf>
    <xf numFmtId="0" fontId="11" fillId="0" borderId="72" xfId="8" applyFont="1" applyFill="1" applyBorder="1" applyAlignment="1" applyProtection="1">
      <alignment horizontal="left" vertical="center"/>
    </xf>
    <xf numFmtId="0" fontId="11" fillId="0" borderId="16" xfId="8" applyFont="1" applyFill="1" applyBorder="1" applyAlignment="1" applyProtection="1">
      <alignment horizontal="left" vertical="center"/>
    </xf>
    <xf numFmtId="0" fontId="11" fillId="0" borderId="73" xfId="8" applyFont="1" applyFill="1" applyBorder="1" applyAlignment="1" applyProtection="1">
      <alignment horizontal="left" vertical="center"/>
    </xf>
    <xf numFmtId="42" fontId="11" fillId="0" borderId="56" xfId="8" applyNumberFormat="1" applyFont="1" applyFill="1" applyBorder="1" applyAlignment="1" applyProtection="1">
      <alignment horizontal="left" vertical="center" shrinkToFit="1"/>
    </xf>
    <xf numFmtId="42" fontId="26" fillId="0" borderId="56" xfId="5" applyNumberFormat="1" applyFont="1" applyFill="1" applyBorder="1" applyAlignment="1" applyProtection="1">
      <alignment horizontal="right" vertical="center" shrinkToFit="1"/>
    </xf>
    <xf numFmtId="42" fontId="11" fillId="0" borderId="57" xfId="8" applyNumberFormat="1" applyFont="1" applyFill="1" applyBorder="1" applyAlignment="1" applyProtection="1">
      <alignment vertical="center" shrinkToFit="1"/>
    </xf>
    <xf numFmtId="41" fontId="32" fillId="0" borderId="74" xfId="0" applyNumberFormat="1" applyFont="1" applyBorder="1" applyAlignment="1" applyProtection="1">
      <alignment vertical="center" shrinkToFit="1"/>
    </xf>
    <xf numFmtId="41" fontId="0" fillId="0" borderId="74" xfId="0" applyNumberFormat="1" applyFont="1" applyBorder="1" applyAlignment="1" applyProtection="1">
      <alignment vertical="center" shrinkToFit="1"/>
    </xf>
    <xf numFmtId="41" fontId="0" fillId="0" borderId="74" xfId="0" applyNumberFormat="1" applyFont="1" applyFill="1" applyBorder="1" applyAlignment="1" applyProtection="1">
      <alignment vertical="center" shrinkToFit="1"/>
    </xf>
    <xf numFmtId="37" fontId="0" fillId="6" borderId="76" xfId="0" applyNumberFormat="1" applyFont="1" applyFill="1" applyBorder="1" applyAlignment="1" applyProtection="1">
      <alignment vertical="center" shrinkToFit="1"/>
      <protection locked="0"/>
    </xf>
    <xf numFmtId="37" fontId="0" fillId="0" borderId="77" xfId="0" applyNumberFormat="1" applyFont="1" applyFill="1" applyBorder="1" applyAlignment="1" applyProtection="1">
      <alignment vertical="center" shrinkToFit="1"/>
    </xf>
    <xf numFmtId="42" fontId="31" fillId="0" borderId="78" xfId="0" applyNumberFormat="1" applyFont="1" applyFill="1" applyBorder="1" applyAlignment="1" applyProtection="1">
      <alignment vertical="center" shrinkToFit="1"/>
    </xf>
    <xf numFmtId="0" fontId="0" fillId="0" borderId="7" xfId="0" applyFont="1" applyBorder="1" applyAlignment="1" applyProtection="1">
      <alignment horizontal="center" vertical="center" wrapText="1"/>
    </xf>
    <xf numFmtId="0" fontId="10" fillId="5" borderId="50" xfId="8" applyFont="1" applyFill="1" applyBorder="1" applyAlignment="1" applyProtection="1">
      <alignment horizontal="center" vertical="center"/>
    </xf>
    <xf numFmtId="0" fontId="10" fillId="5" borderId="79" xfId="8" applyFont="1" applyFill="1" applyBorder="1" applyAlignment="1" applyProtection="1">
      <alignment horizontal="center" vertical="center"/>
    </xf>
    <xf numFmtId="42" fontId="11" fillId="6" borderId="8" xfId="9" applyNumberFormat="1" applyFont="1" applyFill="1" applyBorder="1" applyAlignment="1" applyProtection="1">
      <alignment vertical="center" shrinkToFit="1"/>
      <protection locked="0"/>
    </xf>
    <xf numFmtId="169" fontId="20" fillId="0" borderId="35" xfId="4" applyNumberFormat="1" applyFont="1" applyFill="1" applyBorder="1" applyAlignment="1" applyProtection="1">
      <alignment horizontal="left" vertical="center" shrinkToFit="1"/>
      <protection locked="0"/>
    </xf>
    <xf numFmtId="42" fontId="17" fillId="0" borderId="8" xfId="9" applyNumberFormat="1" applyFont="1" applyBorder="1" applyAlignment="1" applyProtection="1">
      <alignment vertical="center" shrinkToFit="1"/>
      <protection locked="0"/>
    </xf>
    <xf numFmtId="42" fontId="17" fillId="0" borderId="59" xfId="9" applyNumberFormat="1" applyFont="1" applyBorder="1" applyAlignment="1" applyProtection="1">
      <alignment vertical="center" shrinkToFit="1"/>
      <protection locked="0"/>
    </xf>
    <xf numFmtId="42" fontId="11" fillId="0" borderId="5" xfId="8" applyNumberFormat="1" applyFont="1" applyFill="1" applyBorder="1" applyAlignment="1" applyProtection="1">
      <alignment horizontal="left" vertical="center"/>
    </xf>
    <xf numFmtId="0" fontId="0" fillId="0" borderId="0" xfId="0" applyFont="1" applyAlignment="1" applyProtection="1">
      <alignment vertical="center" wrapText="1"/>
    </xf>
    <xf numFmtId="41" fontId="0" fillId="0" borderId="0" xfId="0" applyNumberFormat="1" applyFont="1" applyFill="1" applyBorder="1" applyAlignment="1" applyProtection="1">
      <alignment vertical="center" shrinkToFit="1"/>
    </xf>
    <xf numFmtId="0" fontId="0" fillId="6" borderId="0" xfId="0" applyFont="1" applyFill="1" applyBorder="1" applyAlignment="1" applyProtection="1">
      <alignment horizontal="center" vertical="center"/>
      <protection locked="0"/>
    </xf>
    <xf numFmtId="42" fontId="0" fillId="6" borderId="0" xfId="0" applyNumberFormat="1" applyFont="1" applyFill="1" applyBorder="1" applyAlignment="1" applyProtection="1">
      <alignment vertical="center" shrinkToFit="1"/>
      <protection locked="0"/>
    </xf>
    <xf numFmtId="170" fontId="7" fillId="0" borderId="0" xfId="0" applyNumberFormat="1" applyFont="1" applyBorder="1" applyAlignment="1" applyProtection="1">
      <alignment vertical="center"/>
    </xf>
    <xf numFmtId="0" fontId="33" fillId="0" borderId="0" xfId="0" applyFont="1" applyProtection="1"/>
    <xf numFmtId="42" fontId="0" fillId="0" borderId="0" xfId="0" quotePrefix="1" applyNumberFormat="1" applyFont="1" applyAlignment="1" applyProtection="1">
      <alignment vertical="center"/>
    </xf>
    <xf numFmtId="42" fontId="0" fillId="0" borderId="0" xfId="0" applyNumberFormat="1" applyFont="1" applyAlignment="1" applyProtection="1">
      <alignment vertical="center"/>
    </xf>
    <xf numFmtId="0" fontId="0" fillId="0" borderId="47" xfId="0" applyFont="1" applyBorder="1" applyAlignment="1" applyProtection="1">
      <alignment vertical="center"/>
    </xf>
    <xf numFmtId="171" fontId="32" fillId="0" borderId="46" xfId="0" applyNumberFormat="1" applyFont="1" applyFill="1" applyBorder="1" applyAlignment="1" applyProtection="1">
      <alignment vertical="center" shrinkToFit="1"/>
    </xf>
    <xf numFmtId="171" fontId="0" fillId="0" borderId="0" xfId="0" applyNumberFormat="1" applyFont="1" applyBorder="1" applyAlignment="1" applyProtection="1">
      <alignment vertical="center" shrinkToFit="1"/>
    </xf>
    <xf numFmtId="172" fontId="31" fillId="0" borderId="46" xfId="0" applyNumberFormat="1" applyFont="1" applyBorder="1" applyAlignment="1" applyProtection="1">
      <alignment vertical="center" shrinkToFit="1"/>
    </xf>
    <xf numFmtId="172" fontId="32" fillId="0" borderId="46" xfId="4" applyNumberFormat="1" applyFont="1" applyBorder="1" applyAlignment="1" applyProtection="1">
      <alignment vertical="center" shrinkToFit="1"/>
    </xf>
    <xf numFmtId="172" fontId="0" fillId="0" borderId="0" xfId="0" applyNumberFormat="1" applyFont="1" applyFill="1" applyBorder="1" applyAlignment="1" applyProtection="1">
      <alignment vertical="center" shrinkToFit="1"/>
    </xf>
    <xf numFmtId="172" fontId="0" fillId="0" borderId="46" xfId="0" applyNumberFormat="1" applyFont="1" applyFill="1" applyBorder="1" applyAlignment="1" applyProtection="1">
      <alignment vertical="center" shrinkToFit="1"/>
    </xf>
    <xf numFmtId="172" fontId="0" fillId="0" borderId="0" xfId="0" applyNumberFormat="1" applyFont="1" applyBorder="1" applyAlignment="1" applyProtection="1">
      <alignment vertical="center" shrinkToFit="1"/>
    </xf>
    <xf numFmtId="172" fontId="0" fillId="0" borderId="46" xfId="0" applyNumberFormat="1" applyFont="1" applyBorder="1" applyAlignment="1" applyProtection="1">
      <alignment vertical="center" shrinkToFit="1"/>
    </xf>
    <xf numFmtId="172" fontId="31" fillId="0" borderId="0" xfId="0" applyNumberFormat="1" applyFont="1" applyFill="1" applyBorder="1" applyAlignment="1" applyProtection="1">
      <alignment vertical="center" shrinkToFit="1"/>
    </xf>
    <xf numFmtId="172" fontId="31" fillId="0" borderId="46" xfId="0" applyNumberFormat="1" applyFont="1" applyFill="1" applyBorder="1" applyAlignment="1" applyProtection="1">
      <alignment vertical="center" shrinkToFit="1"/>
    </xf>
    <xf numFmtId="172" fontId="32" fillId="0" borderId="0" xfId="0" applyNumberFormat="1" applyFont="1" applyFill="1" applyBorder="1" applyAlignment="1" applyProtection="1">
      <alignment vertical="center" shrinkToFit="1"/>
    </xf>
    <xf numFmtId="172" fontId="32" fillId="0" borderId="46" xfId="0" applyNumberFormat="1" applyFont="1" applyFill="1" applyBorder="1" applyAlignment="1" applyProtection="1">
      <alignment vertical="center" shrinkToFit="1"/>
    </xf>
    <xf numFmtId="42" fontId="31" fillId="0" borderId="8" xfId="0" applyNumberFormat="1" applyFont="1" applyFill="1" applyBorder="1" applyAlignment="1" applyProtection="1">
      <alignment vertical="center" shrinkToFit="1"/>
    </xf>
    <xf numFmtId="0" fontId="1" fillId="6" borderId="1" xfId="0" applyFont="1" applyFill="1" applyBorder="1" applyAlignment="1" applyProtection="1">
      <alignment horizontal="center" vertical="center"/>
      <protection locked="0"/>
    </xf>
    <xf numFmtId="170" fontId="10" fillId="6" borderId="48" xfId="7" applyNumberFormat="1" applyFont="1" applyFill="1" applyBorder="1" applyAlignment="1" applyProtection="1">
      <alignment horizontal="center" vertical="center"/>
      <protection locked="0"/>
    </xf>
    <xf numFmtId="167" fontId="11" fillId="6" borderId="8" xfId="9" applyNumberFormat="1" applyFont="1" applyFill="1" applyBorder="1" applyAlignment="1" applyProtection="1">
      <alignment horizontal="center" vertical="center" shrinkToFit="1"/>
      <protection locked="0"/>
    </xf>
    <xf numFmtId="41" fontId="11" fillId="6" borderId="8" xfId="9" applyNumberFormat="1" applyFont="1" applyFill="1" applyBorder="1" applyAlignment="1" applyProtection="1">
      <alignment vertical="center" shrinkToFit="1"/>
      <protection locked="0"/>
    </xf>
    <xf numFmtId="41" fontId="12" fillId="6" borderId="8" xfId="9" applyNumberFormat="1" applyFont="1" applyFill="1" applyBorder="1" applyAlignment="1" applyProtection="1">
      <alignment vertical="center" shrinkToFit="1"/>
      <protection locked="0"/>
    </xf>
    <xf numFmtId="41" fontId="11" fillId="3" borderId="20" xfId="9" applyNumberFormat="1" applyFont="1" applyFill="1" applyBorder="1" applyAlignment="1" applyProtection="1">
      <alignment shrinkToFit="1"/>
      <protection locked="0"/>
    </xf>
    <xf numFmtId="41" fontId="12" fillId="6" borderId="20" xfId="9" applyNumberFormat="1" applyFont="1" applyFill="1" applyBorder="1" applyAlignment="1" applyProtection="1">
      <alignment shrinkToFit="1"/>
      <protection locked="0"/>
    </xf>
    <xf numFmtId="43" fontId="0" fillId="0" borderId="0" xfId="0" applyNumberFormat="1"/>
    <xf numFmtId="37" fontId="0" fillId="0" borderId="76" xfId="0" applyNumberFormat="1" applyFont="1" applyFill="1" applyBorder="1" applyAlignment="1" applyProtection="1">
      <alignment horizontal="center" vertical="center" shrinkToFit="1"/>
      <protection locked="0"/>
    </xf>
    <xf numFmtId="41" fontId="0" fillId="0" borderId="0" xfId="0" applyNumberFormat="1" applyFont="1" applyFill="1" applyBorder="1" applyAlignment="1" applyProtection="1">
      <alignment horizontal="center" vertical="center" shrinkToFit="1"/>
    </xf>
    <xf numFmtId="172" fontId="0" fillId="0" borderId="0" xfId="0" applyNumberFormat="1" applyFont="1" applyBorder="1" applyAlignment="1" applyProtection="1">
      <alignment horizontal="center" vertical="center" shrinkToFit="1"/>
    </xf>
    <xf numFmtId="172" fontId="31" fillId="0" borderId="0" xfId="0" applyNumberFormat="1" applyFont="1" applyFill="1" applyBorder="1" applyAlignment="1" applyProtection="1">
      <alignment horizontal="center" vertical="center" shrinkToFit="1"/>
    </xf>
    <xf numFmtId="172" fontId="0" fillId="0" borderId="0" xfId="0" applyNumberFormat="1" applyFont="1" applyFill="1" applyBorder="1" applyAlignment="1" applyProtection="1">
      <alignment horizontal="center" vertical="center" shrinkToFit="1"/>
    </xf>
    <xf numFmtId="172" fontId="32" fillId="0" borderId="0" xfId="0" applyNumberFormat="1" applyFont="1" applyFill="1" applyBorder="1" applyAlignment="1" applyProtection="1">
      <alignment horizontal="center" vertical="center" shrinkToFit="1"/>
    </xf>
    <xf numFmtId="0" fontId="2" fillId="0" borderId="0" xfId="9" applyFont="1" applyAlignment="1">
      <alignment vertical="center"/>
    </xf>
    <xf numFmtId="42" fontId="11" fillId="0" borderId="1" xfId="8" applyNumberFormat="1" applyFont="1" applyFill="1" applyBorder="1" applyAlignment="1" applyProtection="1">
      <alignment horizontal="center" vertical="center" shrinkToFit="1"/>
    </xf>
    <xf numFmtId="42" fontId="11" fillId="0" borderId="26" xfId="8" applyNumberFormat="1" applyFont="1" applyFill="1" applyBorder="1" applyAlignment="1" applyProtection="1">
      <alignment horizontal="center" vertical="center"/>
    </xf>
    <xf numFmtId="0" fontId="2" fillId="0" borderId="0" xfId="9" applyFont="1" applyAlignment="1">
      <alignment horizontal="center" vertical="center"/>
    </xf>
    <xf numFmtId="0" fontId="37" fillId="0" borderId="0" xfId="9" applyFont="1" applyAlignment="1">
      <alignment horizontal="center" vertical="center"/>
    </xf>
    <xf numFmtId="0" fontId="37" fillId="0" borderId="0" xfId="9" applyFont="1" applyAlignment="1">
      <alignment vertical="center"/>
    </xf>
    <xf numFmtId="0" fontId="35" fillId="0" borderId="0" xfId="9" applyFont="1" applyAlignment="1">
      <alignment horizontal="right" vertical="center"/>
    </xf>
    <xf numFmtId="0" fontId="35" fillId="0" borderId="3" xfId="9" applyFont="1" applyBorder="1" applyAlignment="1">
      <alignment vertical="center"/>
    </xf>
    <xf numFmtId="0" fontId="36" fillId="0" borderId="0" xfId="9" applyFont="1" applyAlignment="1">
      <alignment horizontal="center" vertical="center"/>
    </xf>
    <xf numFmtId="41" fontId="36" fillId="0" borderId="0" xfId="9" applyNumberFormat="1" applyFont="1" applyAlignment="1">
      <alignment horizontal="center" vertical="center"/>
    </xf>
    <xf numFmtId="0" fontId="34" fillId="0" borderId="0" xfId="9" applyFont="1" applyFill="1" applyBorder="1" applyAlignment="1">
      <alignment horizontal="center"/>
    </xf>
    <xf numFmtId="0" fontId="37" fillId="0" borderId="0" xfId="9" applyFont="1" applyFill="1" applyAlignment="1">
      <alignment vertical="center"/>
    </xf>
    <xf numFmtId="0" fontId="36" fillId="0" borderId="0" xfId="0" applyFont="1" applyAlignment="1">
      <alignment vertical="center"/>
    </xf>
    <xf numFmtId="0" fontId="36" fillId="0" borderId="0" xfId="0" applyFont="1" applyAlignment="1" applyProtection="1">
      <alignment vertical="center"/>
    </xf>
    <xf numFmtId="0" fontId="37" fillId="0" borderId="0" xfId="8" applyFont="1" applyAlignment="1" applyProtection="1">
      <alignment vertical="center"/>
    </xf>
    <xf numFmtId="41" fontId="36" fillId="0" borderId="0" xfId="0" applyNumberFormat="1" applyFont="1" applyAlignment="1" applyProtection="1">
      <alignment vertical="center"/>
    </xf>
    <xf numFmtId="0" fontId="36" fillId="0" borderId="0" xfId="0" applyFont="1" applyAlignment="1" applyProtection="1">
      <alignment vertical="center" wrapText="1"/>
    </xf>
    <xf numFmtId="41" fontId="36" fillId="0" borderId="74" xfId="0" applyNumberFormat="1" applyFont="1" applyFill="1" applyBorder="1" applyAlignment="1" applyProtection="1">
      <alignment vertical="center" shrinkToFit="1"/>
    </xf>
    <xf numFmtId="41" fontId="35" fillId="0" borderId="74" xfId="0" applyNumberFormat="1" applyFont="1" applyFill="1" applyBorder="1" applyAlignment="1" applyProtection="1">
      <alignment vertical="center" shrinkToFit="1"/>
    </xf>
    <xf numFmtId="41" fontId="35" fillId="0" borderId="0" xfId="0" applyNumberFormat="1" applyFont="1" applyAlignment="1" applyProtection="1">
      <alignment vertical="center"/>
    </xf>
    <xf numFmtId="0" fontId="10" fillId="6" borderId="17" xfId="7" applyFont="1" applyFill="1" applyBorder="1" applyAlignment="1">
      <alignment horizontal="center" vertical="center"/>
    </xf>
    <xf numFmtId="0" fontId="11" fillId="6" borderId="48" xfId="7" applyFont="1" applyFill="1" applyBorder="1" applyAlignment="1" applyProtection="1">
      <alignment horizontal="center" vertical="center"/>
      <protection locked="0"/>
    </xf>
    <xf numFmtId="0" fontId="10" fillId="0" borderId="0" xfId="7" applyFont="1" applyFill="1" applyBorder="1" applyAlignment="1">
      <alignment horizontal="center" vertical="center"/>
    </xf>
    <xf numFmtId="0" fontId="11" fillId="0" borderId="0" xfId="7" applyFont="1" applyFill="1" applyBorder="1" applyAlignment="1">
      <alignment horizontal="left" vertical="center"/>
    </xf>
    <xf numFmtId="0" fontId="11" fillId="0" borderId="46" xfId="7" applyFont="1" applyFill="1" applyBorder="1" applyAlignment="1">
      <alignment horizontal="left" vertical="center"/>
    </xf>
    <xf numFmtId="0" fontId="11" fillId="6" borderId="48" xfId="7" applyFont="1" applyFill="1" applyBorder="1" applyAlignment="1" applyProtection="1">
      <alignment horizontal="left" vertical="center"/>
      <protection locked="0"/>
    </xf>
    <xf numFmtId="0" fontId="10" fillId="0" borderId="0" xfId="9" applyFont="1" applyAlignment="1">
      <alignment horizontal="center" vertical="center"/>
    </xf>
    <xf numFmtId="0" fontId="10" fillId="0" borderId="15" xfId="9" applyFont="1" applyBorder="1" applyAlignment="1">
      <alignment vertical="center"/>
    </xf>
    <xf numFmtId="0" fontId="10" fillId="0" borderId="23" xfId="9" applyFont="1" applyBorder="1" applyAlignment="1">
      <alignment vertical="center"/>
    </xf>
    <xf numFmtId="0" fontId="11" fillId="0" borderId="0" xfId="9" applyFont="1" applyBorder="1"/>
    <xf numFmtId="0" fontId="10" fillId="0" borderId="0" xfId="0" applyFont="1" applyBorder="1" applyAlignment="1">
      <alignment horizontal="center" vertical="center"/>
    </xf>
    <xf numFmtId="0" fontId="10" fillId="0" borderId="0" xfId="0" applyFont="1" applyBorder="1" applyAlignment="1" applyProtection="1">
      <alignment horizontal="center" vertical="center"/>
    </xf>
    <xf numFmtId="0" fontId="11" fillId="0" borderId="15" xfId="8" applyFont="1" applyFill="1" applyBorder="1" applyAlignment="1" applyProtection="1">
      <alignment horizontal="left" vertical="center" indent="1"/>
    </xf>
    <xf numFmtId="0" fontId="10" fillId="0" borderId="0" xfId="8" applyFont="1" applyBorder="1" applyAlignment="1" applyProtection="1">
      <alignment horizontal="center" vertical="center"/>
    </xf>
    <xf numFmtId="0" fontId="11" fillId="0" borderId="67" xfId="8" applyFont="1" applyFill="1" applyBorder="1" applyAlignment="1" applyProtection="1">
      <alignment horizontal="left" vertical="center"/>
    </xf>
    <xf numFmtId="0" fontId="11" fillId="0" borderId="23" xfId="8" applyFont="1" applyFill="1" applyBorder="1" applyAlignment="1" applyProtection="1">
      <alignment horizontal="left" vertical="center"/>
    </xf>
    <xf numFmtId="41" fontId="0" fillId="0" borderId="0" xfId="0" applyNumberFormat="1" applyFont="1" applyFill="1" applyBorder="1" applyAlignment="1" applyProtection="1">
      <alignment vertical="center"/>
    </xf>
    <xf numFmtId="41" fontId="0" fillId="0" borderId="16" xfId="0" applyNumberFormat="1" applyFont="1" applyBorder="1" applyAlignment="1" applyProtection="1">
      <alignment vertical="center"/>
    </xf>
    <xf numFmtId="0" fontId="0" fillId="0" borderId="0" xfId="0" applyFont="1" applyFill="1" applyBorder="1" applyAlignment="1" applyProtection="1">
      <alignment vertical="center"/>
    </xf>
    <xf numFmtId="41" fontId="0" fillId="0" borderId="0" xfId="0" applyNumberFormat="1" applyFont="1" applyBorder="1" applyAlignment="1" applyProtection="1">
      <alignment vertical="center"/>
    </xf>
    <xf numFmtId="41" fontId="29" fillId="0" borderId="0" xfId="0" applyNumberFormat="1" applyFont="1" applyAlignment="1" applyProtection="1">
      <alignment horizontal="center" vertical="center"/>
    </xf>
    <xf numFmtId="0" fontId="0" fillId="0" borderId="0" xfId="0" applyFont="1" applyBorder="1" applyAlignment="1" applyProtection="1">
      <alignment vertical="center"/>
    </xf>
    <xf numFmtId="0" fontId="11" fillId="0" borderId="60" xfId="7" applyFont="1" applyFill="1" applyBorder="1" applyAlignment="1" applyProtection="1">
      <alignment vertical="center"/>
    </xf>
    <xf numFmtId="0" fontId="11" fillId="0" borderId="30" xfId="7" applyFont="1" applyFill="1" applyBorder="1" applyAlignment="1" applyProtection="1">
      <alignment vertical="center"/>
    </xf>
    <xf numFmtId="0" fontId="11" fillId="0" borderId="68" xfId="7" applyFont="1" applyFill="1" applyBorder="1" applyAlignment="1" applyProtection="1">
      <alignment vertical="center"/>
    </xf>
    <xf numFmtId="0" fontId="11" fillId="0" borderId="0" xfId="7" applyFont="1" applyFill="1" applyBorder="1" applyAlignment="1" applyProtection="1">
      <alignment vertical="center"/>
    </xf>
    <xf numFmtId="0" fontId="11" fillId="0" borderId="46" xfId="7" applyFont="1" applyFill="1" applyBorder="1" applyAlignment="1" applyProtection="1">
      <alignment vertical="center"/>
    </xf>
    <xf numFmtId="0" fontId="11" fillId="0" borderId="45" xfId="7" applyFont="1" applyFill="1" applyBorder="1" applyAlignment="1" applyProtection="1">
      <alignment vertical="center"/>
    </xf>
    <xf numFmtId="0" fontId="11" fillId="0" borderId="60" xfId="7" applyFont="1" applyFill="1" applyBorder="1" applyAlignment="1" applyProtection="1">
      <alignment horizontal="left" vertical="center"/>
    </xf>
    <xf numFmtId="170" fontId="11" fillId="0" borderId="45" xfId="7" applyNumberFormat="1" applyFont="1" applyFill="1" applyBorder="1" applyAlignment="1">
      <alignment horizontal="left" vertical="center"/>
    </xf>
    <xf numFmtId="0" fontId="11" fillId="0" borderId="47" xfId="7" applyFont="1" applyFill="1" applyBorder="1" applyAlignment="1">
      <alignment horizontal="left" vertical="center"/>
    </xf>
    <xf numFmtId="0" fontId="26" fillId="0" borderId="47" xfId="0" applyFont="1" applyBorder="1" applyAlignment="1">
      <alignment vertical="center"/>
    </xf>
    <xf numFmtId="0" fontId="28" fillId="0" borderId="47" xfId="6" applyFont="1" applyBorder="1" applyAlignment="1">
      <alignment horizontal="left" vertical="center" indent="1"/>
    </xf>
    <xf numFmtId="0" fontId="11" fillId="0" borderId="47" xfId="7" applyFont="1" applyFill="1" applyBorder="1" applyAlignment="1">
      <alignment vertical="center"/>
    </xf>
    <xf numFmtId="0" fontId="16" fillId="0" borderId="47" xfId="7" applyFont="1" applyFill="1" applyBorder="1" applyAlignment="1">
      <alignment horizontal="left" vertical="center" wrapText="1"/>
    </xf>
    <xf numFmtId="0" fontId="16" fillId="0" borderId="0" xfId="7" applyFont="1" applyFill="1" applyBorder="1" applyAlignment="1">
      <alignment horizontal="left" vertical="center" wrapText="1"/>
    </xf>
    <xf numFmtId="0" fontId="16" fillId="0" borderId="46" xfId="7" applyFont="1" applyFill="1" applyBorder="1" applyAlignment="1">
      <alignment horizontal="left" vertical="center" wrapText="1"/>
    </xf>
    <xf numFmtId="41" fontId="11" fillId="0" borderId="0" xfId="7" applyNumberFormat="1" applyFont="1" applyFill="1" applyBorder="1" applyAlignment="1">
      <alignment vertical="center"/>
    </xf>
    <xf numFmtId="42" fontId="11" fillId="0" borderId="0" xfId="7" applyNumberFormat="1" applyFont="1" applyFill="1" applyBorder="1" applyAlignment="1">
      <alignment vertical="center"/>
    </xf>
    <xf numFmtId="0" fontId="10" fillId="0" borderId="0" xfId="9" applyFont="1" applyAlignment="1">
      <alignment vertical="center"/>
    </xf>
    <xf numFmtId="0" fontId="10" fillId="0" borderId="0" xfId="9" applyFont="1" applyAlignment="1">
      <alignment horizontal="centerContinuous" vertical="center"/>
    </xf>
    <xf numFmtId="41" fontId="10" fillId="0" borderId="0" xfId="9" applyNumberFormat="1" applyFont="1" applyAlignment="1">
      <alignment horizontal="centerContinuous" vertical="center"/>
    </xf>
    <xf numFmtId="0" fontId="10" fillId="0" borderId="16" xfId="9" applyFont="1" applyBorder="1" applyAlignment="1">
      <alignment horizontal="center" vertical="center"/>
    </xf>
    <xf numFmtId="0" fontId="10" fillId="0" borderId="0" xfId="9" applyFont="1" applyBorder="1" applyAlignment="1">
      <alignment vertical="center"/>
    </xf>
    <xf numFmtId="41" fontId="11" fillId="0" borderId="0" xfId="9" applyNumberFormat="1" applyFont="1" applyAlignment="1">
      <alignment horizontal="right" vertical="center"/>
    </xf>
    <xf numFmtId="0" fontId="10" fillId="0" borderId="17" xfId="9" applyFont="1" applyBorder="1" applyAlignment="1">
      <alignment horizontal="center" vertical="center"/>
    </xf>
    <xf numFmtId="41" fontId="11" fillId="0" borderId="0" xfId="9" applyNumberFormat="1" applyFont="1" applyAlignment="1">
      <alignment vertical="center"/>
    </xf>
    <xf numFmtId="170" fontId="11" fillId="0" borderId="0" xfId="9" applyNumberFormat="1" applyFont="1" applyBorder="1" applyAlignment="1">
      <alignment horizontal="center" vertical="center"/>
    </xf>
    <xf numFmtId="41" fontId="11" fillId="0" borderId="0" xfId="9" applyNumberFormat="1" applyFont="1" applyBorder="1" applyAlignment="1">
      <alignment horizontal="left" vertical="center"/>
    </xf>
    <xf numFmtId="0" fontId="10" fillId="5" borderId="18" xfId="9" applyFont="1" applyFill="1" applyBorder="1" applyAlignment="1">
      <alignment horizontal="center" vertical="center"/>
    </xf>
    <xf numFmtId="37" fontId="10" fillId="5" borderId="18" xfId="9" applyNumberFormat="1" applyFont="1" applyFill="1" applyBorder="1" applyAlignment="1">
      <alignment horizontal="center" vertical="center"/>
    </xf>
    <xf numFmtId="37" fontId="10" fillId="5" borderId="19" xfId="9" applyNumberFormat="1" applyFont="1" applyFill="1" applyBorder="1" applyAlignment="1">
      <alignment horizontal="center" vertical="center"/>
    </xf>
    <xf numFmtId="0" fontId="10" fillId="5" borderId="20" xfId="9" applyFont="1" applyFill="1" applyBorder="1" applyAlignment="1">
      <alignment horizontal="center" vertical="center" wrapText="1"/>
    </xf>
    <xf numFmtId="41" fontId="10" fillId="5" borderId="20" xfId="9" applyNumberFormat="1" applyFont="1" applyFill="1" applyBorder="1" applyAlignment="1">
      <alignment horizontal="center" vertical="center" wrapText="1"/>
    </xf>
    <xf numFmtId="41" fontId="10" fillId="5" borderId="25" xfId="9" applyNumberFormat="1" applyFont="1" applyFill="1" applyBorder="1" applyAlignment="1">
      <alignment horizontal="center" vertical="center" wrapText="1"/>
    </xf>
    <xf numFmtId="41" fontId="10" fillId="5" borderId="21" xfId="9" applyNumberFormat="1" applyFont="1" applyFill="1" applyBorder="1" applyAlignment="1">
      <alignment horizontal="center" vertical="center" wrapText="1"/>
    </xf>
    <xf numFmtId="0" fontId="10" fillId="5" borderId="9" xfId="9" applyFont="1" applyFill="1" applyBorder="1" applyAlignment="1">
      <alignment horizontal="center" vertical="center" wrapText="1"/>
    </xf>
    <xf numFmtId="41" fontId="35" fillId="5" borderId="9" xfId="9" applyNumberFormat="1" applyFont="1" applyFill="1" applyBorder="1" applyAlignment="1">
      <alignment horizontal="center" vertical="center" wrapText="1"/>
    </xf>
    <xf numFmtId="0" fontId="11" fillId="0" borderId="3" xfId="9" applyFont="1" applyBorder="1" applyAlignment="1">
      <alignment horizontal="center" vertical="center"/>
    </xf>
    <xf numFmtId="41" fontId="11" fillId="0" borderId="3" xfId="9" applyNumberFormat="1" applyFont="1" applyBorder="1" applyAlignment="1">
      <alignment horizontal="center" vertical="center"/>
    </xf>
    <xf numFmtId="41" fontId="11" fillId="0" borderId="81" xfId="9" applyNumberFormat="1" applyFont="1" applyBorder="1" applyAlignment="1">
      <alignment horizontal="center" vertical="center"/>
    </xf>
    <xf numFmtId="41" fontId="11" fillId="0" borderId="46" xfId="9" applyNumberFormat="1" applyFont="1" applyBorder="1" applyAlignment="1">
      <alignment horizontal="centerContinuous" vertical="center"/>
    </xf>
    <xf numFmtId="41" fontId="11" fillId="0" borderId="46" xfId="9" applyNumberFormat="1" applyFont="1" applyBorder="1" applyAlignment="1">
      <alignment vertical="center"/>
    </xf>
    <xf numFmtId="0" fontId="11" fillId="0" borderId="16" xfId="9" applyFont="1" applyBorder="1" applyAlignment="1">
      <alignment vertical="center"/>
    </xf>
    <xf numFmtId="41" fontId="11" fillId="0" borderId="16" xfId="9" applyNumberFormat="1" applyFont="1" applyBorder="1" applyAlignment="1">
      <alignment vertical="center"/>
    </xf>
    <xf numFmtId="41" fontId="11" fillId="0" borderId="61" xfId="9" applyNumberFormat="1" applyFont="1" applyBorder="1" applyAlignment="1">
      <alignment vertical="center"/>
    </xf>
    <xf numFmtId="41" fontId="10" fillId="0" borderId="0" xfId="9" applyNumberFormat="1" applyFont="1" applyAlignment="1">
      <alignment horizontal="center" vertical="center"/>
    </xf>
    <xf numFmtId="41" fontId="10" fillId="0" borderId="0" xfId="9" applyNumberFormat="1" applyFont="1" applyBorder="1" applyAlignment="1">
      <alignment horizontal="center" vertical="center"/>
    </xf>
    <xf numFmtId="0" fontId="11" fillId="0" borderId="0" xfId="9" applyFont="1" applyBorder="1" applyAlignment="1">
      <alignment horizontal="center" vertical="center"/>
    </xf>
    <xf numFmtId="41" fontId="11" fillId="0" borderId="0" xfId="9" applyNumberFormat="1" applyFont="1" applyBorder="1" applyAlignment="1">
      <alignment horizontal="centerContinuous" vertical="center"/>
    </xf>
    <xf numFmtId="41" fontId="10" fillId="5" borderId="20" xfId="9" applyNumberFormat="1" applyFont="1" applyFill="1" applyBorder="1" applyAlignment="1">
      <alignment horizontal="center" wrapText="1"/>
    </xf>
    <xf numFmtId="41" fontId="39" fillId="5" borderId="9" xfId="9" applyNumberFormat="1" applyFont="1" applyFill="1" applyBorder="1" applyAlignment="1">
      <alignment horizontal="center" vertical="center" wrapText="1"/>
    </xf>
    <xf numFmtId="41" fontId="35" fillId="5" borderId="22" xfId="9" applyNumberFormat="1" applyFont="1" applyFill="1" applyBorder="1" applyAlignment="1">
      <alignment horizontal="center" vertical="center" wrapText="1"/>
    </xf>
    <xf numFmtId="0" fontId="11" fillId="0" borderId="1" xfId="9" applyFont="1" applyFill="1" applyBorder="1" applyAlignment="1">
      <alignment horizontal="center" vertical="center"/>
    </xf>
    <xf numFmtId="0" fontId="10" fillId="0" borderId="3" xfId="9" applyFont="1" applyBorder="1" applyAlignment="1">
      <alignment vertical="center"/>
    </xf>
    <xf numFmtId="0" fontId="11" fillId="0" borderId="0" xfId="9" applyFont="1" applyAlignment="1">
      <alignment horizontal="center" vertical="center"/>
    </xf>
    <xf numFmtId="41" fontId="11" fillId="0" borderId="0" xfId="9" applyNumberFormat="1" applyFont="1" applyAlignment="1">
      <alignment horizontal="center" vertical="center"/>
    </xf>
    <xf numFmtId="41" fontId="11" fillId="0" borderId="0" xfId="9" applyNumberFormat="1" applyFont="1" applyAlignment="1">
      <alignment horizontal="centerContinuous" vertical="center"/>
    </xf>
    <xf numFmtId="0" fontId="39" fillId="0" borderId="0" xfId="9" applyFont="1" applyBorder="1" applyAlignment="1">
      <alignment vertical="top" wrapText="1"/>
    </xf>
    <xf numFmtId="0" fontId="35" fillId="0" borderId="0" xfId="9" applyFont="1" applyBorder="1" applyAlignment="1">
      <alignment horizontal="left" vertical="top" wrapText="1"/>
    </xf>
    <xf numFmtId="173" fontId="10" fillId="0" borderId="0" xfId="10" applyNumberFormat="1" applyFont="1" applyAlignment="1">
      <alignment vertical="center"/>
    </xf>
    <xf numFmtId="173" fontId="11" fillId="0" borderId="0" xfId="10" applyNumberFormat="1" applyFont="1" applyAlignment="1">
      <alignment vertical="center"/>
    </xf>
    <xf numFmtId="173" fontId="11" fillId="0" borderId="12" xfId="10" applyNumberFormat="1" applyFont="1" applyBorder="1" applyAlignment="1">
      <alignment horizontal="centerContinuous" vertical="center"/>
    </xf>
    <xf numFmtId="173" fontId="11" fillId="0" borderId="11" xfId="10" applyNumberFormat="1" applyFont="1" applyBorder="1" applyAlignment="1">
      <alignment horizontal="center" vertical="center"/>
    </xf>
    <xf numFmtId="173" fontId="11" fillId="0" borderId="14" xfId="10" applyNumberFormat="1" applyFont="1" applyBorder="1" applyAlignment="1">
      <alignment horizontal="center" vertical="center"/>
    </xf>
    <xf numFmtId="173" fontId="10" fillId="0" borderId="80" xfId="10" applyNumberFormat="1" applyFont="1" applyBorder="1" applyAlignment="1">
      <alignment horizontal="center" vertical="center"/>
    </xf>
    <xf numFmtId="173" fontId="11" fillId="0" borderId="47" xfId="10" applyNumberFormat="1" applyFont="1" applyBorder="1" applyAlignment="1">
      <alignment horizontal="center" vertical="center"/>
    </xf>
    <xf numFmtId="173" fontId="10" fillId="0" borderId="0" xfId="10" applyNumberFormat="1" applyFont="1" applyAlignment="1">
      <alignment horizontal="center" vertical="center"/>
    </xf>
    <xf numFmtId="173" fontId="11" fillId="0" borderId="0" xfId="10" applyNumberFormat="1" applyFont="1" applyAlignment="1">
      <alignment horizontal="center" vertical="center"/>
    </xf>
    <xf numFmtId="173" fontId="11" fillId="0" borderId="12" xfId="10" applyNumberFormat="1" applyFont="1" applyBorder="1" applyAlignment="1">
      <alignment horizontal="center" vertical="center"/>
    </xf>
    <xf numFmtId="173" fontId="11" fillId="0" borderId="48" xfId="10" applyNumberFormat="1" applyFont="1" applyBorder="1" applyAlignment="1">
      <alignment horizontal="center" vertical="center"/>
    </xf>
    <xf numFmtId="173" fontId="11" fillId="0" borderId="11" xfId="10" applyNumberFormat="1" applyFont="1" applyBorder="1" applyAlignment="1">
      <alignment vertical="center"/>
    </xf>
    <xf numFmtId="173" fontId="11" fillId="0" borderId="14" xfId="10" applyNumberFormat="1" applyFont="1" applyBorder="1" applyAlignment="1">
      <alignment vertical="center"/>
    </xf>
    <xf numFmtId="173" fontId="11" fillId="0" borderId="11" xfId="10" applyNumberFormat="1" applyFont="1" applyBorder="1" applyAlignment="1"/>
    <xf numFmtId="173" fontId="10" fillId="0" borderId="52" xfId="10" applyNumberFormat="1" applyFont="1" applyBorder="1" applyAlignment="1">
      <alignment horizontal="left" vertical="center" shrinkToFit="1"/>
    </xf>
    <xf numFmtId="173" fontId="10" fillId="0" borderId="0" xfId="10" applyNumberFormat="1" applyFont="1" applyBorder="1" applyAlignment="1">
      <alignment horizontal="right" vertical="center"/>
    </xf>
    <xf numFmtId="173" fontId="11" fillId="0" borderId="0" xfId="10" applyNumberFormat="1" applyFont="1" applyBorder="1" applyAlignment="1">
      <alignment vertical="center"/>
    </xf>
    <xf numFmtId="173" fontId="40" fillId="0" borderId="0" xfId="10" applyNumberFormat="1" applyFont="1" applyBorder="1" applyAlignment="1">
      <alignment horizontal="right" vertical="top"/>
    </xf>
    <xf numFmtId="41" fontId="11" fillId="0" borderId="0" xfId="9" applyNumberFormat="1" applyFont="1" applyBorder="1" applyAlignment="1">
      <alignment horizontal="center" vertical="center"/>
    </xf>
    <xf numFmtId="41" fontId="11" fillId="0" borderId="0" xfId="9" applyNumberFormat="1" applyFont="1" applyAlignment="1">
      <alignment vertical="center" shrinkToFit="1"/>
    </xf>
    <xf numFmtId="41" fontId="11" fillId="0" borderId="0" xfId="9" applyNumberFormat="1" applyFont="1" applyFill="1" applyAlignment="1">
      <alignment vertical="center" shrinkToFit="1"/>
    </xf>
    <xf numFmtId="173" fontId="10" fillId="0" borderId="0" xfId="10" applyNumberFormat="1" applyFont="1" applyAlignment="1">
      <alignment horizontal="right" vertical="center"/>
    </xf>
    <xf numFmtId="173" fontId="40" fillId="0" borderId="0" xfId="10" applyNumberFormat="1" applyFont="1" applyAlignment="1">
      <alignment horizontal="right" vertical="top"/>
    </xf>
    <xf numFmtId="37" fontId="10" fillId="5" borderId="24" xfId="9" applyNumberFormat="1" applyFont="1" applyFill="1" applyBorder="1" applyAlignment="1">
      <alignment horizontal="center" vertical="center"/>
    </xf>
    <xf numFmtId="10" fontId="35" fillId="5" borderId="9" xfId="9" applyNumberFormat="1" applyFont="1" applyFill="1" applyBorder="1" applyAlignment="1">
      <alignment horizontal="center" vertical="center" wrapText="1"/>
    </xf>
    <xf numFmtId="10" fontId="35" fillId="5" borderId="22" xfId="9" applyNumberFormat="1" applyFont="1" applyFill="1" applyBorder="1" applyAlignment="1">
      <alignment horizontal="center" vertical="center" wrapText="1"/>
    </xf>
    <xf numFmtId="0" fontId="10" fillId="5" borderId="26" xfId="9" applyFont="1" applyFill="1" applyBorder="1" applyAlignment="1">
      <alignment horizontal="center"/>
    </xf>
    <xf numFmtId="0" fontId="10" fillId="5" borderId="5" xfId="9" applyFont="1" applyFill="1" applyBorder="1" applyAlignment="1">
      <alignment horizontal="center"/>
    </xf>
    <xf numFmtId="10" fontId="35" fillId="5" borderId="27" xfId="9" applyNumberFormat="1" applyFont="1" applyFill="1" applyBorder="1" applyAlignment="1">
      <alignment horizontal="center" vertical="center" wrapText="1"/>
    </xf>
    <xf numFmtId="41" fontId="11" fillId="0" borderId="0" xfId="9" applyNumberFormat="1" applyFont="1" applyBorder="1" applyAlignment="1">
      <alignment shrinkToFit="1"/>
    </xf>
    <xf numFmtId="0" fontId="11" fillId="0" borderId="0" xfId="9" applyFont="1" applyBorder="1" applyAlignment="1">
      <alignment shrinkToFit="1"/>
    </xf>
    <xf numFmtId="0" fontId="35" fillId="0" borderId="0" xfId="9" applyFont="1" applyBorder="1" applyAlignment="1">
      <alignment horizontal="right" vertical="top"/>
    </xf>
    <xf numFmtId="42" fontId="41" fillId="0" borderId="0" xfId="3" applyNumberFormat="1" applyFont="1" applyBorder="1" applyAlignment="1">
      <alignment vertical="center"/>
    </xf>
    <xf numFmtId="0" fontId="36" fillId="0" borderId="0" xfId="9" applyFont="1" applyBorder="1"/>
    <xf numFmtId="43" fontId="36" fillId="0" borderId="0" xfId="9" applyNumberFormat="1" applyFont="1" applyBorder="1" applyAlignment="1">
      <alignment vertical="center"/>
    </xf>
    <xf numFmtId="0" fontId="35" fillId="0" borderId="0" xfId="9" applyFont="1" applyAlignment="1">
      <alignment horizontal="right" vertical="top"/>
    </xf>
    <xf numFmtId="0" fontId="42" fillId="0" borderId="0" xfId="9" applyFont="1" applyBorder="1" applyAlignment="1">
      <alignment horizontal="left" vertical="center"/>
    </xf>
    <xf numFmtId="0" fontId="35" fillId="0" borderId="0" xfId="9" applyFont="1" applyBorder="1" applyAlignment="1">
      <alignment horizontal="left" vertical="center" wrapText="1"/>
    </xf>
    <xf numFmtId="41" fontId="36" fillId="0" borderId="0" xfId="9" applyNumberFormat="1" applyFont="1" applyAlignment="1">
      <alignment horizontal="centerContinuous" vertical="center"/>
    </xf>
    <xf numFmtId="41" fontId="36" fillId="0" borderId="0" xfId="9" applyNumberFormat="1" applyFont="1" applyAlignment="1">
      <alignment vertical="center"/>
    </xf>
    <xf numFmtId="0" fontId="36" fillId="0" borderId="0" xfId="9" applyFont="1" applyAlignment="1">
      <alignment vertical="center"/>
    </xf>
    <xf numFmtId="0" fontId="35" fillId="0" borderId="0" xfId="9" applyFont="1" applyFill="1" applyBorder="1" applyAlignment="1">
      <alignment horizontal="center"/>
    </xf>
    <xf numFmtId="0" fontId="36" fillId="0" borderId="0" xfId="9" applyFont="1" applyFill="1" applyAlignment="1">
      <alignment vertical="center"/>
    </xf>
    <xf numFmtId="0" fontId="36" fillId="0" borderId="0" xfId="9" applyFont="1" applyFill="1" applyBorder="1"/>
    <xf numFmtId="0" fontId="10" fillId="0" borderId="67" xfId="9" applyFont="1" applyBorder="1" applyAlignment="1">
      <alignment vertical="center"/>
    </xf>
    <xf numFmtId="0" fontId="13" fillId="0" borderId="8" xfId="9" applyFont="1" applyBorder="1" applyAlignment="1">
      <alignment vertical="center"/>
    </xf>
    <xf numFmtId="0" fontId="13" fillId="0" borderId="15" xfId="9" applyFont="1" applyBorder="1" applyAlignment="1">
      <alignment vertical="center"/>
    </xf>
    <xf numFmtId="0" fontId="13" fillId="0" borderId="23" xfId="9" applyFont="1" applyBorder="1" applyAlignment="1">
      <alignment vertical="center"/>
    </xf>
    <xf numFmtId="0" fontId="13" fillId="0" borderId="67" xfId="9" applyFont="1" applyBorder="1" applyAlignment="1">
      <alignment vertical="center"/>
    </xf>
    <xf numFmtId="0" fontId="10" fillId="5" borderId="20" xfId="9" applyFont="1" applyFill="1" applyBorder="1" applyAlignment="1">
      <alignment vertical="center" wrapText="1"/>
    </xf>
    <xf numFmtId="0" fontId="10" fillId="5" borderId="9" xfId="9" applyFont="1" applyFill="1" applyBorder="1" applyAlignment="1">
      <alignment vertical="center" wrapText="1"/>
    </xf>
    <xf numFmtId="0" fontId="35" fillId="0" borderId="0" xfId="0" applyFont="1" applyAlignment="1">
      <alignment horizontal="right"/>
    </xf>
    <xf numFmtId="0" fontId="36" fillId="0" borderId="0" xfId="0" applyFont="1" applyAlignment="1">
      <alignment horizontal="right"/>
    </xf>
    <xf numFmtId="0" fontId="35" fillId="0" borderId="0" xfId="0" applyFont="1" applyAlignment="1">
      <alignment vertical="center" wrapText="1"/>
    </xf>
    <xf numFmtId="0" fontId="1" fillId="0" borderId="0" xfId="0" applyFont="1" applyAlignment="1">
      <alignment vertical="center" wrapText="1"/>
    </xf>
    <xf numFmtId="0" fontId="1" fillId="0" borderId="0" xfId="0" applyFont="1"/>
    <xf numFmtId="0" fontId="1" fillId="0" borderId="47" xfId="0" applyFont="1" applyBorder="1" applyProtection="1"/>
    <xf numFmtId="0" fontId="11" fillId="0" borderId="0" xfId="9" applyFont="1" applyAlignment="1" applyProtection="1">
      <alignment vertical="center"/>
    </xf>
    <xf numFmtId="0" fontId="1" fillId="5" borderId="36" xfId="0" applyFont="1" applyFill="1" applyBorder="1" applyAlignment="1" applyProtection="1">
      <alignment horizontal="center" shrinkToFit="1"/>
    </xf>
    <xf numFmtId="0" fontId="43" fillId="5" borderId="62" xfId="0" applyFont="1" applyFill="1" applyBorder="1" applyAlignment="1" applyProtection="1">
      <alignment horizontal="center" wrapText="1"/>
    </xf>
    <xf numFmtId="42" fontId="1" fillId="0" borderId="20" xfId="0" applyNumberFormat="1" applyFont="1" applyBorder="1" applyAlignment="1" applyProtection="1">
      <alignment shrinkToFit="1"/>
    </xf>
    <xf numFmtId="10" fontId="1" fillId="0" borderId="55" xfId="0" applyNumberFormat="1" applyFont="1" applyBorder="1" applyProtection="1"/>
    <xf numFmtId="42" fontId="1" fillId="0" borderId="0" xfId="0" applyNumberFormat="1" applyFont="1"/>
    <xf numFmtId="42" fontId="19" fillId="0" borderId="20" xfId="0" applyNumberFormat="1" applyFont="1" applyBorder="1" applyAlignment="1" applyProtection="1">
      <alignment shrinkToFit="1"/>
    </xf>
    <xf numFmtId="10" fontId="19" fillId="0" borderId="55" xfId="0" applyNumberFormat="1" applyFont="1" applyBorder="1" applyProtection="1"/>
    <xf numFmtId="42" fontId="20" fillId="0" borderId="20" xfId="0" applyNumberFormat="1" applyFont="1" applyBorder="1" applyAlignment="1" applyProtection="1">
      <alignment shrinkToFit="1"/>
    </xf>
    <xf numFmtId="10" fontId="20" fillId="0" borderId="55" xfId="0" applyNumberFormat="1" applyFont="1" applyBorder="1" applyProtection="1"/>
    <xf numFmtId="0" fontId="1" fillId="0" borderId="56" xfId="0" applyFont="1" applyBorder="1" applyProtection="1"/>
    <xf numFmtId="0" fontId="1" fillId="0" borderId="57" xfId="0" applyFont="1" applyBorder="1" applyProtection="1"/>
    <xf numFmtId="41" fontId="11" fillId="0" borderId="0" xfId="9" applyNumberFormat="1" applyFont="1" applyAlignment="1" applyProtection="1">
      <alignment vertical="center"/>
    </xf>
    <xf numFmtId="0" fontId="44" fillId="0" borderId="0" xfId="9" applyFont="1" applyAlignment="1">
      <alignment vertical="center"/>
    </xf>
    <xf numFmtId="0" fontId="11" fillId="0" borderId="0" xfId="0" applyFont="1" applyBorder="1" applyAlignment="1">
      <alignment horizontal="right" vertical="center"/>
    </xf>
    <xf numFmtId="0" fontId="10" fillId="0" borderId="17" xfId="0" applyFont="1" applyBorder="1" applyAlignment="1">
      <alignment horizontal="center" vertical="center"/>
    </xf>
    <xf numFmtId="0" fontId="11" fillId="0" borderId="0" xfId="0" applyFont="1" applyBorder="1" applyAlignment="1">
      <alignment horizontal="left" vertical="center"/>
    </xf>
    <xf numFmtId="0" fontId="10" fillId="0" borderId="30" xfId="0" applyFont="1" applyBorder="1" applyAlignment="1">
      <alignment vertical="center"/>
    </xf>
    <xf numFmtId="0" fontId="10" fillId="5" borderId="36" xfId="0" applyFont="1" applyFill="1" applyBorder="1" applyAlignment="1">
      <alignment vertical="center" wrapText="1"/>
    </xf>
    <xf numFmtId="0" fontId="10" fillId="5" borderId="1" xfId="0" applyFont="1" applyFill="1" applyBorder="1" applyAlignment="1">
      <alignment horizontal="center" vertical="center" wrapText="1"/>
    </xf>
    <xf numFmtId="2" fontId="29" fillId="5" borderId="8" xfId="0" applyNumberFormat="1" applyFont="1" applyFill="1" applyBorder="1" applyAlignment="1">
      <alignment horizontal="center" vertical="center" wrapText="1"/>
    </xf>
    <xf numFmtId="2" fontId="10" fillId="5" borderId="8" xfId="0" applyNumberFormat="1" applyFont="1" applyFill="1" applyBorder="1" applyAlignment="1">
      <alignment horizontal="center" vertical="center" wrapText="1"/>
    </xf>
    <xf numFmtId="0" fontId="10" fillId="5" borderId="8"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5" borderId="10" xfId="0" applyFont="1" applyFill="1" applyBorder="1" applyAlignment="1">
      <alignment horizontal="center" vertical="center"/>
    </xf>
    <xf numFmtId="0" fontId="10" fillId="5" borderId="40" xfId="0" applyFont="1" applyFill="1" applyBorder="1" applyAlignment="1">
      <alignment horizontal="center" vertical="center"/>
    </xf>
    <xf numFmtId="41" fontId="1" fillId="6" borderId="8" xfId="4" applyNumberFormat="1" applyFont="1" applyFill="1" applyBorder="1" applyAlignment="1" applyProtection="1">
      <alignment vertical="center" shrinkToFit="1"/>
      <protection locked="0"/>
    </xf>
    <xf numFmtId="41" fontId="1" fillId="6" borderId="31" xfId="4" applyNumberFormat="1" applyFont="1" applyFill="1" applyBorder="1" applyAlignment="1" applyProtection="1">
      <alignment vertical="center" shrinkToFit="1"/>
      <protection locked="0"/>
    </xf>
    <xf numFmtId="0" fontId="1" fillId="6" borderId="8" xfId="0" applyFont="1" applyFill="1" applyBorder="1" applyAlignment="1" applyProtection="1">
      <alignment horizontal="center" vertical="center"/>
      <protection locked="0"/>
    </xf>
    <xf numFmtId="0" fontId="1" fillId="6" borderId="8" xfId="0" applyFont="1" applyFill="1" applyBorder="1" applyAlignment="1" applyProtection="1">
      <alignment horizontal="left" vertical="center" wrapText="1"/>
      <protection locked="0"/>
    </xf>
    <xf numFmtId="2" fontId="1" fillId="6" borderId="8" xfId="0" applyNumberFormat="1" applyFont="1" applyFill="1" applyBorder="1" applyAlignment="1" applyProtection="1">
      <alignment horizontal="center" vertical="center"/>
      <protection locked="0"/>
    </xf>
    <xf numFmtId="49" fontId="1" fillId="0" borderId="6" xfId="0" applyNumberFormat="1" applyFont="1" applyBorder="1" applyAlignment="1">
      <alignment horizontal="center" vertical="center" wrapText="1"/>
    </xf>
    <xf numFmtId="0" fontId="1" fillId="0" borderId="35" xfId="0" applyFont="1" applyFill="1" applyBorder="1" applyAlignment="1">
      <alignment horizontal="left" vertical="center"/>
    </xf>
    <xf numFmtId="2" fontId="1" fillId="0" borderId="35" xfId="0" applyNumberFormat="1" applyFont="1" applyFill="1" applyBorder="1" applyAlignment="1">
      <alignment vertical="center" wrapText="1"/>
    </xf>
    <xf numFmtId="0" fontId="1" fillId="0" borderId="35" xfId="0" applyFont="1" applyFill="1" applyBorder="1" applyAlignment="1">
      <alignment vertical="center" wrapText="1"/>
    </xf>
    <xf numFmtId="49"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2" fontId="1" fillId="0" borderId="0" xfId="0" applyNumberFormat="1" applyFont="1" applyAlignment="1">
      <alignment vertical="center"/>
    </xf>
    <xf numFmtId="49" fontId="36" fillId="0" borderId="0" xfId="0" applyNumberFormat="1" applyFont="1" applyAlignment="1">
      <alignment horizontal="center" vertical="center"/>
    </xf>
    <xf numFmtId="0" fontId="35" fillId="0" borderId="0" xfId="0" applyFont="1" applyAlignment="1">
      <alignment vertical="center"/>
    </xf>
    <xf numFmtId="0" fontId="36" fillId="0" borderId="0" xfId="0" applyFont="1" applyAlignment="1">
      <alignment horizontal="center" vertical="center"/>
    </xf>
    <xf numFmtId="2" fontId="36" fillId="0" borderId="0" xfId="0" applyNumberFormat="1" applyFont="1" applyAlignment="1">
      <alignment vertical="center"/>
    </xf>
    <xf numFmtId="0" fontId="35" fillId="0" borderId="0" xfId="0" applyFont="1" applyAlignment="1">
      <alignment vertical="top" wrapText="1"/>
    </xf>
    <xf numFmtId="49" fontId="0" fillId="0" borderId="0" xfId="0" applyNumberFormat="1" applyFont="1" applyAlignment="1">
      <alignment horizontal="center" vertical="center"/>
    </xf>
    <xf numFmtId="0" fontId="0" fillId="0" borderId="0" xfId="0" applyFont="1" applyAlignment="1">
      <alignment horizontal="center" vertical="center"/>
    </xf>
    <xf numFmtId="2" fontId="0" fillId="0" borderId="0" xfId="0" applyNumberFormat="1" applyFont="1" applyAlignment="1">
      <alignment vertical="center"/>
    </xf>
    <xf numFmtId="0" fontId="1" fillId="0" borderId="50" xfId="0" applyNumberFormat="1" applyFont="1" applyBorder="1" applyAlignment="1">
      <alignment horizontal="center" vertical="center"/>
    </xf>
    <xf numFmtId="0" fontId="1" fillId="0" borderId="39" xfId="0" applyNumberFormat="1" applyFont="1" applyBorder="1" applyAlignment="1">
      <alignment horizontal="center" vertical="center"/>
    </xf>
    <xf numFmtId="0" fontId="11" fillId="0" borderId="0" xfId="0" applyFont="1" applyBorder="1" applyAlignment="1" applyProtection="1">
      <alignment horizontal="right" vertical="center"/>
    </xf>
    <xf numFmtId="0" fontId="11" fillId="0" borderId="0" xfId="0" applyFont="1" applyBorder="1" applyAlignment="1" applyProtection="1">
      <alignment horizontal="left" vertical="center"/>
    </xf>
    <xf numFmtId="0" fontId="11" fillId="0" borderId="16" xfId="0" applyFont="1" applyBorder="1" applyAlignment="1" applyProtection="1">
      <alignment horizontal="left" vertical="center"/>
    </xf>
    <xf numFmtId="0" fontId="10" fillId="5" borderId="9" xfId="0" applyFont="1" applyFill="1" applyBorder="1" applyAlignment="1" applyProtection="1">
      <alignment horizontal="center" vertical="top" wrapText="1"/>
    </xf>
    <xf numFmtId="0" fontId="10" fillId="5" borderId="27" xfId="0" applyFont="1" applyFill="1" applyBorder="1" applyAlignment="1" applyProtection="1">
      <alignment horizontal="center" vertical="center" wrapText="1"/>
    </xf>
    <xf numFmtId="0" fontId="10" fillId="5" borderId="10" xfId="0" applyFont="1" applyFill="1" applyBorder="1" applyAlignment="1" applyProtection="1">
      <alignment horizontal="center" vertical="center"/>
    </xf>
    <xf numFmtId="0" fontId="10" fillId="5" borderId="40" xfId="0" applyFont="1" applyFill="1" applyBorder="1" applyAlignment="1" applyProtection="1">
      <alignment horizontal="center" vertical="center" wrapText="1"/>
    </xf>
    <xf numFmtId="0" fontId="1" fillId="6" borderId="1" xfId="0" applyFont="1" applyFill="1" applyBorder="1" applyAlignment="1" applyProtection="1">
      <alignment horizontal="center" vertical="center" wrapText="1" shrinkToFit="1"/>
      <protection locked="0"/>
    </xf>
    <xf numFmtId="43" fontId="1" fillId="6" borderId="49" xfId="0" applyNumberFormat="1" applyFont="1" applyFill="1" applyBorder="1" applyAlignment="1" applyProtection="1">
      <alignment horizontal="center" vertical="center"/>
      <protection locked="0"/>
    </xf>
    <xf numFmtId="41" fontId="1" fillId="6" borderId="8" xfId="4" applyNumberFormat="1" applyFont="1" applyFill="1" applyBorder="1" applyAlignment="1" applyProtection="1">
      <alignment horizontal="right" vertical="center" shrinkToFit="1"/>
      <protection locked="0"/>
    </xf>
    <xf numFmtId="0" fontId="1" fillId="6" borderId="8" xfId="0" applyFont="1" applyFill="1" applyBorder="1" applyAlignment="1" applyProtection="1">
      <alignment horizontal="center" vertical="center" wrapText="1" shrinkToFit="1"/>
      <protection locked="0"/>
    </xf>
    <xf numFmtId="43" fontId="1" fillId="6" borderId="31" xfId="0" applyNumberFormat="1" applyFont="1" applyFill="1" applyBorder="1" applyAlignment="1" applyProtection="1">
      <alignment horizontal="center" vertical="center"/>
      <protection locked="0"/>
    </xf>
    <xf numFmtId="49" fontId="1" fillId="0" borderId="6" xfId="0" applyNumberFormat="1" applyFont="1" applyBorder="1" applyAlignment="1" applyProtection="1">
      <alignment horizontal="center" vertical="center"/>
    </xf>
    <xf numFmtId="0" fontId="1" fillId="2" borderId="35" xfId="0" applyFont="1" applyFill="1" applyBorder="1" applyAlignment="1" applyProtection="1">
      <alignment horizontal="center" vertical="center"/>
    </xf>
    <xf numFmtId="0" fontId="1" fillId="7" borderId="59" xfId="0" applyFont="1" applyFill="1" applyBorder="1" applyAlignment="1" applyProtection="1">
      <alignment horizontal="center" vertical="center"/>
    </xf>
    <xf numFmtId="49" fontId="36" fillId="0" borderId="0" xfId="0" applyNumberFormat="1" applyFont="1" applyAlignment="1" applyProtection="1">
      <alignment vertical="center"/>
    </xf>
    <xf numFmtId="49" fontId="36" fillId="0" borderId="0" xfId="0" applyNumberFormat="1" applyFont="1" applyAlignment="1" applyProtection="1">
      <alignment horizontal="center" vertical="center"/>
    </xf>
    <xf numFmtId="0" fontId="1" fillId="0" borderId="50" xfId="0" applyNumberFormat="1" applyFont="1" applyBorder="1" applyAlignment="1" applyProtection="1">
      <alignment horizontal="center" vertical="center"/>
    </xf>
    <xf numFmtId="0" fontId="1" fillId="0" borderId="39" xfId="0" applyNumberFormat="1" applyFont="1" applyBorder="1" applyAlignment="1" applyProtection="1">
      <alignment horizontal="center" vertical="center"/>
    </xf>
    <xf numFmtId="0" fontId="11" fillId="0" borderId="39" xfId="0" applyNumberFormat="1" applyFont="1" applyBorder="1" applyAlignment="1" applyProtection="1">
      <alignment horizontal="center" vertical="center"/>
    </xf>
    <xf numFmtId="0" fontId="10" fillId="0" borderId="0" xfId="0" applyNumberFormat="1" applyFont="1" applyBorder="1" applyAlignment="1" applyProtection="1">
      <alignment vertical="center"/>
    </xf>
    <xf numFmtId="0" fontId="11" fillId="0" borderId="0" xfId="0" applyFont="1" applyBorder="1" applyAlignment="1" applyProtection="1">
      <alignment horizontal="center" vertical="center"/>
    </xf>
    <xf numFmtId="0" fontId="10" fillId="0" borderId="0" xfId="0" applyFont="1" applyBorder="1" applyAlignment="1" applyProtection="1">
      <alignment vertical="center"/>
    </xf>
    <xf numFmtId="0" fontId="26" fillId="0" borderId="0" xfId="0" applyFont="1" applyBorder="1" applyAlignment="1" applyProtection="1">
      <alignment vertical="center"/>
    </xf>
    <xf numFmtId="0" fontId="26" fillId="0" borderId="0" xfId="0" applyFont="1" applyAlignment="1" applyProtection="1">
      <alignment vertical="center"/>
    </xf>
    <xf numFmtId="0" fontId="10" fillId="0" borderId="30" xfId="0" applyFont="1" applyBorder="1" applyAlignment="1" applyProtection="1">
      <alignment horizontal="center" vertical="center"/>
    </xf>
    <xf numFmtId="0" fontId="10" fillId="0" borderId="16" xfId="0" applyFont="1" applyBorder="1" applyAlignment="1" applyProtection="1">
      <alignment horizontal="center" vertical="center"/>
    </xf>
    <xf numFmtId="0" fontId="26" fillId="0" borderId="16" xfId="0" applyFont="1" applyBorder="1" applyAlignment="1" applyProtection="1">
      <alignment vertical="center"/>
    </xf>
    <xf numFmtId="0" fontId="10" fillId="5" borderId="63" xfId="8" applyFont="1" applyFill="1" applyBorder="1" applyAlignment="1" applyProtection="1">
      <alignment horizontal="center" vertical="center"/>
    </xf>
    <xf numFmtId="0" fontId="10" fillId="5" borderId="1" xfId="8" applyFont="1" applyFill="1" applyBorder="1" applyAlignment="1" applyProtection="1">
      <alignment horizontal="center" vertical="center"/>
    </xf>
    <xf numFmtId="0" fontId="10" fillId="5" borderId="1" xfId="8" applyFont="1" applyFill="1" applyBorder="1" applyAlignment="1" applyProtection="1">
      <alignment horizontal="center" vertical="center" shrinkToFit="1"/>
    </xf>
    <xf numFmtId="0" fontId="11" fillId="5" borderId="49" xfId="8" applyFont="1" applyFill="1" applyBorder="1" applyAlignment="1" applyProtection="1">
      <alignment horizontal="center" vertical="center" shrinkToFit="1"/>
    </xf>
    <xf numFmtId="0" fontId="11" fillId="5" borderId="50" xfId="8" applyFont="1" applyFill="1" applyBorder="1" applyAlignment="1" applyProtection="1">
      <alignment horizontal="left" vertical="center"/>
    </xf>
    <xf numFmtId="0" fontId="10" fillId="5" borderId="64" xfId="8" applyFont="1" applyFill="1" applyBorder="1" applyAlignment="1" applyProtection="1">
      <alignment horizontal="center" vertical="center"/>
    </xf>
    <xf numFmtId="0" fontId="10" fillId="5" borderId="65" xfId="8" applyFont="1" applyFill="1" applyBorder="1" applyAlignment="1" applyProtection="1">
      <alignment horizontal="center" vertical="center" wrapText="1"/>
    </xf>
    <xf numFmtId="0" fontId="10" fillId="5" borderId="10" xfId="8" applyFont="1" applyFill="1" applyBorder="1" applyAlignment="1" applyProtection="1">
      <alignment horizontal="center" vertical="center" wrapText="1"/>
    </xf>
    <xf numFmtId="0" fontId="10" fillId="5" borderId="40" xfId="8" applyFont="1" applyFill="1" applyBorder="1" applyAlignment="1" applyProtection="1">
      <alignment horizontal="center" vertical="center" wrapText="1"/>
    </xf>
    <xf numFmtId="0" fontId="11" fillId="5" borderId="37" xfId="8" applyFont="1" applyFill="1" applyBorder="1" applyAlignment="1" applyProtection="1">
      <alignment horizontal="center" vertical="center"/>
    </xf>
    <xf numFmtId="0" fontId="11" fillId="5" borderId="37" xfId="8" applyFont="1" applyFill="1" applyBorder="1" applyAlignment="1" applyProtection="1">
      <alignment horizontal="center" vertical="center" shrinkToFit="1"/>
    </xf>
    <xf numFmtId="0" fontId="11" fillId="5" borderId="38" xfId="8" applyFont="1" applyFill="1" applyBorder="1" applyAlignment="1" applyProtection="1">
      <alignment horizontal="center" vertical="center" shrinkToFit="1"/>
    </xf>
    <xf numFmtId="49" fontId="11" fillId="0" borderId="0" xfId="8" applyNumberFormat="1" applyFont="1" applyBorder="1" applyAlignment="1" applyProtection="1">
      <alignment vertical="center"/>
    </xf>
    <xf numFmtId="0" fontId="10" fillId="0" borderId="0" xfId="8" applyFont="1" applyBorder="1" applyAlignment="1" applyProtection="1">
      <alignment horizontal="left" vertical="center"/>
    </xf>
    <xf numFmtId="169" fontId="10" fillId="0" borderId="0" xfId="8" applyNumberFormat="1" applyFont="1" applyBorder="1" applyAlignment="1" applyProtection="1">
      <alignment vertical="center"/>
    </xf>
    <xf numFmtId="0" fontId="11" fillId="0" borderId="0" xfId="8" applyFont="1" applyAlignment="1" applyProtection="1">
      <alignment vertical="center"/>
    </xf>
    <xf numFmtId="0" fontId="36" fillId="0" borderId="0" xfId="8" applyFont="1" applyAlignment="1" applyProtection="1">
      <alignment horizontal="left" vertical="center"/>
    </xf>
    <xf numFmtId="49" fontId="11" fillId="0" borderId="0" xfId="8" applyNumberFormat="1" applyFont="1" applyAlignment="1" applyProtection="1">
      <alignment vertical="center"/>
    </xf>
    <xf numFmtId="49" fontId="11" fillId="0" borderId="0" xfId="8" applyNumberFormat="1" applyFont="1" applyAlignment="1">
      <alignment vertical="center"/>
    </xf>
    <xf numFmtId="0" fontId="11" fillId="0" borderId="0" xfId="8" applyFont="1" applyAlignment="1">
      <alignment vertical="center"/>
    </xf>
    <xf numFmtId="0" fontId="11" fillId="0" borderId="50" xfId="8" applyNumberFormat="1" applyFont="1" applyBorder="1" applyAlignment="1" applyProtection="1">
      <alignment horizontal="center" vertical="center"/>
    </xf>
    <xf numFmtId="0" fontId="11" fillId="0" borderId="39" xfId="8" applyNumberFormat="1" applyFont="1" applyBorder="1" applyAlignment="1">
      <alignment horizontal="center" vertical="center"/>
    </xf>
    <xf numFmtId="0" fontId="36" fillId="0" borderId="0" xfId="8" applyFont="1" applyAlignment="1" applyProtection="1">
      <alignment vertical="top"/>
    </xf>
    <xf numFmtId="0" fontId="35" fillId="0" borderId="0" xfId="8" applyFont="1" applyAlignment="1" applyProtection="1">
      <alignment vertical="top" wrapText="1"/>
    </xf>
    <xf numFmtId="0" fontId="10" fillId="0" borderId="16" xfId="0" applyNumberFormat="1" applyFont="1" applyBorder="1" applyAlignment="1" applyProtection="1">
      <alignment horizontal="center" vertical="center"/>
    </xf>
    <xf numFmtId="0" fontId="10" fillId="0" borderId="17" xfId="0" applyFont="1" applyBorder="1" applyAlignment="1" applyProtection="1">
      <alignment horizontal="center" vertical="center"/>
    </xf>
    <xf numFmtId="44" fontId="0" fillId="0" borderId="46" xfId="4" applyNumberFormat="1" applyFont="1" applyBorder="1" applyAlignment="1" applyProtection="1">
      <alignment vertical="center" shrinkToFit="1"/>
    </xf>
    <xf numFmtId="169" fontId="0" fillId="0" borderId="0" xfId="4" applyNumberFormat="1" applyFont="1" applyBorder="1" applyAlignment="1" applyProtection="1">
      <alignment vertical="center" shrinkToFit="1"/>
    </xf>
    <xf numFmtId="41" fontId="29" fillId="0" borderId="0" xfId="0" quotePrefix="1" applyNumberFormat="1" applyFont="1" applyFill="1" applyBorder="1" applyAlignment="1" applyProtection="1">
      <alignment vertical="center" wrapText="1"/>
    </xf>
    <xf numFmtId="37" fontId="0" fillId="6" borderId="75" xfId="4" applyNumberFormat="1" applyFont="1" applyFill="1" applyBorder="1" applyAlignment="1" applyProtection="1">
      <alignment horizontal="right" vertical="center" shrinkToFit="1"/>
      <protection locked="0"/>
    </xf>
    <xf numFmtId="37" fontId="0" fillId="6" borderId="76" xfId="4" applyNumberFormat="1" applyFont="1" applyFill="1" applyBorder="1" applyAlignment="1" applyProtection="1">
      <alignment vertical="center" shrinkToFit="1"/>
      <protection locked="0"/>
    </xf>
    <xf numFmtId="41" fontId="29" fillId="0" borderId="0" xfId="0" applyNumberFormat="1" applyFont="1" applyFill="1" applyBorder="1" applyAlignment="1" applyProtection="1">
      <alignment vertical="center" wrapText="1"/>
    </xf>
    <xf numFmtId="37" fontId="0" fillId="0" borderId="75" xfId="4" applyNumberFormat="1" applyFont="1" applyFill="1" applyBorder="1" applyAlignment="1" applyProtection="1">
      <alignment horizontal="center" vertical="center" shrinkToFit="1"/>
      <protection locked="0"/>
    </xf>
    <xf numFmtId="37" fontId="0" fillId="0" borderId="76" xfId="4" applyNumberFormat="1" applyFont="1" applyFill="1" applyBorder="1" applyAlignment="1" applyProtection="1">
      <alignment horizontal="center" vertical="center" shrinkToFit="1"/>
      <protection locked="0"/>
    </xf>
    <xf numFmtId="41" fontId="0" fillId="0" borderId="48" xfId="0" applyNumberFormat="1" applyFont="1" applyBorder="1" applyAlignment="1" applyProtection="1">
      <alignment horizontal="right" vertical="center"/>
    </xf>
    <xf numFmtId="41" fontId="0" fillId="0" borderId="61" xfId="0" applyNumberFormat="1" applyFont="1" applyBorder="1" applyAlignment="1" applyProtection="1">
      <alignment vertical="center" shrinkToFit="1"/>
    </xf>
    <xf numFmtId="41" fontId="29" fillId="0" borderId="0" xfId="0" quotePrefix="1" applyNumberFormat="1" applyFont="1" applyFill="1" applyBorder="1" applyAlignment="1" applyProtection="1">
      <alignment horizontal="center" vertical="center" wrapText="1"/>
    </xf>
    <xf numFmtId="41" fontId="29" fillId="0" borderId="0" xfId="0" applyNumberFormat="1" applyFont="1" applyFill="1" applyBorder="1" applyAlignment="1" applyProtection="1">
      <alignment horizontal="center" vertical="center" wrapText="1"/>
    </xf>
    <xf numFmtId="0" fontId="35" fillId="0" borderId="0" xfId="0" applyFont="1" applyAlignment="1" applyProtection="1">
      <alignment vertical="top" wrapText="1"/>
    </xf>
    <xf numFmtId="0" fontId="0" fillId="0" borderId="47" xfId="0" applyNumberFormat="1" applyFont="1" applyBorder="1" applyAlignment="1" applyProtection="1">
      <alignment horizontal="center" vertical="center"/>
    </xf>
    <xf numFmtId="49" fontId="0" fillId="0" borderId="47" xfId="0" applyNumberFormat="1" applyFont="1" applyBorder="1" applyAlignment="1" applyProtection="1">
      <alignment horizontal="center" vertical="center"/>
    </xf>
    <xf numFmtId="0" fontId="10" fillId="0" borderId="16" xfId="0" applyFont="1" applyBorder="1" applyAlignment="1" applyProtection="1">
      <alignment horizontal="center" vertical="center"/>
      <protection locked="0"/>
    </xf>
    <xf numFmtId="0" fontId="0" fillId="0" borderId="0" xfId="0" applyFont="1" applyBorder="1" applyAlignment="1">
      <alignment horizontal="right" vertical="center"/>
    </xf>
    <xf numFmtId="1" fontId="29" fillId="0" borderId="0" xfId="0" applyNumberFormat="1" applyFont="1" applyBorder="1" applyAlignment="1" applyProtection="1">
      <alignment horizontal="left" vertical="center"/>
      <protection locked="0"/>
    </xf>
    <xf numFmtId="41" fontId="29" fillId="5" borderId="4" xfId="0" applyNumberFormat="1" applyFont="1" applyFill="1" applyBorder="1" applyAlignment="1">
      <alignment horizontal="center" vertical="center"/>
    </xf>
    <xf numFmtId="41" fontId="29" fillId="5" borderId="41" xfId="0" applyNumberFormat="1" applyFont="1" applyFill="1" applyBorder="1" applyAlignment="1">
      <alignment horizontal="center" vertical="center"/>
    </xf>
    <xf numFmtId="10" fontId="29" fillId="5" borderId="5" xfId="0" applyNumberFormat="1" applyFont="1" applyFill="1" applyBorder="1" applyAlignment="1">
      <alignment horizontal="center" vertical="center"/>
    </xf>
    <xf numFmtId="0" fontId="11" fillId="0" borderId="60" xfId="7" applyFont="1" applyFill="1" applyBorder="1" applyAlignment="1" applyProtection="1">
      <alignment vertical="center"/>
    </xf>
    <xf numFmtId="0" fontId="11" fillId="0" borderId="30" xfId="7" applyFont="1" applyFill="1" applyBorder="1" applyAlignment="1" applyProtection="1">
      <alignment vertical="center"/>
    </xf>
    <xf numFmtId="0" fontId="11" fillId="0" borderId="68" xfId="7" applyFont="1" applyFill="1" applyBorder="1" applyAlignment="1" applyProtection="1">
      <alignment vertical="center"/>
    </xf>
    <xf numFmtId="0" fontId="11" fillId="0" borderId="0" xfId="7" applyFont="1" applyFill="1" applyBorder="1" applyAlignment="1">
      <alignment horizontal="left" vertical="center"/>
    </xf>
    <xf numFmtId="0" fontId="11" fillId="0" borderId="46" xfId="7" applyFont="1" applyFill="1" applyBorder="1" applyAlignment="1">
      <alignment horizontal="left" vertical="center"/>
    </xf>
    <xf numFmtId="170" fontId="11" fillId="0" borderId="0" xfId="7" applyNumberFormat="1" applyFont="1" applyFill="1" applyBorder="1" applyAlignment="1">
      <alignment horizontal="center" vertical="center"/>
    </xf>
    <xf numFmtId="170" fontId="11" fillId="0" borderId="46" xfId="7" applyNumberFormat="1" applyFont="1" applyFill="1" applyBorder="1" applyAlignment="1">
      <alignment horizontal="center" vertical="center"/>
    </xf>
    <xf numFmtId="0" fontId="10" fillId="0" borderId="47" xfId="7" applyFont="1" applyFill="1" applyBorder="1" applyAlignment="1">
      <alignment horizontal="center" vertical="center"/>
    </xf>
    <xf numFmtId="0" fontId="10" fillId="0" borderId="0" xfId="7" applyFont="1" applyFill="1" applyBorder="1" applyAlignment="1">
      <alignment horizontal="center" vertical="center"/>
    </xf>
    <xf numFmtId="0" fontId="11" fillId="6" borderId="47" xfId="7" quotePrefix="1" applyFont="1" applyFill="1" applyBorder="1" applyAlignment="1" applyProtection="1">
      <alignment horizontal="center" vertical="center"/>
      <protection locked="0"/>
    </xf>
    <xf numFmtId="0" fontId="11" fillId="6" borderId="46" xfId="7" quotePrefix="1" applyFont="1" applyFill="1" applyBorder="1" applyAlignment="1" applyProtection="1">
      <alignment horizontal="center" vertical="center"/>
      <protection locked="0"/>
    </xf>
    <xf numFmtId="0" fontId="11" fillId="0" borderId="47" xfId="7" quotePrefix="1" applyFont="1" applyFill="1" applyBorder="1" applyAlignment="1">
      <alignment horizontal="left" vertical="center" wrapText="1"/>
    </xf>
    <xf numFmtId="0" fontId="11" fillId="0" borderId="0" xfId="7" quotePrefix="1" applyFont="1" applyFill="1" applyBorder="1" applyAlignment="1">
      <alignment horizontal="left" vertical="center" wrapText="1"/>
    </xf>
    <xf numFmtId="0" fontId="11" fillId="0" borderId="46" xfId="7" quotePrefix="1" applyFont="1" applyFill="1" applyBorder="1" applyAlignment="1">
      <alignment horizontal="left" vertical="center" wrapText="1"/>
    </xf>
    <xf numFmtId="0" fontId="26" fillId="0" borderId="47" xfId="0" applyFont="1" applyBorder="1" applyAlignment="1">
      <alignment vertical="center" wrapText="1"/>
    </xf>
    <xf numFmtId="0" fontId="26" fillId="0" borderId="0" xfId="0" applyFont="1" applyBorder="1" applyAlignment="1">
      <alignment vertical="center" wrapText="1"/>
    </xf>
    <xf numFmtId="0" fontId="26" fillId="0" borderId="46" xfId="0" applyFont="1" applyBorder="1" applyAlignment="1">
      <alignment vertical="center" wrapText="1"/>
    </xf>
    <xf numFmtId="0" fontId="11" fillId="6" borderId="47" xfId="7" applyFont="1" applyFill="1" applyBorder="1" applyAlignment="1" applyProtection="1">
      <alignment horizontal="center" vertical="center"/>
      <protection locked="0"/>
    </xf>
    <xf numFmtId="0" fontId="11" fillId="6" borderId="0" xfId="7" applyFont="1" applyFill="1" applyBorder="1" applyAlignment="1" applyProtection="1">
      <alignment horizontal="center" vertical="center"/>
      <protection locked="0"/>
    </xf>
    <xf numFmtId="0" fontId="11" fillId="6" borderId="46" xfId="7" applyFont="1" applyFill="1" applyBorder="1" applyAlignment="1" applyProtection="1">
      <alignment horizontal="center" vertical="center"/>
      <protection locked="0"/>
    </xf>
    <xf numFmtId="170" fontId="11" fillId="0" borderId="48" xfId="7" applyNumberFormat="1" applyFont="1" applyFill="1" applyBorder="1" applyAlignment="1" applyProtection="1">
      <alignment horizontal="center" vertical="center"/>
      <protection locked="0"/>
    </xf>
    <xf numFmtId="170" fontId="11" fillId="0" borderId="61" xfId="7" applyNumberFormat="1" applyFont="1" applyFill="1" applyBorder="1" applyAlignment="1" applyProtection="1">
      <alignment horizontal="center" vertical="center"/>
      <protection locked="0"/>
    </xf>
    <xf numFmtId="170" fontId="11" fillId="6" borderId="48" xfId="7" applyNumberFormat="1" applyFont="1" applyFill="1" applyBorder="1" applyAlignment="1" applyProtection="1">
      <alignment horizontal="center" vertical="center"/>
      <protection locked="0"/>
    </xf>
    <xf numFmtId="170" fontId="11" fillId="6" borderId="16" xfId="7" applyNumberFormat="1" applyFont="1" applyFill="1" applyBorder="1" applyAlignment="1" applyProtection="1">
      <alignment horizontal="center" vertical="center"/>
      <protection locked="0"/>
    </xf>
    <xf numFmtId="170" fontId="11" fillId="6" borderId="61" xfId="7" applyNumberFormat="1" applyFont="1" applyFill="1" applyBorder="1" applyAlignment="1" applyProtection="1">
      <alignment horizontal="center" vertical="center"/>
      <protection locked="0"/>
    </xf>
    <xf numFmtId="0" fontId="11" fillId="6" borderId="48" xfId="7" applyFont="1" applyFill="1" applyBorder="1" applyAlignment="1" applyProtection="1">
      <alignment horizontal="left" vertical="center"/>
      <protection locked="0"/>
    </xf>
    <xf numFmtId="0" fontId="11" fillId="6" borderId="16" xfId="7" applyFont="1" applyFill="1" applyBorder="1" applyAlignment="1" applyProtection="1">
      <alignment horizontal="left" vertical="center"/>
      <protection locked="0"/>
    </xf>
    <xf numFmtId="0" fontId="11" fillId="6" borderId="61" xfId="7" applyFont="1" applyFill="1" applyBorder="1" applyAlignment="1" applyProtection="1">
      <alignment horizontal="left" vertical="center"/>
      <protection locked="0"/>
    </xf>
    <xf numFmtId="0" fontId="10" fillId="0" borderId="16" xfId="7" quotePrefix="1" applyFont="1" applyFill="1" applyBorder="1" applyAlignment="1">
      <alignment horizontal="center" vertical="center"/>
    </xf>
    <xf numFmtId="0" fontId="11" fillId="6" borderId="48" xfId="7" applyFont="1" applyFill="1" applyBorder="1" applyAlignment="1" applyProtection="1">
      <alignment horizontal="center" vertical="center"/>
      <protection locked="0"/>
    </xf>
    <xf numFmtId="0" fontId="11" fillId="6" borderId="16" xfId="7" applyFont="1" applyFill="1" applyBorder="1" applyAlignment="1" applyProtection="1">
      <alignment horizontal="center" vertical="center"/>
      <protection locked="0"/>
    </xf>
    <xf numFmtId="0" fontId="11" fillId="6" borderId="61" xfId="7" applyFont="1" applyFill="1" applyBorder="1" applyAlignment="1" applyProtection="1">
      <alignment horizontal="center" vertical="center"/>
      <protection locked="0"/>
    </xf>
    <xf numFmtId="164" fontId="11" fillId="6" borderId="48" xfId="7" applyNumberFormat="1" applyFont="1" applyFill="1" applyBorder="1" applyAlignment="1" applyProtection="1">
      <alignment horizontal="center" vertical="center"/>
      <protection locked="0"/>
    </xf>
    <xf numFmtId="164" fontId="11" fillId="6" borderId="16" xfId="7" applyNumberFormat="1" applyFont="1" applyFill="1" applyBorder="1" applyAlignment="1" applyProtection="1">
      <alignment horizontal="center" vertical="center"/>
      <protection locked="0"/>
    </xf>
    <xf numFmtId="164" fontId="11" fillId="6" borderId="61" xfId="7" applyNumberFormat="1" applyFont="1" applyFill="1" applyBorder="1" applyAlignment="1" applyProtection="1">
      <alignment horizontal="center" vertical="center"/>
      <protection locked="0"/>
    </xf>
    <xf numFmtId="165" fontId="11" fillId="6" borderId="48" xfId="7" applyNumberFormat="1" applyFont="1" applyFill="1" applyBorder="1" applyAlignment="1" applyProtection="1">
      <alignment horizontal="center" vertical="center"/>
      <protection locked="0"/>
    </xf>
    <xf numFmtId="165" fontId="11" fillId="6" borderId="16" xfId="7" applyNumberFormat="1" applyFont="1" applyFill="1" applyBorder="1" applyAlignment="1" applyProtection="1">
      <alignment horizontal="center" vertical="center"/>
      <protection locked="0"/>
    </xf>
    <xf numFmtId="165" fontId="11" fillId="6" borderId="61" xfId="7" applyNumberFormat="1" applyFont="1" applyFill="1" applyBorder="1" applyAlignment="1" applyProtection="1">
      <alignment horizontal="center" vertical="center"/>
      <protection locked="0"/>
    </xf>
    <xf numFmtId="0" fontId="11" fillId="0" borderId="30" xfId="7" applyFont="1" applyFill="1" applyBorder="1" applyAlignment="1" applyProtection="1">
      <alignment horizontal="left" vertical="center"/>
    </xf>
    <xf numFmtId="0" fontId="11" fillId="0" borderId="68" xfId="7" applyFont="1" applyFill="1" applyBorder="1" applyAlignment="1" applyProtection="1">
      <alignment horizontal="left" vertical="center"/>
    </xf>
    <xf numFmtId="0" fontId="16" fillId="0" borderId="30" xfId="7" applyFont="1" applyFill="1" applyBorder="1" applyAlignment="1">
      <alignment horizontal="center" vertical="center"/>
    </xf>
    <xf numFmtId="0" fontId="10" fillId="6" borderId="16" xfId="7" applyFont="1" applyFill="1" applyBorder="1" applyAlignment="1" applyProtection="1">
      <alignment horizontal="center" vertical="center"/>
      <protection locked="0"/>
    </xf>
    <xf numFmtId="42" fontId="11" fillId="0" borderId="0" xfId="7" applyNumberFormat="1" applyFont="1" applyFill="1" applyBorder="1" applyAlignment="1">
      <alignment horizontal="right" vertical="center" shrinkToFit="1"/>
    </xf>
    <xf numFmtId="0" fontId="26" fillId="0" borderId="47" xfId="0" applyFont="1" applyBorder="1" applyAlignment="1">
      <alignment horizontal="left" vertical="center" wrapText="1"/>
    </xf>
    <xf numFmtId="0" fontId="26" fillId="0" borderId="0" xfId="0" applyFont="1" applyBorder="1" applyAlignment="1">
      <alignment horizontal="left" vertical="center" wrapText="1"/>
    </xf>
    <xf numFmtId="0" fontId="26" fillId="0" borderId="46" xfId="0" applyFont="1" applyBorder="1" applyAlignment="1">
      <alignment horizontal="left" vertical="center" wrapText="1"/>
    </xf>
    <xf numFmtId="0" fontId="10" fillId="0" borderId="46" xfId="7" applyFont="1" applyFill="1" applyBorder="1" applyAlignment="1">
      <alignment horizontal="center" vertical="center"/>
    </xf>
    <xf numFmtId="0" fontId="16" fillId="0" borderId="82" xfId="7" applyFont="1" applyFill="1" applyBorder="1" applyAlignment="1">
      <alignment horizontal="left" vertical="center" wrapText="1"/>
    </xf>
    <xf numFmtId="0" fontId="16" fillId="0" borderId="43" xfId="7" applyFont="1" applyFill="1" applyBorder="1" applyAlignment="1">
      <alignment horizontal="left" vertical="center" wrapText="1"/>
    </xf>
    <xf numFmtId="0" fontId="16" fillId="0" borderId="44" xfId="7" applyFont="1" applyFill="1" applyBorder="1" applyAlignment="1">
      <alignment horizontal="left" vertical="center" wrapText="1"/>
    </xf>
    <xf numFmtId="170" fontId="11" fillId="0" borderId="16" xfId="7" applyNumberFormat="1" applyFont="1" applyFill="1" applyBorder="1" applyAlignment="1" applyProtection="1">
      <alignment horizontal="center" vertical="center"/>
      <protection locked="0"/>
    </xf>
    <xf numFmtId="0" fontId="10" fillId="0" borderId="47" xfId="7" applyFont="1" applyFill="1" applyBorder="1" applyAlignment="1">
      <alignment horizontal="center"/>
    </xf>
    <xf numFmtId="0" fontId="10" fillId="0" borderId="0" xfId="7" applyFont="1" applyFill="1" applyBorder="1" applyAlignment="1">
      <alignment horizontal="center"/>
    </xf>
    <xf numFmtId="0" fontId="10" fillId="0" borderId="46" xfId="7" applyFont="1" applyFill="1" applyBorder="1" applyAlignment="1">
      <alignment horizontal="center"/>
    </xf>
    <xf numFmtId="0" fontId="11" fillId="0" borderId="47" xfId="7" applyFont="1" applyFill="1" applyBorder="1" applyAlignment="1">
      <alignment horizontal="left" vertical="center" wrapText="1"/>
    </xf>
    <xf numFmtId="0" fontId="11" fillId="0" borderId="0" xfId="7" applyFont="1" applyFill="1" applyBorder="1" applyAlignment="1">
      <alignment horizontal="left" vertical="center" wrapText="1"/>
    </xf>
    <xf numFmtId="0" fontId="11" fillId="0" borderId="46" xfId="7" applyFont="1" applyFill="1" applyBorder="1" applyAlignment="1">
      <alignment horizontal="left" vertical="center" wrapText="1"/>
    </xf>
    <xf numFmtId="0" fontId="10" fillId="6" borderId="17" xfId="7" applyFont="1" applyFill="1" applyBorder="1" applyAlignment="1">
      <alignment horizontal="center" vertical="center"/>
    </xf>
    <xf numFmtId="0" fontId="26" fillId="0" borderId="17" xfId="0" applyFont="1" applyBorder="1" applyAlignment="1">
      <alignment horizontal="center" vertical="center"/>
    </xf>
    <xf numFmtId="0" fontId="36" fillId="0" borderId="48" xfId="7" applyFont="1" applyFill="1" applyBorder="1" applyAlignment="1">
      <alignment horizontal="center" vertical="center"/>
    </xf>
    <xf numFmtId="0" fontId="36" fillId="0" borderId="16" xfId="7" applyFont="1" applyFill="1" applyBorder="1" applyAlignment="1">
      <alignment horizontal="center" vertical="center"/>
    </xf>
    <xf numFmtId="0" fontId="36" fillId="0" borderId="61" xfId="7" applyFont="1" applyFill="1" applyBorder="1" applyAlignment="1">
      <alignment horizontal="center" vertical="center"/>
    </xf>
    <xf numFmtId="0" fontId="11" fillId="0" borderId="16" xfId="7" applyFont="1" applyFill="1" applyBorder="1" applyAlignment="1">
      <alignment vertical="center"/>
    </xf>
    <xf numFmtId="0" fontId="11" fillId="0" borderId="0" xfId="7" applyFont="1" applyFill="1" applyBorder="1" applyAlignment="1">
      <alignment horizontal="center" vertical="center" shrinkToFit="1"/>
    </xf>
    <xf numFmtId="0" fontId="11" fillId="0" borderId="47" xfId="7" applyFont="1" applyFill="1" applyBorder="1" applyAlignment="1">
      <alignment vertical="center"/>
    </xf>
    <xf numFmtId="0" fontId="11" fillId="0" borderId="0" xfId="7" applyFont="1" applyFill="1" applyBorder="1" applyAlignment="1">
      <alignment vertical="center"/>
    </xf>
    <xf numFmtId="42" fontId="18" fillId="0" borderId="0" xfId="7" applyNumberFormat="1" applyFont="1" applyFill="1" applyBorder="1" applyAlignment="1">
      <alignment horizontal="right" vertical="center" shrinkToFit="1"/>
    </xf>
    <xf numFmtId="41" fontId="12" fillId="0" borderId="0" xfId="7" applyNumberFormat="1" applyFont="1" applyFill="1" applyBorder="1" applyAlignment="1">
      <alignment vertical="center" shrinkToFit="1"/>
    </xf>
    <xf numFmtId="0" fontId="11" fillId="0" borderId="83" xfId="7" applyFont="1" applyFill="1" applyBorder="1" applyAlignment="1">
      <alignment vertical="center"/>
    </xf>
    <xf numFmtId="0" fontId="11" fillId="0" borderId="84" xfId="7" applyFont="1" applyFill="1" applyBorder="1" applyAlignment="1">
      <alignment vertical="center"/>
    </xf>
    <xf numFmtId="0" fontId="11" fillId="0" borderId="8" xfId="9" applyFont="1" applyBorder="1" applyAlignment="1">
      <alignment vertical="center"/>
    </xf>
    <xf numFmtId="0" fontId="11" fillId="6" borderId="8" xfId="9" applyFont="1" applyFill="1" applyBorder="1" applyAlignment="1" applyProtection="1">
      <alignment vertical="center"/>
      <protection locked="0"/>
    </xf>
    <xf numFmtId="0" fontId="10" fillId="0" borderId="0" xfId="9" applyFont="1" applyAlignment="1">
      <alignment horizontal="center" vertical="center"/>
    </xf>
    <xf numFmtId="0" fontId="11" fillId="0" borderId="0" xfId="9" applyFont="1" applyAlignment="1">
      <alignment vertical="center"/>
    </xf>
    <xf numFmtId="170" fontId="10" fillId="0" borderId="16" xfId="9" applyNumberFormat="1" applyFont="1" applyBorder="1" applyAlignment="1">
      <alignment horizontal="center" vertical="center"/>
    </xf>
    <xf numFmtId="0" fontId="13" fillId="0" borderId="8" xfId="9" applyFont="1" applyBorder="1" applyAlignment="1">
      <alignment horizontal="center" vertical="center"/>
    </xf>
    <xf numFmtId="173" fontId="10" fillId="5" borderId="85" xfId="10" applyNumberFormat="1" applyFont="1" applyFill="1" applyBorder="1" applyAlignment="1">
      <alignment horizontal="center" vertical="center" wrapText="1"/>
    </xf>
    <xf numFmtId="173" fontId="10" fillId="5" borderId="11" xfId="10" applyNumberFormat="1" applyFont="1" applyFill="1" applyBorder="1" applyAlignment="1">
      <alignment horizontal="center" vertical="center" wrapText="1"/>
    </xf>
    <xf numFmtId="173" fontId="10" fillId="5" borderId="86" xfId="10" applyNumberFormat="1" applyFont="1" applyFill="1" applyBorder="1" applyAlignment="1">
      <alignment horizontal="center" vertical="center" wrapText="1"/>
    </xf>
    <xf numFmtId="0" fontId="10" fillId="5" borderId="24" xfId="9" applyFont="1" applyFill="1" applyBorder="1" applyAlignment="1">
      <alignment horizontal="center" vertical="center" wrapText="1"/>
    </xf>
    <xf numFmtId="0" fontId="10" fillId="5" borderId="90" xfId="9" applyFont="1" applyFill="1" applyBorder="1" applyAlignment="1">
      <alignment horizontal="center" vertical="center" wrapText="1"/>
    </xf>
    <xf numFmtId="0" fontId="10" fillId="5" borderId="25" xfId="9" applyFont="1" applyFill="1" applyBorder="1" applyAlignment="1">
      <alignment horizontal="center" vertical="center" wrapText="1"/>
    </xf>
    <xf numFmtId="0" fontId="10" fillId="5" borderId="70" xfId="9" applyFont="1" applyFill="1" applyBorder="1" applyAlignment="1">
      <alignment horizontal="center" vertical="center" wrapText="1"/>
    </xf>
    <xf numFmtId="0" fontId="10" fillId="5" borderId="27" xfId="9" applyFont="1" applyFill="1" applyBorder="1" applyAlignment="1">
      <alignment horizontal="center" vertical="center" wrapText="1"/>
    </xf>
    <xf numFmtId="0" fontId="10" fillId="5" borderId="91" xfId="9" applyFont="1" applyFill="1" applyBorder="1" applyAlignment="1">
      <alignment horizontal="center" vertical="center" wrapText="1"/>
    </xf>
    <xf numFmtId="0" fontId="10" fillId="0" borderId="8" xfId="9" applyFont="1" applyBorder="1" applyAlignment="1">
      <alignment vertical="center"/>
    </xf>
    <xf numFmtId="0" fontId="10" fillId="0" borderId="8" xfId="9" applyFont="1" applyBorder="1" applyAlignment="1">
      <alignment horizontal="center" vertical="center"/>
    </xf>
    <xf numFmtId="0" fontId="10" fillId="0" borderId="15" xfId="9" applyFont="1" applyBorder="1" applyAlignment="1">
      <alignment vertical="center"/>
    </xf>
    <xf numFmtId="0" fontId="10" fillId="0" borderId="23" xfId="9" applyFont="1" applyBorder="1" applyAlignment="1">
      <alignment vertical="center"/>
    </xf>
    <xf numFmtId="0" fontId="11" fillId="0" borderId="15" xfId="9" applyFont="1" applyBorder="1" applyAlignment="1">
      <alignment vertical="center"/>
    </xf>
    <xf numFmtId="0" fontId="11" fillId="0" borderId="23" xfId="9" applyFont="1" applyBorder="1" applyAlignment="1">
      <alignment vertical="center"/>
    </xf>
    <xf numFmtId="0" fontId="13" fillId="0" borderId="15" xfId="9" applyFont="1" applyBorder="1" applyAlignment="1">
      <alignment horizontal="center" vertical="center"/>
    </xf>
    <xf numFmtId="0" fontId="13" fillId="0" borderId="23" xfId="9" applyFont="1" applyBorder="1" applyAlignment="1">
      <alignment horizontal="center" vertical="center"/>
    </xf>
    <xf numFmtId="0" fontId="10" fillId="0" borderId="1" xfId="9" applyFont="1" applyBorder="1" applyAlignment="1">
      <alignment horizontal="center" vertical="center"/>
    </xf>
    <xf numFmtId="0" fontId="35" fillId="0" borderId="0" xfId="9" applyFont="1" applyBorder="1" applyAlignment="1">
      <alignment horizontal="left" vertical="top" wrapText="1"/>
    </xf>
    <xf numFmtId="0" fontId="13" fillId="0" borderId="52" xfId="9" applyFont="1" applyBorder="1" applyAlignment="1">
      <alignment horizontal="left" vertical="center"/>
    </xf>
    <xf numFmtId="0" fontId="13" fillId="0" borderId="28" xfId="9" applyFont="1" applyBorder="1" applyAlignment="1">
      <alignment horizontal="left" vertical="center"/>
    </xf>
    <xf numFmtId="0" fontId="13" fillId="0" borderId="29" xfId="9" applyFont="1" applyBorder="1" applyAlignment="1">
      <alignment horizontal="left" vertical="center"/>
    </xf>
    <xf numFmtId="0" fontId="11" fillId="6" borderId="15" xfId="9" applyFont="1" applyFill="1" applyBorder="1" applyAlignment="1" applyProtection="1">
      <alignment vertical="center"/>
    </xf>
    <xf numFmtId="0" fontId="11" fillId="6" borderId="23" xfId="9" applyFont="1" applyFill="1" applyBorder="1" applyAlignment="1" applyProtection="1">
      <alignment vertical="center"/>
    </xf>
    <xf numFmtId="0" fontId="10" fillId="0" borderId="17" xfId="9" applyFont="1" applyBorder="1" applyAlignment="1">
      <alignment horizontal="center" vertical="center"/>
    </xf>
    <xf numFmtId="41" fontId="11" fillId="0" borderId="0" xfId="9" applyNumberFormat="1" applyFont="1" applyAlignment="1">
      <alignment horizontal="center" vertical="center"/>
    </xf>
    <xf numFmtId="0" fontId="10" fillId="0" borderId="15" xfId="9" applyFont="1" applyBorder="1" applyAlignment="1">
      <alignment horizontal="center" vertical="center"/>
    </xf>
    <xf numFmtId="0" fontId="10" fillId="0" borderId="23" xfId="9" applyFont="1" applyBorder="1" applyAlignment="1">
      <alignment horizontal="center" vertical="center"/>
    </xf>
    <xf numFmtId="173" fontId="10" fillId="5" borderId="87" xfId="10" applyNumberFormat="1" applyFont="1" applyFill="1" applyBorder="1" applyAlignment="1">
      <alignment horizontal="center" vertical="center" wrapText="1"/>
    </xf>
    <xf numFmtId="173" fontId="10" fillId="5" borderId="88" xfId="10" applyNumberFormat="1" applyFont="1" applyFill="1" applyBorder="1" applyAlignment="1">
      <alignment horizontal="center" vertical="center" wrapText="1"/>
    </xf>
    <xf numFmtId="173" fontId="10" fillId="5" borderId="89" xfId="10" applyNumberFormat="1" applyFont="1" applyFill="1" applyBorder="1" applyAlignment="1">
      <alignment horizontal="center" vertical="center" wrapText="1"/>
    </xf>
    <xf numFmtId="0" fontId="10" fillId="0" borderId="92" xfId="9" applyFont="1" applyBorder="1" applyAlignment="1">
      <alignment horizontal="center" vertical="center"/>
    </xf>
    <xf numFmtId="0" fontId="10" fillId="0" borderId="93" xfId="9" applyFont="1" applyBorder="1" applyAlignment="1">
      <alignment horizontal="center" vertical="center"/>
    </xf>
    <xf numFmtId="0" fontId="10" fillId="0" borderId="16" xfId="9" applyFont="1" applyBorder="1" applyAlignment="1">
      <alignment horizontal="center" vertical="center"/>
    </xf>
    <xf numFmtId="0" fontId="39" fillId="0" borderId="0" xfId="9" applyFont="1" applyBorder="1" applyAlignment="1">
      <alignment horizontal="left" vertical="center" wrapText="1"/>
    </xf>
    <xf numFmtId="0" fontId="10" fillId="4" borderId="76" xfId="9" applyFont="1" applyFill="1" applyBorder="1" applyAlignment="1">
      <alignment horizontal="center"/>
    </xf>
    <xf numFmtId="0" fontId="10" fillId="4" borderId="17" xfId="9" applyFont="1" applyFill="1" applyBorder="1" applyAlignment="1">
      <alignment horizontal="center"/>
    </xf>
    <xf numFmtId="0" fontId="10" fillId="4" borderId="94" xfId="9" applyFont="1" applyFill="1" applyBorder="1" applyAlignment="1">
      <alignment horizontal="center"/>
    </xf>
    <xf numFmtId="0" fontId="10" fillId="5" borderId="87" xfId="9" applyFont="1" applyFill="1" applyBorder="1" applyAlignment="1">
      <alignment horizontal="center" vertical="center" wrapText="1"/>
    </xf>
    <xf numFmtId="0" fontId="10" fillId="5" borderId="88" xfId="9" applyFont="1" applyFill="1" applyBorder="1" applyAlignment="1">
      <alignment horizontal="center" vertical="center" wrapText="1"/>
    </xf>
    <xf numFmtId="0" fontId="10" fillId="5" borderId="89" xfId="9" applyFont="1" applyFill="1" applyBorder="1" applyAlignment="1">
      <alignment horizontal="center" vertical="center" wrapText="1"/>
    </xf>
    <xf numFmtId="0" fontId="11" fillId="0" borderId="47" xfId="9" applyFont="1" applyBorder="1"/>
    <xf numFmtId="0" fontId="11" fillId="0" borderId="0" xfId="9" applyFont="1" applyBorder="1"/>
    <xf numFmtId="0" fontId="11" fillId="0" borderId="70" xfId="9" applyFont="1" applyBorder="1"/>
    <xf numFmtId="0" fontId="11" fillId="0" borderId="48" xfId="9" applyFont="1" applyBorder="1"/>
    <xf numFmtId="0" fontId="11" fillId="0" borderId="16" xfId="9" applyFont="1" applyBorder="1"/>
    <xf numFmtId="0" fontId="11" fillId="0" borderId="73" xfId="9" applyFont="1" applyBorder="1"/>
    <xf numFmtId="0" fontId="10" fillId="5" borderId="4" xfId="9" applyFont="1" applyFill="1" applyBorder="1" applyAlignment="1">
      <alignment horizontal="center"/>
    </xf>
    <xf numFmtId="0" fontId="10" fillId="5" borderId="26" xfId="9" applyFont="1" applyFill="1" applyBorder="1" applyAlignment="1">
      <alignment horizontal="center"/>
    </xf>
    <xf numFmtId="0" fontId="11" fillId="0" borderId="95" xfId="9" applyFont="1" applyBorder="1"/>
    <xf numFmtId="0" fontId="11" fillId="0" borderId="96" xfId="9" applyFont="1" applyBorder="1"/>
    <xf numFmtId="0" fontId="11" fillId="0" borderId="97" xfId="9" applyFont="1" applyBorder="1"/>
    <xf numFmtId="0" fontId="1" fillId="0" borderId="47" xfId="0" applyFont="1" applyBorder="1" applyAlignment="1" applyProtection="1">
      <alignment horizontal="left"/>
    </xf>
    <xf numFmtId="0" fontId="1" fillId="0" borderId="0" xfId="0" applyFont="1" applyBorder="1" applyAlignment="1" applyProtection="1">
      <alignment horizontal="left"/>
    </xf>
    <xf numFmtId="0" fontId="1" fillId="0" borderId="70" xfId="0" applyFont="1" applyBorder="1" applyAlignment="1" applyProtection="1">
      <alignment horizontal="left"/>
    </xf>
    <xf numFmtId="0" fontId="35" fillId="0" borderId="0" xfId="0" applyFont="1" applyAlignment="1">
      <alignment horizontal="left" vertical="top" wrapText="1"/>
    </xf>
    <xf numFmtId="0" fontId="10" fillId="4" borderId="76" xfId="9" applyFont="1" applyFill="1" applyBorder="1" applyAlignment="1" applyProtection="1">
      <alignment horizontal="center"/>
    </xf>
    <xf numFmtId="0" fontId="10" fillId="4" borderId="17" xfId="9" applyFont="1" applyFill="1" applyBorder="1" applyAlignment="1" applyProtection="1">
      <alignment horizontal="center"/>
    </xf>
    <xf numFmtId="0" fontId="10" fillId="4" borderId="94" xfId="9" applyFont="1" applyFill="1" applyBorder="1" applyAlignment="1" applyProtection="1">
      <alignment horizontal="center"/>
    </xf>
    <xf numFmtId="0" fontId="1" fillId="0" borderId="0" xfId="0" applyFont="1"/>
    <xf numFmtId="0" fontId="1" fillId="0" borderId="47"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70" xfId="0" applyFont="1" applyBorder="1" applyAlignment="1" applyProtection="1">
      <alignment horizontal="left" vertical="center"/>
    </xf>
    <xf numFmtId="0" fontId="1" fillId="5" borderId="60" xfId="0" applyFont="1" applyFill="1" applyBorder="1" applyAlignment="1" applyProtection="1">
      <alignment horizontal="center"/>
    </xf>
    <xf numFmtId="0" fontId="1" fillId="5" borderId="30" xfId="0" applyFont="1" applyFill="1" applyBorder="1" applyAlignment="1" applyProtection="1">
      <alignment horizontal="center"/>
    </xf>
    <xf numFmtId="0" fontId="1" fillId="5" borderId="98" xfId="0" applyFont="1" applyFill="1" applyBorder="1" applyAlignment="1" applyProtection="1">
      <alignment horizontal="center"/>
    </xf>
    <xf numFmtId="0" fontId="1" fillId="0" borderId="48" xfId="0" applyFont="1" applyBorder="1" applyAlignment="1" applyProtection="1">
      <alignment horizontal="center"/>
    </xf>
    <xf numFmtId="0" fontId="1" fillId="0" borderId="16" xfId="0" applyFont="1" applyBorder="1" applyAlignment="1" applyProtection="1">
      <alignment horizontal="center"/>
    </xf>
    <xf numFmtId="0" fontId="1" fillId="0" borderId="73" xfId="0" applyFont="1" applyBorder="1" applyAlignment="1" applyProtection="1">
      <alignment horizontal="center"/>
    </xf>
    <xf numFmtId="0" fontId="35" fillId="0" borderId="0" xfId="0" applyFont="1" applyAlignment="1">
      <alignment vertical="center" wrapText="1"/>
    </xf>
    <xf numFmtId="0" fontId="35" fillId="0" borderId="0" xfId="0" applyFont="1" applyAlignment="1">
      <alignment horizontal="left" vertical="top"/>
    </xf>
    <xf numFmtId="0" fontId="11" fillId="6" borderId="51" xfId="0" applyFont="1" applyFill="1" applyBorder="1" applyAlignment="1" applyProtection="1">
      <alignment horizontal="left" vertical="center" wrapText="1" shrinkToFit="1"/>
      <protection locked="0"/>
    </xf>
    <xf numFmtId="0" fontId="11" fillId="6" borderId="63" xfId="0" applyFont="1" applyFill="1" applyBorder="1" applyAlignment="1" applyProtection="1">
      <alignment horizontal="left" vertical="center" wrapText="1" shrinkToFit="1"/>
      <protection locked="0"/>
    </xf>
    <xf numFmtId="170"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5" borderId="37" xfId="0" applyFont="1" applyFill="1" applyBorder="1" applyAlignment="1">
      <alignment horizontal="center" vertical="center" wrapText="1"/>
    </xf>
    <xf numFmtId="0" fontId="10" fillId="0" borderId="16" xfId="0" applyNumberFormat="1" applyFont="1" applyBorder="1" applyAlignment="1">
      <alignment horizontal="center" vertical="center"/>
    </xf>
    <xf numFmtId="0" fontId="10" fillId="5" borderId="38" xfId="0" applyFont="1" applyFill="1" applyBorder="1" applyAlignment="1">
      <alignment horizontal="center" vertical="center" wrapText="1"/>
    </xf>
    <xf numFmtId="0" fontId="10" fillId="5" borderId="60"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98" xfId="0" applyFont="1" applyFill="1" applyBorder="1" applyAlignment="1">
      <alignment horizontal="center" vertical="center"/>
    </xf>
    <xf numFmtId="0" fontId="10" fillId="5" borderId="47"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70" xfId="0" applyFont="1" applyFill="1" applyBorder="1" applyAlignment="1">
      <alignment horizontal="center" vertical="center"/>
    </xf>
    <xf numFmtId="0" fontId="10" fillId="5" borderId="82" xfId="0" applyFont="1" applyFill="1" applyBorder="1" applyAlignment="1">
      <alignment horizontal="center" vertical="center"/>
    </xf>
    <xf numFmtId="0" fontId="10" fillId="5" borderId="43" xfId="0" applyFont="1" applyFill="1" applyBorder="1" applyAlignment="1">
      <alignment horizontal="center" vertical="center"/>
    </xf>
    <xf numFmtId="0" fontId="10" fillId="5" borderId="91" xfId="0" applyFont="1" applyFill="1" applyBorder="1" applyAlignment="1">
      <alignment horizontal="center" vertical="center"/>
    </xf>
    <xf numFmtId="0" fontId="11" fillId="6" borderId="92" xfId="0" applyFont="1" applyFill="1" applyBorder="1" applyAlignment="1" applyProtection="1">
      <alignment horizontal="left" vertical="center" wrapText="1" shrinkToFit="1"/>
      <protection locked="0"/>
    </xf>
    <xf numFmtId="0" fontId="11" fillId="6" borderId="93" xfId="0" applyFont="1" applyFill="1" applyBorder="1" applyAlignment="1" applyProtection="1">
      <alignment horizontal="left" vertical="center" wrapText="1" shrinkToFit="1"/>
      <protection locked="0"/>
    </xf>
    <xf numFmtId="0" fontId="1" fillId="6" borderId="15" xfId="0" applyFont="1" applyFill="1" applyBorder="1" applyAlignment="1" applyProtection="1">
      <alignment horizontal="center" vertical="center" wrapText="1" shrinkToFit="1"/>
      <protection locked="0"/>
    </xf>
    <xf numFmtId="0" fontId="1" fillId="6" borderId="23" xfId="0" applyFont="1" applyFill="1" applyBorder="1" applyAlignment="1" applyProtection="1">
      <alignment horizontal="center" vertical="center" wrapText="1" shrinkToFit="1"/>
      <protection locked="0"/>
    </xf>
    <xf numFmtId="0" fontId="36" fillId="0" borderId="0" xfId="0" applyFont="1" applyAlignment="1" applyProtection="1">
      <alignment horizontal="left" vertical="top" wrapText="1"/>
    </xf>
    <xf numFmtId="0" fontId="11" fillId="6" borderId="15" xfId="0" applyFont="1" applyFill="1" applyBorder="1" applyAlignment="1" applyProtection="1">
      <alignment horizontal="center" vertical="center" wrapText="1"/>
      <protection locked="0"/>
    </xf>
    <xf numFmtId="0" fontId="11" fillId="6" borderId="23" xfId="0" applyFont="1" applyFill="1" applyBorder="1" applyAlignment="1" applyProtection="1">
      <alignment horizontal="center" vertical="center" wrapText="1"/>
      <protection locked="0"/>
    </xf>
    <xf numFmtId="0" fontId="36" fillId="0" borderId="0" xfId="0" applyFont="1" applyAlignment="1" applyProtection="1">
      <alignment horizontal="left" vertical="top"/>
    </xf>
    <xf numFmtId="49" fontId="1" fillId="0" borderId="0" xfId="0" applyNumberFormat="1" applyFont="1" applyBorder="1" applyAlignment="1" applyProtection="1">
      <alignment horizontal="center" vertical="center"/>
    </xf>
    <xf numFmtId="0" fontId="35" fillId="0" borderId="0" xfId="0" applyFont="1" applyAlignment="1" applyProtection="1">
      <alignment horizontal="left" vertical="top"/>
    </xf>
    <xf numFmtId="0" fontId="11" fillId="6" borderId="15" xfId="0" applyFont="1" applyFill="1" applyBorder="1" applyAlignment="1" applyProtection="1">
      <alignment horizontal="left" vertical="center" wrapText="1"/>
      <protection locked="0"/>
    </xf>
    <xf numFmtId="0" fontId="11" fillId="6" borderId="23" xfId="0" applyFont="1" applyFill="1" applyBorder="1" applyAlignment="1" applyProtection="1">
      <alignment horizontal="left" vertical="center" wrapText="1"/>
      <protection locked="0"/>
    </xf>
    <xf numFmtId="0" fontId="11" fillId="0" borderId="32" xfId="0" applyFont="1" applyBorder="1" applyAlignment="1" applyProtection="1">
      <alignment horizontal="left" vertical="center" wrapText="1"/>
    </xf>
    <xf numFmtId="0" fontId="11" fillId="0" borderId="34" xfId="0" applyFont="1" applyBorder="1" applyAlignment="1" applyProtection="1">
      <alignment horizontal="left" vertical="center" wrapText="1"/>
    </xf>
    <xf numFmtId="0" fontId="1" fillId="2" borderId="32" xfId="0" applyFont="1" applyFill="1" applyBorder="1" applyAlignment="1" applyProtection="1">
      <alignment horizontal="left" vertical="center"/>
    </xf>
    <xf numFmtId="0" fontId="1" fillId="2" borderId="34" xfId="0" applyFont="1" applyFill="1" applyBorder="1" applyAlignment="1" applyProtection="1">
      <alignment horizontal="left" vertical="center"/>
    </xf>
    <xf numFmtId="0" fontId="11" fillId="0" borderId="0" xfId="9" applyFont="1" applyBorder="1" applyAlignment="1">
      <alignment vertical="center"/>
    </xf>
    <xf numFmtId="0" fontId="10"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170" fontId="10" fillId="0" borderId="0" xfId="0" applyNumberFormat="1" applyFont="1" applyBorder="1" applyAlignment="1" applyProtection="1">
      <alignment horizontal="center" vertical="center"/>
    </xf>
    <xf numFmtId="0" fontId="10" fillId="0" borderId="0" xfId="0" applyNumberFormat="1" applyFont="1" applyBorder="1" applyAlignment="1" applyProtection="1">
      <alignment horizontal="center" vertical="center"/>
    </xf>
    <xf numFmtId="0" fontId="10" fillId="5" borderId="62" xfId="0" applyFont="1" applyFill="1" applyBorder="1" applyAlignment="1" applyProtection="1">
      <alignment horizontal="center" vertical="center" wrapText="1"/>
    </xf>
    <xf numFmtId="0" fontId="10" fillId="5" borderId="49" xfId="0" applyFont="1" applyFill="1" applyBorder="1" applyAlignment="1" applyProtection="1">
      <alignment horizontal="center" vertical="center" wrapText="1"/>
    </xf>
    <xf numFmtId="0" fontId="10" fillId="5" borderId="36"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0" fillId="5" borderId="99" xfId="0" applyFont="1" applyFill="1" applyBorder="1" applyAlignment="1" applyProtection="1">
      <alignment horizontal="center" vertical="center" wrapText="1"/>
    </xf>
    <xf numFmtId="0" fontId="10" fillId="5" borderId="51" xfId="0" applyFont="1" applyFill="1" applyBorder="1" applyAlignment="1" applyProtection="1">
      <alignment horizontal="center" vertical="center"/>
    </xf>
    <xf numFmtId="0" fontId="11" fillId="6" borderId="51" xfId="0" applyFont="1" applyFill="1" applyBorder="1" applyAlignment="1" applyProtection="1">
      <alignment horizontal="left" vertical="center" wrapText="1"/>
      <protection locked="0"/>
    </xf>
    <xf numFmtId="0" fontId="11" fillId="6" borderId="63" xfId="0" applyFont="1" applyFill="1" applyBorder="1" applyAlignment="1" applyProtection="1">
      <alignment horizontal="left" vertical="center" wrapText="1"/>
      <protection locked="0"/>
    </xf>
    <xf numFmtId="0" fontId="10" fillId="5" borderId="99" xfId="0" applyFont="1" applyFill="1" applyBorder="1" applyAlignment="1" applyProtection="1">
      <alignment horizontal="center" vertical="center"/>
    </xf>
    <xf numFmtId="0" fontId="10" fillId="5" borderId="98" xfId="0" applyFont="1" applyFill="1" applyBorder="1" applyAlignment="1" applyProtection="1">
      <alignment horizontal="center" vertical="center"/>
    </xf>
    <xf numFmtId="0" fontId="10" fillId="5" borderId="63" xfId="0" applyFont="1" applyFill="1" applyBorder="1" applyAlignment="1" applyProtection="1">
      <alignment horizontal="center" vertical="center"/>
    </xf>
    <xf numFmtId="0" fontId="10" fillId="5" borderId="100" xfId="0" applyFont="1" applyFill="1" applyBorder="1" applyAlignment="1" applyProtection="1">
      <alignment horizontal="center" vertical="center"/>
    </xf>
    <xf numFmtId="0" fontId="10" fillId="5" borderId="65" xfId="0" applyFont="1" applyFill="1" applyBorder="1" applyAlignment="1" applyProtection="1">
      <alignment horizontal="center" vertical="center"/>
    </xf>
    <xf numFmtId="0" fontId="10" fillId="5" borderId="60" xfId="0" applyFont="1" applyFill="1" applyBorder="1" applyAlignment="1" applyProtection="1">
      <alignment horizontal="center" vertical="center"/>
    </xf>
    <xf numFmtId="0" fontId="10" fillId="5" borderId="30" xfId="0" applyFont="1" applyFill="1" applyBorder="1" applyAlignment="1" applyProtection="1">
      <alignment horizontal="center" vertical="center"/>
    </xf>
    <xf numFmtId="0" fontId="10" fillId="5" borderId="47"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10" fillId="5" borderId="70" xfId="0" applyFont="1" applyFill="1" applyBorder="1" applyAlignment="1" applyProtection="1">
      <alignment horizontal="center" vertical="center"/>
    </xf>
    <xf numFmtId="0" fontId="10" fillId="5" borderId="82" xfId="0" applyFont="1" applyFill="1" applyBorder="1" applyAlignment="1" applyProtection="1">
      <alignment horizontal="center" vertical="center"/>
    </xf>
    <xf numFmtId="0" fontId="10" fillId="5" borderId="43" xfId="0" applyFont="1" applyFill="1" applyBorder="1" applyAlignment="1" applyProtection="1">
      <alignment horizontal="center" vertical="center"/>
    </xf>
    <xf numFmtId="0" fontId="10" fillId="5" borderId="91" xfId="0" applyFont="1" applyFill="1" applyBorder="1" applyAlignment="1" applyProtection="1">
      <alignment horizontal="center" vertical="center"/>
    </xf>
    <xf numFmtId="0" fontId="10" fillId="5" borderId="36"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 fillId="6" borderId="92" xfId="0" applyFont="1" applyFill="1" applyBorder="1" applyAlignment="1" applyProtection="1">
      <alignment horizontal="center" vertical="center" wrapText="1" shrinkToFit="1"/>
      <protection locked="0"/>
    </xf>
    <xf numFmtId="0" fontId="1" fillId="6" borderId="93" xfId="0" applyFont="1" applyFill="1" applyBorder="1" applyAlignment="1" applyProtection="1">
      <alignment horizontal="center" vertical="center" wrapText="1" shrinkToFit="1"/>
      <protection locked="0"/>
    </xf>
    <xf numFmtId="0" fontId="36" fillId="0" borderId="0" xfId="8" applyFont="1" applyAlignment="1" applyProtection="1">
      <alignment horizontal="left" vertical="top" wrapText="1"/>
    </xf>
    <xf numFmtId="0" fontId="36" fillId="0" borderId="0" xfId="8" applyFont="1" applyAlignment="1" applyProtection="1">
      <alignment horizontal="left" vertical="top"/>
    </xf>
    <xf numFmtId="0" fontId="11" fillId="6" borderId="15" xfId="8" applyFont="1" applyFill="1" applyBorder="1" applyAlignment="1" applyProtection="1">
      <alignment horizontal="left" vertical="center"/>
      <protection locked="0"/>
    </xf>
    <xf numFmtId="0" fontId="11" fillId="6" borderId="67" xfId="8" applyFont="1" applyFill="1" applyBorder="1" applyAlignment="1" applyProtection="1">
      <alignment horizontal="left" vertical="center"/>
      <protection locked="0"/>
    </xf>
    <xf numFmtId="0" fontId="11" fillId="6" borderId="23" xfId="8" applyFont="1" applyFill="1" applyBorder="1" applyAlignment="1" applyProtection="1">
      <alignment horizontal="left" vertical="center"/>
      <protection locked="0"/>
    </xf>
    <xf numFmtId="0" fontId="11" fillId="0" borderId="92" xfId="8" applyFont="1" applyFill="1" applyBorder="1" applyAlignment="1" applyProtection="1">
      <alignment horizontal="left" vertical="center"/>
    </xf>
    <xf numFmtId="0" fontId="11" fillId="0" borderId="105" xfId="8" applyFont="1" applyFill="1" applyBorder="1" applyAlignment="1" applyProtection="1">
      <alignment horizontal="left" vertical="center"/>
    </xf>
    <xf numFmtId="0" fontId="11" fillId="0" borderId="93" xfId="8" applyFont="1" applyFill="1" applyBorder="1" applyAlignment="1" applyProtection="1">
      <alignment horizontal="left" vertical="center"/>
    </xf>
    <xf numFmtId="10" fontId="11" fillId="6" borderId="15" xfId="8" applyNumberFormat="1" applyFont="1" applyFill="1" applyBorder="1" applyAlignment="1" applyProtection="1">
      <alignment horizontal="left" vertical="center"/>
      <protection locked="0"/>
    </xf>
    <xf numFmtId="10" fontId="11" fillId="6" borderId="67" xfId="8" applyNumberFormat="1" applyFont="1" applyFill="1" applyBorder="1" applyAlignment="1" applyProtection="1">
      <alignment horizontal="left" vertical="center"/>
      <protection locked="0"/>
    </xf>
    <xf numFmtId="10" fontId="11" fillId="6" borderId="23" xfId="8" applyNumberFormat="1" applyFont="1" applyFill="1" applyBorder="1" applyAlignment="1" applyProtection="1">
      <alignment horizontal="left" vertical="center"/>
      <protection locked="0"/>
    </xf>
    <xf numFmtId="0" fontId="10" fillId="5" borderId="100" xfId="8" applyFont="1" applyFill="1" applyBorder="1" applyAlignment="1" applyProtection="1">
      <alignment horizontal="center" vertical="center"/>
    </xf>
    <xf numFmtId="0" fontId="10" fillId="5" borderId="101" xfId="8" applyFont="1" applyFill="1" applyBorder="1" applyAlignment="1" applyProtection="1">
      <alignment horizontal="center" vertical="center"/>
    </xf>
    <xf numFmtId="0" fontId="10" fillId="5" borderId="65" xfId="8" applyFont="1" applyFill="1" applyBorder="1" applyAlignment="1" applyProtection="1">
      <alignment horizontal="center" vertical="center"/>
    </xf>
    <xf numFmtId="0" fontId="11" fillId="5" borderId="102" xfId="8" applyFont="1" applyFill="1" applyBorder="1" applyAlignment="1" applyProtection="1">
      <alignment horizontal="center" vertical="center"/>
    </xf>
    <xf numFmtId="0" fontId="11" fillId="5" borderId="103" xfId="8" applyFont="1" applyFill="1" applyBorder="1" applyAlignment="1" applyProtection="1">
      <alignment horizontal="center" vertical="center"/>
    </xf>
    <xf numFmtId="0" fontId="11" fillId="5" borderId="104" xfId="8" applyFont="1" applyFill="1" applyBorder="1" applyAlignment="1" applyProtection="1">
      <alignment horizontal="center" vertical="center"/>
    </xf>
    <xf numFmtId="0" fontId="11" fillId="0" borderId="0" xfId="8" applyFont="1" applyAlignment="1" applyProtection="1">
      <alignment horizontal="left" vertical="center"/>
    </xf>
    <xf numFmtId="0" fontId="11" fillId="0" borderId="15" xfId="8" applyFont="1" applyFill="1" applyBorder="1" applyAlignment="1" applyProtection="1">
      <alignment horizontal="left" vertical="center" indent="1"/>
    </xf>
    <xf numFmtId="0" fontId="11" fillId="0" borderId="67" xfId="8" applyFont="1" applyFill="1" applyBorder="1" applyAlignment="1" applyProtection="1">
      <alignment horizontal="left" vertical="center" indent="1"/>
    </xf>
    <xf numFmtId="0" fontId="11" fillId="0" borderId="23" xfId="8" applyFont="1" applyFill="1" applyBorder="1" applyAlignment="1" applyProtection="1">
      <alignment horizontal="left" vertical="center" indent="1"/>
    </xf>
    <xf numFmtId="0" fontId="10" fillId="0" borderId="32" xfId="8" applyFont="1" applyBorder="1" applyAlignment="1" applyProtection="1">
      <alignment horizontal="left" vertical="center"/>
    </xf>
    <xf numFmtId="0" fontId="10" fillId="0" borderId="33" xfId="8" applyFont="1" applyBorder="1" applyAlignment="1" applyProtection="1">
      <alignment horizontal="left" vertical="center"/>
    </xf>
    <xf numFmtId="0" fontId="10" fillId="0" borderId="34" xfId="8" applyFont="1" applyBorder="1" applyAlignment="1" applyProtection="1">
      <alignment horizontal="left" vertical="center"/>
    </xf>
    <xf numFmtId="0" fontId="11" fillId="5" borderId="51" xfId="8" applyFont="1" applyFill="1" applyBorder="1" applyAlignment="1" applyProtection="1">
      <alignment horizontal="center" vertical="center"/>
    </xf>
    <xf numFmtId="0" fontId="11" fillId="5" borderId="66" xfId="8" applyFont="1" applyFill="1" applyBorder="1" applyAlignment="1" applyProtection="1">
      <alignment horizontal="center" vertical="center"/>
    </xf>
    <xf numFmtId="0" fontId="11" fillId="5" borderId="63" xfId="8" applyFont="1" applyFill="1" applyBorder="1" applyAlignment="1" applyProtection="1">
      <alignment horizontal="center" vertical="center"/>
    </xf>
    <xf numFmtId="0" fontId="11" fillId="6" borderId="92" xfId="8" applyFont="1" applyFill="1" applyBorder="1" applyAlignment="1" applyProtection="1">
      <alignment horizontal="center" vertical="center"/>
      <protection locked="0"/>
    </xf>
    <xf numFmtId="0" fontId="11" fillId="6" borderId="105" xfId="8" applyFont="1" applyFill="1" applyBorder="1" applyAlignment="1" applyProtection="1">
      <alignment horizontal="center" vertical="center"/>
      <protection locked="0"/>
    </xf>
    <xf numFmtId="0" fontId="11" fillId="6" borderId="93" xfId="8" applyFont="1" applyFill="1" applyBorder="1" applyAlignment="1" applyProtection="1">
      <alignment horizontal="center" vertical="center"/>
      <protection locked="0"/>
    </xf>
    <xf numFmtId="0" fontId="10" fillId="0" borderId="0" xfId="8" applyFont="1" applyBorder="1" applyAlignment="1" applyProtection="1">
      <alignment horizontal="center" vertical="center"/>
    </xf>
    <xf numFmtId="0" fontId="11" fillId="0" borderId="15" xfId="8" applyFont="1" applyFill="1" applyBorder="1" applyAlignment="1" applyProtection="1">
      <alignment horizontal="left" vertical="center"/>
    </xf>
    <xf numFmtId="0" fontId="11" fillId="0" borderId="67" xfId="8" applyFont="1" applyFill="1" applyBorder="1" applyAlignment="1" applyProtection="1">
      <alignment horizontal="left" vertical="center"/>
    </xf>
    <xf numFmtId="0" fontId="11" fillId="0" borderId="23" xfId="8" applyFont="1" applyFill="1" applyBorder="1" applyAlignment="1" applyProtection="1">
      <alignment horizontal="left" vertical="center"/>
    </xf>
    <xf numFmtId="0" fontId="10" fillId="5" borderId="100" xfId="8" applyFont="1" applyFill="1" applyBorder="1" applyAlignment="1" applyProtection="1">
      <alignment horizontal="center" vertical="center" wrapText="1"/>
    </xf>
    <xf numFmtId="0" fontId="10" fillId="5" borderId="101" xfId="8" applyFont="1" applyFill="1" applyBorder="1" applyAlignment="1" applyProtection="1">
      <alignment horizontal="center" vertical="center" wrapText="1"/>
    </xf>
    <xf numFmtId="0" fontId="10" fillId="5" borderId="65" xfId="8" applyFont="1" applyFill="1" applyBorder="1" applyAlignment="1" applyProtection="1">
      <alignment horizontal="center" vertical="center" wrapText="1"/>
    </xf>
    <xf numFmtId="170" fontId="10" fillId="0" borderId="16" xfId="0" applyNumberFormat="1" applyFont="1" applyBorder="1" applyAlignment="1" applyProtection="1">
      <alignment horizontal="center" vertical="center"/>
    </xf>
    <xf numFmtId="0" fontId="10" fillId="0" borderId="16" xfId="0" applyNumberFormat="1" applyFont="1" applyBorder="1" applyAlignment="1" applyProtection="1">
      <alignment horizontal="center" vertical="center"/>
    </xf>
    <xf numFmtId="0" fontId="10" fillId="0" borderId="17" xfId="0" applyFont="1" applyBorder="1" applyAlignment="1" applyProtection="1">
      <alignment horizontal="center" vertical="center"/>
    </xf>
    <xf numFmtId="41" fontId="0" fillId="0" borderId="0" xfId="0" applyNumberFormat="1" applyFont="1" applyFill="1" applyBorder="1" applyAlignment="1" applyProtection="1">
      <alignment vertical="center"/>
    </xf>
    <xf numFmtId="41" fontId="0" fillId="0" borderId="16" xfId="0" applyNumberFormat="1" applyFont="1" applyBorder="1" applyAlignment="1" applyProtection="1">
      <alignment vertical="center"/>
    </xf>
    <xf numFmtId="0" fontId="0" fillId="0" borderId="0" xfId="0" applyFont="1" applyFill="1" applyBorder="1" applyAlignment="1" applyProtection="1">
      <alignment vertical="center"/>
    </xf>
    <xf numFmtId="41" fontId="0" fillId="0" borderId="0" xfId="0" applyNumberFormat="1" applyFont="1" applyBorder="1" applyAlignment="1" applyProtection="1">
      <alignment vertical="center"/>
    </xf>
    <xf numFmtId="0" fontId="0" fillId="0" borderId="16" xfId="0" applyFont="1" applyBorder="1" applyAlignment="1" applyProtection="1">
      <alignment vertical="center"/>
    </xf>
    <xf numFmtId="41" fontId="29" fillId="5" borderId="30" xfId="0" applyNumberFormat="1" applyFont="1" applyFill="1" applyBorder="1" applyAlignment="1" applyProtection="1">
      <alignment horizontal="center" vertical="center"/>
    </xf>
    <xf numFmtId="41" fontId="29" fillId="5" borderId="68" xfId="0" applyNumberFormat="1" applyFont="1" applyFill="1" applyBorder="1" applyAlignment="1" applyProtection="1">
      <alignment horizontal="center" vertical="center"/>
    </xf>
    <xf numFmtId="41" fontId="29" fillId="0" borderId="0" xfId="0" applyNumberFormat="1" applyFont="1" applyFill="1" applyBorder="1" applyAlignment="1" applyProtection="1">
      <alignment horizontal="left" vertical="center"/>
    </xf>
    <xf numFmtId="41" fontId="29" fillId="0" borderId="0" xfId="0" applyNumberFormat="1" applyFont="1" applyAlignment="1" applyProtection="1">
      <alignment horizontal="center" vertical="center"/>
    </xf>
    <xf numFmtId="170" fontId="10" fillId="0" borderId="16" xfId="0" applyNumberFormat="1" applyFont="1" applyBorder="1" applyAlignment="1" applyProtection="1">
      <alignment horizontal="center" vertical="center" wrapText="1"/>
    </xf>
    <xf numFmtId="0" fontId="10" fillId="5" borderId="68" xfId="0" applyFont="1" applyFill="1" applyBorder="1" applyAlignment="1" applyProtection="1">
      <alignment horizontal="center" vertical="center"/>
    </xf>
    <xf numFmtId="0" fontId="10" fillId="0" borderId="0" xfId="0" applyFont="1" applyBorder="1" applyAlignment="1" applyProtection="1">
      <alignment horizontal="left" vertical="center"/>
    </xf>
    <xf numFmtId="0" fontId="0" fillId="0" borderId="9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30" xfId="0" applyFont="1" applyFill="1" applyBorder="1" applyAlignment="1" applyProtection="1">
      <alignment horizontal="center" vertical="top"/>
    </xf>
    <xf numFmtId="0" fontId="0" fillId="0" borderId="106" xfId="0" applyFont="1" applyFill="1" applyBorder="1" applyAlignment="1" applyProtection="1">
      <alignment horizontal="center" vertical="center"/>
    </xf>
    <xf numFmtId="0" fontId="0" fillId="0" borderId="103" xfId="0" applyFont="1" applyFill="1" applyBorder="1" applyAlignment="1" applyProtection="1">
      <alignment horizontal="center" vertical="center"/>
    </xf>
    <xf numFmtId="0" fontId="0" fillId="0" borderId="104" xfId="0" applyFont="1" applyFill="1" applyBorder="1" applyAlignment="1" applyProtection="1">
      <alignment horizontal="center" vertical="center"/>
    </xf>
    <xf numFmtId="0" fontId="0" fillId="0" borderId="0" xfId="0" applyFont="1" applyBorder="1" applyAlignment="1" applyProtection="1">
      <alignment vertical="center"/>
    </xf>
    <xf numFmtId="41" fontId="0" fillId="6" borderId="107" xfId="0" applyNumberFormat="1" applyFont="1" applyFill="1" applyBorder="1" applyAlignment="1">
      <alignment horizontal="left" vertical="center"/>
    </xf>
    <xf numFmtId="41" fontId="0" fillId="6" borderId="33" xfId="0" applyNumberFormat="1" applyFont="1" applyFill="1" applyBorder="1" applyAlignment="1">
      <alignment horizontal="left" vertical="center"/>
    </xf>
    <xf numFmtId="41" fontId="0" fillId="6" borderId="108" xfId="0" applyNumberFormat="1" applyFont="1" applyFill="1" applyBorder="1" applyAlignment="1">
      <alignment horizontal="left" vertical="center"/>
    </xf>
    <xf numFmtId="41" fontId="0" fillId="6" borderId="109" xfId="0" quotePrefix="1" applyNumberFormat="1" applyFont="1" applyFill="1" applyBorder="1" applyAlignment="1">
      <alignment horizontal="center" vertical="center"/>
    </xf>
    <xf numFmtId="41" fontId="0" fillId="6" borderId="78" xfId="0" quotePrefix="1" applyNumberFormat="1" applyFont="1" applyFill="1" applyBorder="1" applyAlignment="1">
      <alignment horizontal="center" vertical="center"/>
    </xf>
    <xf numFmtId="41" fontId="0" fillId="6" borderId="109" xfId="0" applyNumberFormat="1" applyFont="1" applyFill="1" applyBorder="1" applyAlignment="1">
      <alignment horizontal="center" vertical="center"/>
    </xf>
    <xf numFmtId="41" fontId="0" fillId="6" borderId="67" xfId="0" applyNumberFormat="1" applyFont="1" applyFill="1" applyBorder="1" applyAlignment="1">
      <alignment horizontal="center" vertical="center"/>
    </xf>
    <xf numFmtId="41" fontId="0" fillId="6" borderId="78" xfId="0" applyNumberFormat="1" applyFont="1" applyFill="1" applyBorder="1" applyAlignment="1">
      <alignment horizontal="center" vertical="center"/>
    </xf>
    <xf numFmtId="41" fontId="0" fillId="6" borderId="107" xfId="0" applyNumberFormat="1" applyFont="1" applyFill="1" applyBorder="1" applyAlignment="1">
      <alignment horizontal="center" vertical="center"/>
    </xf>
    <xf numFmtId="41" fontId="0" fillId="6" borderId="108" xfId="0" applyNumberFormat="1" applyFont="1" applyFill="1" applyBorder="1" applyAlignment="1">
      <alignment horizontal="center" vertical="center"/>
    </xf>
    <xf numFmtId="0" fontId="29" fillId="5" borderId="83" xfId="0" applyFont="1" applyFill="1" applyBorder="1" applyAlignment="1">
      <alignment horizontal="center" vertical="center"/>
    </xf>
    <xf numFmtId="0" fontId="29" fillId="5" borderId="84" xfId="0" applyFont="1" applyFill="1" applyBorder="1" applyAlignment="1">
      <alignment horizontal="center" vertical="center"/>
    </xf>
    <xf numFmtId="0" fontId="29" fillId="5" borderId="110" xfId="0" applyFont="1" applyFill="1" applyBorder="1" applyAlignment="1">
      <alignment horizontal="center" vertical="center"/>
    </xf>
    <xf numFmtId="41" fontId="29" fillId="5" borderId="83" xfId="0" applyNumberFormat="1" applyFont="1" applyFill="1" applyBorder="1" applyAlignment="1">
      <alignment horizontal="center" vertical="center"/>
    </xf>
    <xf numFmtId="41" fontId="29" fillId="5" borderId="110" xfId="0" applyNumberFormat="1" applyFont="1" applyFill="1" applyBorder="1" applyAlignment="1">
      <alignment horizontal="center" vertical="center"/>
    </xf>
    <xf numFmtId="41" fontId="0" fillId="6" borderId="111" xfId="0" quotePrefix="1" applyNumberFormat="1" applyFont="1" applyFill="1" applyBorder="1" applyAlignment="1">
      <alignment horizontal="center" vertical="center"/>
    </xf>
    <xf numFmtId="41" fontId="0" fillId="6" borderId="112" xfId="0" quotePrefix="1" applyNumberFormat="1" applyFont="1" applyFill="1" applyBorder="1" applyAlignment="1">
      <alignment horizontal="center" vertical="center"/>
    </xf>
    <xf numFmtId="41" fontId="0" fillId="6" borderId="111" xfId="0" applyNumberFormat="1" applyFont="1" applyFill="1" applyBorder="1" applyAlignment="1">
      <alignment horizontal="center" vertical="center"/>
    </xf>
    <xf numFmtId="41" fontId="0" fillId="6" borderId="105" xfId="0" applyNumberFormat="1" applyFont="1" applyFill="1" applyBorder="1" applyAlignment="1">
      <alignment horizontal="center" vertical="center"/>
    </xf>
    <xf numFmtId="41" fontId="0" fillId="6" borderId="112" xfId="0" applyNumberFormat="1" applyFont="1" applyFill="1" applyBorder="1" applyAlignment="1">
      <alignment horizontal="center" vertical="center"/>
    </xf>
    <xf numFmtId="41" fontId="29" fillId="0" borderId="16" xfId="0" applyNumberFormat="1" applyFont="1" applyFill="1" applyBorder="1" applyAlignment="1">
      <alignment horizontal="center" vertical="center"/>
    </xf>
    <xf numFmtId="41" fontId="0" fillId="6" borderId="23" xfId="0" applyNumberFormat="1" applyFont="1" applyFill="1" applyBorder="1" applyAlignment="1">
      <alignment horizontal="center" vertical="center"/>
    </xf>
    <xf numFmtId="41" fontId="0" fillId="6" borderId="33" xfId="0" applyNumberFormat="1" applyFont="1" applyFill="1" applyBorder="1" applyAlignment="1">
      <alignment horizontal="center" vertical="center"/>
    </xf>
    <xf numFmtId="41" fontId="0" fillId="6" borderId="34" xfId="0" applyNumberFormat="1" applyFont="1" applyFill="1" applyBorder="1" applyAlignment="1">
      <alignment horizontal="center" vertical="center"/>
    </xf>
    <xf numFmtId="0" fontId="29" fillId="5" borderId="113" xfId="0" applyFont="1" applyFill="1" applyBorder="1" applyAlignment="1">
      <alignment horizontal="center" vertical="center"/>
    </xf>
    <xf numFmtId="41" fontId="29" fillId="0" borderId="0" xfId="0" applyNumberFormat="1" applyFont="1" applyAlignment="1">
      <alignment horizontal="center" vertical="center"/>
    </xf>
    <xf numFmtId="0" fontId="29" fillId="0" borderId="0" xfId="0" applyFont="1" applyBorder="1" applyAlignment="1">
      <alignment horizontal="center" vertical="center"/>
    </xf>
    <xf numFmtId="0" fontId="11" fillId="0" borderId="0" xfId="0" applyFont="1" applyBorder="1" applyAlignment="1">
      <alignment horizontal="left" vertical="center"/>
    </xf>
    <xf numFmtId="170" fontId="10" fillId="0" borderId="16" xfId="0" applyNumberFormat="1" applyFont="1" applyBorder="1" applyAlignment="1">
      <alignment horizontal="center" vertical="center" wrapText="1"/>
    </xf>
    <xf numFmtId="0" fontId="1" fillId="0" borderId="0" xfId="0" applyFont="1" applyBorder="1" applyAlignment="1">
      <alignment horizontal="left" vertical="center"/>
    </xf>
  </cellXfs>
  <cellStyles count="11">
    <cellStyle name="60% - Accent1" xfId="1"/>
    <cellStyle name="60% - Accent3" xfId="2"/>
    <cellStyle name="Comma" xfId="10" builtinId="3"/>
    <cellStyle name="Comma 2" xfId="3"/>
    <cellStyle name="Currency" xfId="4" builtinId="4"/>
    <cellStyle name="Currency 2" xfId="5"/>
    <cellStyle name="Hyperlink" xfId="6" builtinId="8"/>
    <cellStyle name="Normal" xfId="0" builtinId="0"/>
    <cellStyle name="Normal 2" xfId="7"/>
    <cellStyle name="Normal 3" xfId="8"/>
    <cellStyle name="Normal_S10-1(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574675</xdr:colOff>
      <xdr:row>1</xdr:row>
      <xdr:rowOff>169545</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432800" y="3957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wrap="square" lIns="91440" tIns="45720" rIns="91440" bIns="45720">
        <a:spAutoFit/>
      </a:bodyPr>
      <a:lstStyle>
        <a:defPPr algn="ctr">
          <a:lnSpc>
            <a:spcPts val="7900"/>
          </a:lnSpc>
          <a:defRPr sz="6600" b="0" cap="none" spc="0">
            <a:ln w="18415" cmpd="sng">
              <a:solidFill>
                <a:srgbClr val="FFFFFF"/>
              </a:solidFill>
              <a:prstDash val="solid"/>
            </a:ln>
            <a:solidFill>
              <a:srgbClr val="FFFFFF"/>
            </a:solidFill>
            <a:effectLst>
              <a:outerShdw blurRad="63500" dir="3600000" algn="tl" rotWithShape="0">
                <a:srgbClr val="000000">
                  <a:alpha val="70000"/>
                </a:srgbClr>
              </a:outerShdw>
            </a:effectLst>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MTSubmissions@dhcs.c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FC63"/>
  <sheetViews>
    <sheetView showGridLines="0" tabSelected="1" view="pageLayout" zoomScale="85" zoomScaleNormal="80" zoomScaleSheetLayoutView="100" zoomScalePageLayoutView="85" workbookViewId="0">
      <selection activeCell="A4" sqref="A4:C4"/>
    </sheetView>
  </sheetViews>
  <sheetFormatPr defaultColWidth="0" defaultRowHeight="15" zeroHeight="1" x14ac:dyDescent="0.2"/>
  <cols>
    <col min="1" max="1" width="49.6640625" style="75" customWidth="1"/>
    <col min="2" max="2" width="8.109375" style="71" customWidth="1"/>
    <col min="3" max="3" width="7.44140625" style="71" customWidth="1"/>
    <col min="4" max="4" width="10.88671875" style="71" customWidth="1"/>
    <col min="5" max="5" width="7.6640625" style="71" customWidth="1"/>
    <col min="6" max="6" width="7.88671875" style="71" customWidth="1"/>
    <col min="7" max="7" width="8.109375" style="71" customWidth="1"/>
    <col min="8" max="8" width="25.6640625" style="71" customWidth="1"/>
    <col min="9" max="11" width="8.5546875" style="3" hidden="1"/>
    <col min="12" max="13" width="8.5546875" style="4" hidden="1"/>
    <col min="14" max="15" width="9.88671875" style="5" hidden="1"/>
    <col min="16" max="16" width="0" style="4" hidden="1"/>
    <col min="17" max="16383" width="8.5546875" style="3" hidden="1"/>
    <col min="16384" max="16384" width="21.33203125" style="3" hidden="1" customWidth="1"/>
  </cols>
  <sheetData>
    <row r="1" spans="1:16" ht="18" customHeight="1" x14ac:dyDescent="0.2">
      <c r="A1" s="596" t="s">
        <v>101</v>
      </c>
      <c r="B1" s="596"/>
      <c r="C1" s="596"/>
      <c r="D1" s="596"/>
      <c r="E1" s="596"/>
      <c r="F1" s="596"/>
      <c r="G1" s="596"/>
      <c r="H1" s="596"/>
    </row>
    <row r="2" spans="1:16" ht="18" customHeight="1" x14ac:dyDescent="0.2">
      <c r="A2" s="596" t="s">
        <v>183</v>
      </c>
      <c r="B2" s="596"/>
      <c r="C2" s="596"/>
      <c r="D2" s="596"/>
      <c r="E2" s="596"/>
      <c r="F2" s="596"/>
      <c r="G2" s="596"/>
      <c r="H2" s="596"/>
    </row>
    <row r="3" spans="1:16" ht="18" customHeight="1" x14ac:dyDescent="0.2">
      <c r="A3" s="616" t="s">
        <v>0</v>
      </c>
      <c r="B3" s="616"/>
      <c r="C3" s="616"/>
      <c r="D3" s="616"/>
      <c r="E3" s="616"/>
      <c r="F3" s="616"/>
      <c r="G3" s="616"/>
      <c r="H3" s="616"/>
    </row>
    <row r="4" spans="1:16" s="68" customFormat="1" ht="12" customHeight="1" x14ac:dyDescent="0.2">
      <c r="A4" s="588" t="s">
        <v>220</v>
      </c>
      <c r="B4" s="589"/>
      <c r="C4" s="590"/>
      <c r="D4" s="588" t="s">
        <v>273</v>
      </c>
      <c r="E4" s="590"/>
      <c r="F4" s="588" t="s">
        <v>234</v>
      </c>
      <c r="G4" s="589"/>
      <c r="H4" s="590"/>
      <c r="L4" s="69"/>
      <c r="M4" s="69"/>
      <c r="N4" s="70"/>
      <c r="O4" s="70"/>
      <c r="P4" s="69"/>
    </row>
    <row r="5" spans="1:16" ht="24" customHeight="1" x14ac:dyDescent="0.2">
      <c r="A5" s="617"/>
      <c r="B5" s="618"/>
      <c r="C5" s="619"/>
      <c r="D5" s="617"/>
      <c r="E5" s="619"/>
      <c r="F5" s="617"/>
      <c r="G5" s="618"/>
      <c r="H5" s="619"/>
    </row>
    <row r="6" spans="1:16" s="68" customFormat="1" ht="12" customHeight="1" x14ac:dyDescent="0.2">
      <c r="A6" s="588" t="s">
        <v>219</v>
      </c>
      <c r="B6" s="589"/>
      <c r="C6" s="589"/>
      <c r="D6" s="589"/>
      <c r="E6" s="590"/>
      <c r="F6" s="588" t="s">
        <v>233</v>
      </c>
      <c r="G6" s="589"/>
      <c r="H6" s="590"/>
      <c r="L6" s="69"/>
      <c r="M6" s="69"/>
      <c r="N6" s="70"/>
      <c r="O6" s="70"/>
      <c r="P6" s="69"/>
    </row>
    <row r="7" spans="1:16" s="71" customFormat="1" ht="24" customHeight="1" x14ac:dyDescent="0.2">
      <c r="A7" s="617"/>
      <c r="B7" s="618"/>
      <c r="C7" s="618"/>
      <c r="D7" s="618"/>
      <c r="E7" s="619"/>
      <c r="F7" s="620"/>
      <c r="G7" s="621"/>
      <c r="H7" s="622"/>
      <c r="L7" s="72"/>
      <c r="M7" s="72"/>
      <c r="N7" s="73"/>
      <c r="O7" s="73"/>
      <c r="P7" s="72"/>
    </row>
    <row r="8" spans="1:16" s="68" customFormat="1" ht="12" customHeight="1" x14ac:dyDescent="0.2">
      <c r="A8" s="348" t="s">
        <v>221</v>
      </c>
      <c r="B8" s="588" t="s">
        <v>231</v>
      </c>
      <c r="C8" s="589"/>
      <c r="D8" s="589"/>
      <c r="E8" s="590"/>
      <c r="F8" s="588" t="s">
        <v>232</v>
      </c>
      <c r="G8" s="589"/>
      <c r="H8" s="590"/>
      <c r="L8" s="69"/>
      <c r="M8" s="69"/>
      <c r="N8" s="70"/>
      <c r="O8" s="70"/>
      <c r="P8" s="69"/>
    </row>
    <row r="9" spans="1:16" s="71" customFormat="1" ht="24" customHeight="1" x14ac:dyDescent="0.2">
      <c r="A9" s="327"/>
      <c r="B9" s="617" t="s">
        <v>1</v>
      </c>
      <c r="C9" s="618"/>
      <c r="D9" s="618"/>
      <c r="E9" s="619"/>
      <c r="F9" s="623"/>
      <c r="G9" s="624"/>
      <c r="H9" s="625"/>
      <c r="L9" s="72"/>
      <c r="M9" s="72"/>
      <c r="N9" s="73"/>
      <c r="O9" s="73"/>
      <c r="P9" s="72"/>
    </row>
    <row r="10" spans="1:16" s="68" customFormat="1" ht="12" customHeight="1" x14ac:dyDescent="0.2">
      <c r="A10" s="348" t="s">
        <v>222</v>
      </c>
      <c r="B10" s="348" t="s">
        <v>70</v>
      </c>
      <c r="C10" s="349"/>
      <c r="D10" s="349"/>
      <c r="E10" s="350"/>
      <c r="F10" s="351" t="s">
        <v>230</v>
      </c>
      <c r="G10" s="351"/>
      <c r="H10" s="352"/>
      <c r="L10" s="69"/>
      <c r="M10" s="69"/>
      <c r="N10" s="70"/>
      <c r="O10" s="70"/>
      <c r="P10" s="69"/>
    </row>
    <row r="11" spans="1:16" s="71" customFormat="1" ht="24" customHeight="1" x14ac:dyDescent="0.2">
      <c r="A11" s="327"/>
      <c r="B11" s="617"/>
      <c r="C11" s="618"/>
      <c r="D11" s="618"/>
      <c r="E11" s="619"/>
      <c r="F11" s="617"/>
      <c r="G11" s="618"/>
      <c r="H11" s="619"/>
      <c r="L11" s="72"/>
      <c r="M11" s="72"/>
      <c r="N11" s="73"/>
      <c r="O11" s="73"/>
      <c r="P11" s="72"/>
    </row>
    <row r="12" spans="1:16" s="68" customFormat="1" ht="12" customHeight="1" x14ac:dyDescent="0.2">
      <c r="A12" s="588" t="s">
        <v>71</v>
      </c>
      <c r="B12" s="589"/>
      <c r="C12" s="589"/>
      <c r="D12" s="589"/>
      <c r="E12" s="589"/>
      <c r="F12" s="589"/>
      <c r="G12" s="589"/>
      <c r="H12" s="590"/>
      <c r="L12" s="69"/>
      <c r="M12" s="69"/>
      <c r="N12" s="70"/>
      <c r="O12" s="70"/>
      <c r="P12" s="69"/>
    </row>
    <row r="13" spans="1:16" s="71" customFormat="1" ht="24" customHeight="1" x14ac:dyDescent="0.2">
      <c r="A13" s="617"/>
      <c r="B13" s="618"/>
      <c r="C13" s="618"/>
      <c r="D13" s="618"/>
      <c r="E13" s="618"/>
      <c r="F13" s="618"/>
      <c r="G13" s="618"/>
      <c r="H13" s="619"/>
      <c r="L13" s="72"/>
      <c r="M13" s="72"/>
      <c r="N13" s="74"/>
      <c r="O13" s="73"/>
      <c r="P13" s="72"/>
    </row>
    <row r="14" spans="1:16" s="68" customFormat="1" ht="12" customHeight="1" x14ac:dyDescent="0.2">
      <c r="A14" s="588" t="s">
        <v>223</v>
      </c>
      <c r="B14" s="589"/>
      <c r="C14" s="590"/>
      <c r="D14" s="588" t="s">
        <v>72</v>
      </c>
      <c r="E14" s="589"/>
      <c r="F14" s="590"/>
      <c r="G14" s="626" t="s">
        <v>73</v>
      </c>
      <c r="H14" s="627"/>
      <c r="L14" s="69"/>
      <c r="M14" s="69"/>
      <c r="N14" s="81"/>
      <c r="O14" s="70"/>
      <c r="P14" s="69"/>
    </row>
    <row r="15" spans="1:16" s="71" customFormat="1" ht="24" customHeight="1" x14ac:dyDescent="0.2">
      <c r="A15" s="617"/>
      <c r="B15" s="618"/>
      <c r="C15" s="619"/>
      <c r="D15" s="620"/>
      <c r="E15" s="621"/>
      <c r="F15" s="622"/>
      <c r="G15" s="618"/>
      <c r="H15" s="619"/>
      <c r="L15" s="72"/>
      <c r="M15" s="72"/>
      <c r="N15" s="73"/>
      <c r="O15" s="73">
        <v>4107735615</v>
      </c>
      <c r="P15" s="72"/>
    </row>
    <row r="16" spans="1:16" s="68" customFormat="1" ht="12" customHeight="1" x14ac:dyDescent="0.2">
      <c r="A16" s="348" t="s">
        <v>224</v>
      </c>
      <c r="B16" s="588" t="s">
        <v>76</v>
      </c>
      <c r="C16" s="589"/>
      <c r="D16" s="589"/>
      <c r="E16" s="590"/>
      <c r="F16" s="353" t="s">
        <v>75</v>
      </c>
      <c r="G16" s="348" t="s">
        <v>74</v>
      </c>
      <c r="H16" s="350"/>
      <c r="L16" s="69"/>
      <c r="M16" s="69"/>
      <c r="N16" s="70"/>
      <c r="O16" s="70"/>
      <c r="P16" s="69"/>
    </row>
    <row r="17" spans="1:16" s="71" customFormat="1" ht="24" customHeight="1" x14ac:dyDescent="0.2">
      <c r="A17" s="327"/>
      <c r="B17" s="617"/>
      <c r="C17" s="618"/>
      <c r="D17" s="618"/>
      <c r="E17" s="619"/>
      <c r="F17" s="247"/>
      <c r="G17" s="623" t="s">
        <v>1</v>
      </c>
      <c r="H17" s="625"/>
      <c r="L17" s="72"/>
      <c r="M17" s="72"/>
      <c r="N17" s="73">
        <v>211529390</v>
      </c>
      <c r="O17" s="73"/>
      <c r="P17" s="72"/>
    </row>
    <row r="18" spans="1:16" s="68" customFormat="1" ht="12" customHeight="1" x14ac:dyDescent="0.2">
      <c r="A18" s="588" t="s">
        <v>225</v>
      </c>
      <c r="B18" s="589"/>
      <c r="C18" s="589"/>
      <c r="D18" s="589"/>
      <c r="E18" s="589"/>
      <c r="F18" s="590"/>
      <c r="G18" s="588" t="s">
        <v>229</v>
      </c>
      <c r="H18" s="590"/>
      <c r="L18" s="69"/>
      <c r="M18" s="69"/>
      <c r="N18" s="70"/>
      <c r="O18" s="70"/>
      <c r="P18" s="69"/>
    </row>
    <row r="19" spans="1:16" s="71" customFormat="1" ht="24" customHeight="1" x14ac:dyDescent="0.2">
      <c r="A19" s="605"/>
      <c r="B19" s="606"/>
      <c r="C19" s="606"/>
      <c r="D19" s="606"/>
      <c r="E19" s="606"/>
      <c r="F19" s="607"/>
      <c r="G19" s="597"/>
      <c r="H19" s="598"/>
      <c r="L19" s="72"/>
      <c r="M19" s="72"/>
      <c r="N19" s="73"/>
      <c r="O19" s="73">
        <v>20111101</v>
      </c>
      <c r="P19" s="72"/>
    </row>
    <row r="20" spans="1:16" s="244" customFormat="1" ht="12" customHeight="1" x14ac:dyDescent="0.2">
      <c r="A20" s="354" t="s">
        <v>208</v>
      </c>
      <c r="B20" s="349"/>
      <c r="C20" s="350"/>
      <c r="D20" s="348" t="s">
        <v>228</v>
      </c>
      <c r="E20" s="349"/>
      <c r="F20" s="349"/>
      <c r="G20" s="349"/>
      <c r="H20" s="350"/>
      <c r="L20" s="245"/>
      <c r="M20" s="245"/>
      <c r="N20" s="246"/>
      <c r="O20" s="246"/>
      <c r="P20" s="245"/>
    </row>
    <row r="21" spans="1:16" s="71" customFormat="1" ht="24" customHeight="1" x14ac:dyDescent="0.2">
      <c r="A21" s="613"/>
      <c r="B21" s="614"/>
      <c r="C21" s="615"/>
      <c r="D21" s="610"/>
      <c r="E21" s="611"/>
      <c r="F21" s="611"/>
      <c r="G21" s="611"/>
      <c r="H21" s="612"/>
      <c r="L21" s="72"/>
      <c r="M21" s="72"/>
      <c r="N21" s="73"/>
      <c r="O21" s="73"/>
      <c r="P21" s="72"/>
    </row>
    <row r="22" spans="1:16" s="244" customFormat="1" ht="12" customHeight="1" x14ac:dyDescent="0.2">
      <c r="A22" s="354" t="s">
        <v>289</v>
      </c>
      <c r="B22" s="349"/>
      <c r="C22" s="350"/>
      <c r="D22" s="349" t="s">
        <v>243</v>
      </c>
      <c r="E22" s="349"/>
      <c r="F22" s="349"/>
      <c r="G22" s="349"/>
      <c r="H22" s="350"/>
      <c r="L22" s="245"/>
      <c r="M22" s="245"/>
      <c r="N22" s="246"/>
      <c r="O22" s="246"/>
      <c r="P22" s="245"/>
    </row>
    <row r="23" spans="1:16" s="71" customFormat="1" ht="24" customHeight="1" x14ac:dyDescent="0.2">
      <c r="A23" s="613"/>
      <c r="B23" s="614"/>
      <c r="C23" s="615"/>
      <c r="D23" s="610"/>
      <c r="E23" s="611"/>
      <c r="F23" s="611"/>
      <c r="G23" s="611"/>
      <c r="H23" s="612"/>
      <c r="L23" s="72"/>
      <c r="M23" s="72"/>
      <c r="N23" s="73"/>
      <c r="O23" s="73"/>
      <c r="P23" s="72"/>
    </row>
    <row r="24" spans="1:16" ht="12" customHeight="1" x14ac:dyDescent="0.2">
      <c r="A24" s="588" t="s">
        <v>226</v>
      </c>
      <c r="B24" s="590"/>
      <c r="C24" s="588" t="s">
        <v>227</v>
      </c>
      <c r="D24" s="589"/>
      <c r="E24" s="589"/>
      <c r="F24" s="589"/>
      <c r="G24" s="589"/>
      <c r="H24" s="590"/>
    </row>
    <row r="25" spans="1:16" s="75" customFormat="1" ht="24" customHeight="1" x14ac:dyDescent="0.2">
      <c r="A25" s="608">
        <v>44743</v>
      </c>
      <c r="B25" s="609"/>
      <c r="C25" s="608">
        <v>44926</v>
      </c>
      <c r="D25" s="638"/>
      <c r="E25" s="638"/>
      <c r="F25" s="638"/>
      <c r="G25" s="638"/>
      <c r="H25" s="609"/>
      <c r="L25" s="76"/>
      <c r="M25" s="76"/>
      <c r="N25" s="77">
        <v>20110101</v>
      </c>
      <c r="O25" s="77">
        <v>20111231</v>
      </c>
      <c r="P25" s="76"/>
    </row>
    <row r="26" spans="1:16" s="6" customFormat="1" ht="12" customHeight="1" x14ac:dyDescent="0.2">
      <c r="A26" s="355" t="s">
        <v>151</v>
      </c>
      <c r="B26" s="593"/>
      <c r="C26" s="593"/>
      <c r="D26" s="593"/>
      <c r="E26" s="593"/>
      <c r="F26" s="593"/>
      <c r="G26" s="593"/>
      <c r="H26" s="594"/>
      <c r="L26" s="7"/>
      <c r="M26" s="7"/>
      <c r="N26" s="8"/>
      <c r="O26" s="8"/>
      <c r="P26" s="7"/>
    </row>
    <row r="27" spans="1:16" s="75" customFormat="1" ht="24" customHeight="1" thickBot="1" x14ac:dyDescent="0.25">
      <c r="A27" s="78">
        <f>+'Sch 9 - Final Settlement'!H34</f>
        <v>0</v>
      </c>
      <c r="B27" s="79"/>
      <c r="C27" s="79"/>
      <c r="D27" s="79"/>
      <c r="E27" s="79"/>
      <c r="F27" s="79"/>
      <c r="G27" s="79"/>
      <c r="H27" s="80"/>
      <c r="L27" s="76"/>
      <c r="M27" s="76"/>
      <c r="N27" s="77"/>
      <c r="O27" s="77"/>
      <c r="P27" s="76"/>
    </row>
    <row r="28" spans="1:16" ht="74.25" customHeight="1" thickTop="1" x14ac:dyDescent="0.2">
      <c r="A28" s="599" t="s">
        <v>174</v>
      </c>
      <c r="B28" s="600"/>
      <c r="C28" s="600"/>
      <c r="D28" s="600"/>
      <c r="E28" s="600"/>
      <c r="F28" s="600"/>
      <c r="G28" s="600"/>
      <c r="H28" s="601"/>
    </row>
    <row r="29" spans="1:16" s="14" customFormat="1" ht="37.5" customHeight="1" x14ac:dyDescent="0.2">
      <c r="A29" s="602" t="s">
        <v>111</v>
      </c>
      <c r="B29" s="603"/>
      <c r="C29" s="603"/>
      <c r="D29" s="603"/>
      <c r="E29" s="603"/>
      <c r="F29" s="603"/>
      <c r="G29" s="603"/>
      <c r="H29" s="604"/>
      <c r="L29" s="15"/>
      <c r="M29" s="15"/>
      <c r="N29" s="16"/>
      <c r="O29" s="16"/>
      <c r="P29" s="15"/>
    </row>
    <row r="30" spans="1:16" s="14" customFormat="1" ht="21" customHeight="1" x14ac:dyDescent="0.2">
      <c r="A30" s="595" t="s">
        <v>106</v>
      </c>
      <c r="B30" s="596"/>
      <c r="C30" s="596"/>
      <c r="D30" s="596"/>
      <c r="E30" s="596"/>
      <c r="F30" s="596"/>
      <c r="G30" s="596"/>
      <c r="H30" s="330"/>
      <c r="J30" s="19"/>
      <c r="L30" s="15"/>
      <c r="M30" s="15"/>
      <c r="N30" s="16"/>
      <c r="O30" s="16"/>
      <c r="P30" s="15"/>
    </row>
    <row r="31" spans="1:16" s="14" customFormat="1" ht="15.95" customHeight="1" x14ac:dyDescent="0.2">
      <c r="A31" s="331" t="s">
        <v>103</v>
      </c>
      <c r="B31" s="591" t="s">
        <v>104</v>
      </c>
      <c r="C31" s="591"/>
      <c r="D31" s="591"/>
      <c r="E31" s="591"/>
      <c r="F31" s="591"/>
      <c r="G31" s="591"/>
      <c r="H31" s="592"/>
      <c r="L31" s="15"/>
      <c r="M31" s="15"/>
      <c r="N31" s="16"/>
      <c r="O31" s="16"/>
      <c r="P31" s="15"/>
    </row>
    <row r="32" spans="1:16" s="19" customFormat="1" ht="30" customHeight="1" x14ac:dyDescent="0.2">
      <c r="A32" s="631" t="s">
        <v>272</v>
      </c>
      <c r="B32" s="632"/>
      <c r="C32" s="632"/>
      <c r="D32" s="632"/>
      <c r="E32" s="632"/>
      <c r="F32" s="632"/>
      <c r="G32" s="632"/>
      <c r="H32" s="633"/>
      <c r="K32" s="22"/>
      <c r="L32" s="20"/>
      <c r="M32" s="20"/>
      <c r="N32" s="21"/>
      <c r="O32" s="21"/>
      <c r="P32" s="20"/>
    </row>
    <row r="33" spans="1:16" s="14" customFormat="1" ht="36" customHeight="1" x14ac:dyDescent="0.2">
      <c r="A33" s="631" t="s">
        <v>112</v>
      </c>
      <c r="B33" s="632"/>
      <c r="C33" s="632"/>
      <c r="D33" s="632"/>
      <c r="E33" s="632"/>
      <c r="F33" s="632"/>
      <c r="G33" s="632"/>
      <c r="H33" s="633"/>
      <c r="L33" s="15"/>
      <c r="M33" s="15"/>
      <c r="N33" s="16"/>
      <c r="O33" s="16"/>
      <c r="P33" s="15"/>
    </row>
    <row r="34" spans="1:16" s="19" customFormat="1" ht="33" customHeight="1" x14ac:dyDescent="0.2">
      <c r="A34" s="631" t="s">
        <v>113</v>
      </c>
      <c r="B34" s="632"/>
      <c r="C34" s="632"/>
      <c r="D34" s="632"/>
      <c r="E34" s="632"/>
      <c r="F34" s="632"/>
      <c r="G34" s="632"/>
      <c r="H34" s="633"/>
      <c r="L34" s="20"/>
      <c r="M34" s="20"/>
      <c r="N34" s="21"/>
      <c r="O34" s="21"/>
      <c r="P34" s="20"/>
    </row>
    <row r="35" spans="1:16" s="19" customFormat="1" ht="39" customHeight="1" x14ac:dyDescent="0.2">
      <c r="A35" s="631" t="s">
        <v>175</v>
      </c>
      <c r="B35" s="632"/>
      <c r="C35" s="632"/>
      <c r="D35" s="632"/>
      <c r="E35" s="632"/>
      <c r="F35" s="632"/>
      <c r="G35" s="632"/>
      <c r="H35" s="633"/>
      <c r="L35" s="20"/>
      <c r="M35" s="20"/>
      <c r="N35" s="21"/>
      <c r="O35" s="21"/>
      <c r="P35" s="20"/>
    </row>
    <row r="36" spans="1:16" s="19" customFormat="1" ht="34.5" customHeight="1" x14ac:dyDescent="0.2">
      <c r="A36" s="631" t="s">
        <v>114</v>
      </c>
      <c r="B36" s="632"/>
      <c r="C36" s="632"/>
      <c r="D36" s="632"/>
      <c r="E36" s="632"/>
      <c r="F36" s="632"/>
      <c r="G36" s="632"/>
      <c r="H36" s="633"/>
      <c r="L36" s="20"/>
      <c r="M36" s="20"/>
      <c r="N36" s="21"/>
      <c r="O36" s="21"/>
      <c r="P36" s="20"/>
    </row>
    <row r="37" spans="1:16" s="14" customFormat="1" ht="51" customHeight="1" x14ac:dyDescent="0.2">
      <c r="A37" s="642" t="s">
        <v>115</v>
      </c>
      <c r="B37" s="643"/>
      <c r="C37" s="643"/>
      <c r="D37" s="643"/>
      <c r="E37" s="643"/>
      <c r="F37" s="643"/>
      <c r="G37" s="643"/>
      <c r="H37" s="644"/>
      <c r="L37" s="15"/>
      <c r="M37" s="15"/>
      <c r="N37" s="16"/>
      <c r="O37" s="16"/>
      <c r="P37" s="15"/>
    </row>
    <row r="38" spans="1:16" s="14" customFormat="1" ht="18" customHeight="1" x14ac:dyDescent="0.2">
      <c r="A38" s="293"/>
      <c r="B38" s="75"/>
      <c r="C38" s="629"/>
      <c r="D38" s="629"/>
      <c r="E38" s="629"/>
      <c r="F38" s="629"/>
      <c r="G38" s="629"/>
      <c r="H38" s="82"/>
      <c r="L38" s="15"/>
      <c r="M38" s="15"/>
      <c r="N38" s="16"/>
      <c r="O38" s="16"/>
      <c r="P38" s="15"/>
    </row>
    <row r="39" spans="1:16" s="14" customFormat="1" ht="12" customHeight="1" x14ac:dyDescent="0.2">
      <c r="A39" s="83" t="s">
        <v>105</v>
      </c>
      <c r="B39" s="84"/>
      <c r="C39" s="628" t="s">
        <v>2</v>
      </c>
      <c r="D39" s="628"/>
      <c r="E39" s="628"/>
      <c r="F39" s="628"/>
      <c r="G39" s="628"/>
      <c r="H39" s="82"/>
      <c r="L39" s="15"/>
      <c r="M39" s="15"/>
      <c r="N39" s="16"/>
      <c r="O39" s="16"/>
      <c r="P39" s="15"/>
    </row>
    <row r="40" spans="1:16" s="14" customFormat="1" ht="12" customHeight="1" x14ac:dyDescent="0.2">
      <c r="A40" s="356"/>
      <c r="B40" s="84"/>
      <c r="C40" s="84"/>
      <c r="D40" s="84"/>
      <c r="E40" s="84"/>
      <c r="F40" s="84"/>
      <c r="G40" s="84"/>
      <c r="H40" s="82"/>
      <c r="J40" s="85"/>
      <c r="L40" s="15"/>
      <c r="M40" s="15"/>
      <c r="N40" s="16"/>
      <c r="O40" s="16"/>
      <c r="P40" s="15"/>
    </row>
    <row r="41" spans="1:16" s="14" customFormat="1" ht="12" customHeight="1" x14ac:dyDescent="0.2">
      <c r="A41" s="357"/>
      <c r="B41" s="84"/>
      <c r="C41" s="84"/>
      <c r="D41" s="84"/>
      <c r="E41" s="84"/>
      <c r="F41" s="84"/>
      <c r="G41" s="84"/>
      <c r="H41" s="82"/>
      <c r="J41" s="85"/>
      <c r="L41" s="15"/>
      <c r="M41" s="15"/>
      <c r="N41" s="16"/>
      <c r="O41" s="16"/>
      <c r="P41" s="15"/>
    </row>
    <row r="42" spans="1:16" s="14" customFormat="1" ht="18" customHeight="1" x14ac:dyDescent="0.2">
      <c r="A42" s="243" t="s">
        <v>204</v>
      </c>
      <c r="B42" s="329" t="s">
        <v>3</v>
      </c>
      <c r="C42" s="650"/>
      <c r="D42" s="650"/>
      <c r="E42" s="650"/>
      <c r="F42" s="650"/>
      <c r="G42" s="650"/>
      <c r="H42" s="82"/>
      <c r="J42" s="85"/>
      <c r="L42" s="15"/>
      <c r="M42" s="15"/>
      <c r="N42" s="16"/>
      <c r="O42" s="16"/>
      <c r="P42" s="15"/>
    </row>
    <row r="43" spans="1:16" s="14" customFormat="1" ht="12" customHeight="1" x14ac:dyDescent="0.2">
      <c r="A43" s="243" t="s">
        <v>203</v>
      </c>
      <c r="B43" s="329"/>
      <c r="C43" s="628" t="s">
        <v>4</v>
      </c>
      <c r="D43" s="628"/>
      <c r="E43" s="628"/>
      <c r="F43" s="628"/>
      <c r="G43" s="628"/>
      <c r="H43" s="82"/>
      <c r="J43" s="85"/>
      <c r="L43" s="15"/>
      <c r="M43" s="15"/>
      <c r="N43" s="16"/>
      <c r="O43" s="16"/>
      <c r="P43" s="15"/>
    </row>
    <row r="44" spans="1:16" s="14" customFormat="1" ht="14.25" customHeight="1" x14ac:dyDescent="0.2">
      <c r="A44" s="358" t="s">
        <v>235</v>
      </c>
      <c r="B44" s="329" t="s">
        <v>5</v>
      </c>
      <c r="C44" s="629"/>
      <c r="D44" s="629"/>
      <c r="E44" s="629"/>
      <c r="F44" s="629"/>
      <c r="G44" s="629"/>
      <c r="H44" s="82"/>
      <c r="J44" s="85"/>
      <c r="L44" s="15"/>
      <c r="M44" s="15"/>
      <c r="N44" s="16"/>
      <c r="O44" s="16"/>
      <c r="P44" s="15"/>
    </row>
    <row r="45" spans="1:16" ht="13.5" customHeight="1" x14ac:dyDescent="0.2">
      <c r="A45" s="359"/>
      <c r="B45" s="329" t="s">
        <v>6</v>
      </c>
      <c r="C45" s="629"/>
      <c r="D45" s="629"/>
      <c r="E45" s="629"/>
      <c r="F45" s="629"/>
      <c r="G45" s="629"/>
      <c r="H45" s="82"/>
      <c r="J45" s="85"/>
    </row>
    <row r="46" spans="1:16" ht="15" customHeight="1" x14ac:dyDescent="0.2">
      <c r="A46" s="359"/>
      <c r="B46" s="75"/>
      <c r="C46" s="629"/>
      <c r="D46" s="629"/>
      <c r="E46" s="629"/>
      <c r="F46" s="629"/>
      <c r="G46" s="629"/>
      <c r="H46" s="82"/>
    </row>
    <row r="47" spans="1:16" ht="15" customHeight="1" x14ac:dyDescent="0.2">
      <c r="A47" s="359"/>
      <c r="B47" s="75"/>
      <c r="C47" s="645"/>
      <c r="D47" s="646"/>
      <c r="E47" s="646"/>
      <c r="F47" s="326"/>
      <c r="G47" s="326"/>
      <c r="H47" s="82"/>
    </row>
    <row r="48" spans="1:16" ht="9.75" customHeight="1" x14ac:dyDescent="0.2">
      <c r="A48" s="359"/>
      <c r="B48" s="75"/>
      <c r="C48" s="328"/>
      <c r="D48" s="328"/>
      <c r="E48" s="328"/>
      <c r="F48" s="328"/>
      <c r="G48" s="328"/>
      <c r="H48" s="82"/>
    </row>
    <row r="49" spans="1:8" ht="15" customHeight="1" x14ac:dyDescent="0.2">
      <c r="A49" s="359"/>
      <c r="B49" s="75"/>
      <c r="C49" s="328"/>
      <c r="D49" s="328"/>
      <c r="E49" s="328"/>
      <c r="F49" s="328"/>
      <c r="G49" s="328"/>
      <c r="H49" s="82"/>
    </row>
    <row r="50" spans="1:8" ht="23.25" customHeight="1" x14ac:dyDescent="0.25">
      <c r="A50" s="639" t="s">
        <v>7</v>
      </c>
      <c r="B50" s="640"/>
      <c r="C50" s="640"/>
      <c r="D50" s="640"/>
      <c r="E50" s="640"/>
      <c r="F50" s="640"/>
      <c r="G50" s="640"/>
      <c r="H50" s="641"/>
    </row>
    <row r="51" spans="1:8" ht="49.5" customHeight="1" thickBot="1" x14ac:dyDescent="0.25">
      <c r="A51" s="635" t="s">
        <v>182</v>
      </c>
      <c r="B51" s="636"/>
      <c r="C51" s="636"/>
      <c r="D51" s="636"/>
      <c r="E51" s="636"/>
      <c r="F51" s="636"/>
      <c r="G51" s="636"/>
      <c r="H51" s="637"/>
    </row>
    <row r="52" spans="1:8" ht="12" customHeight="1" thickTop="1" x14ac:dyDescent="0.2">
      <c r="A52" s="360"/>
      <c r="B52" s="361"/>
      <c r="C52" s="361"/>
      <c r="D52" s="361"/>
      <c r="E52" s="361"/>
      <c r="F52" s="361"/>
      <c r="G52" s="361"/>
      <c r="H52" s="362"/>
    </row>
    <row r="53" spans="1:8" ht="12" customHeight="1" x14ac:dyDescent="0.2">
      <c r="A53" s="595" t="s">
        <v>107</v>
      </c>
      <c r="B53" s="596"/>
      <c r="C53" s="596"/>
      <c r="D53" s="596"/>
      <c r="E53" s="596"/>
      <c r="F53" s="596"/>
      <c r="G53" s="596"/>
      <c r="H53" s="634"/>
    </row>
    <row r="54" spans="1:8" ht="15" customHeight="1" x14ac:dyDescent="0.2">
      <c r="A54" s="652" t="s">
        <v>184</v>
      </c>
      <c r="B54" s="653"/>
      <c r="C54" s="75"/>
      <c r="D54" s="363"/>
      <c r="E54" s="630">
        <f>'Sch 1 - Total Expense'!E81</f>
        <v>0</v>
      </c>
      <c r="F54" s="630"/>
      <c r="G54" s="364"/>
      <c r="H54" s="82"/>
    </row>
    <row r="55" spans="1:8" ht="15" customHeight="1" x14ac:dyDescent="0.2">
      <c r="A55" s="652" t="s">
        <v>152</v>
      </c>
      <c r="B55" s="653"/>
      <c r="C55" s="75"/>
      <c r="D55" s="75"/>
      <c r="E55" s="655">
        <f>'Sch 2 - MTS Expense'!I81+'Sch 3 - NON-MTS Expense'!I81+'Sch 5 - A&amp;G'!H41</f>
        <v>0</v>
      </c>
      <c r="F55" s="655"/>
      <c r="G55" s="75"/>
      <c r="H55" s="82"/>
    </row>
    <row r="56" spans="1:8" ht="15" customHeight="1" thickBot="1" x14ac:dyDescent="0.25">
      <c r="A56" s="656" t="s">
        <v>8</v>
      </c>
      <c r="B56" s="657"/>
      <c r="C56" s="75"/>
      <c r="D56" s="363"/>
      <c r="E56" s="654">
        <f>+E54-E55</f>
        <v>0</v>
      </c>
      <c r="F56" s="654"/>
      <c r="G56" s="75"/>
      <c r="H56" s="82"/>
    </row>
    <row r="57" spans="1:8" ht="12" customHeight="1" thickTop="1" x14ac:dyDescent="0.2">
      <c r="A57" s="359"/>
      <c r="B57" s="75"/>
      <c r="C57" s="75"/>
      <c r="D57" s="75"/>
      <c r="E57" s="651"/>
      <c r="F57" s="651"/>
      <c r="G57" s="75"/>
      <c r="H57" s="82"/>
    </row>
    <row r="58" spans="1:8" ht="12" customHeight="1" x14ac:dyDescent="0.2">
      <c r="A58" s="647" t="s">
        <v>102</v>
      </c>
      <c r="B58" s="648"/>
      <c r="C58" s="648"/>
      <c r="D58" s="648"/>
      <c r="E58" s="648"/>
      <c r="F58" s="648"/>
      <c r="G58" s="648"/>
      <c r="H58" s="649"/>
    </row>
    <row r="59" spans="1:8" ht="12" hidden="1" customHeight="1" x14ac:dyDescent="0.2"/>
    <row r="60" spans="1:8" ht="12" hidden="1" customHeight="1" x14ac:dyDescent="0.2"/>
    <row r="61" spans="1:8" hidden="1" x14ac:dyDescent="0.2">
      <c r="A61" s="86"/>
    </row>
    <row r="62" spans="1:8" hidden="1" x14ac:dyDescent="0.2">
      <c r="A62" s="86"/>
    </row>
    <row r="63" spans="1:8" hidden="1" x14ac:dyDescent="0.2">
      <c r="A63" s="86"/>
    </row>
  </sheetData>
  <sheetProtection password="9D29" sheet="1" objects="1" scenarios="1"/>
  <protectedRanges>
    <protectedRange sqref="C44:G49" name="Range17"/>
    <protectedRange sqref="C38" name="Range16"/>
    <protectedRange sqref="A38" name="Range15"/>
    <protectedRange sqref="A13:H13" name="Range13"/>
    <protectedRange sqref="A25:H25" name="Range12"/>
    <protectedRange sqref="A21:H21 A23:H23 F22:H22" name="Range11"/>
    <protectedRange sqref="A19:H19" name="Range10"/>
    <protectedRange sqref="A17:H17" name="Range8"/>
    <protectedRange sqref="A19:H19" name="Range9"/>
    <protectedRange sqref="A15:H15" name="Range6"/>
    <protectedRange sqref="A13:H13" name="Range5"/>
    <protectedRange sqref="A5:H5" name="Range1"/>
    <protectedRange sqref="A7:H7" name="Range2"/>
    <protectedRange sqref="A9:H9" name="Range3"/>
    <protectedRange sqref="A11:H11" name="Range4"/>
    <protectedRange sqref="A31" name="Range14"/>
  </protectedRanges>
  <dataConsolidate/>
  <mergeCells count="72">
    <mergeCell ref="A58:H58"/>
    <mergeCell ref="C46:G46"/>
    <mergeCell ref="C43:G43"/>
    <mergeCell ref="C42:G42"/>
    <mergeCell ref="C44:G44"/>
    <mergeCell ref="E57:F57"/>
    <mergeCell ref="A55:B55"/>
    <mergeCell ref="A54:B54"/>
    <mergeCell ref="E56:F56"/>
    <mergeCell ref="E55:F55"/>
    <mergeCell ref="A56:B56"/>
    <mergeCell ref="C39:G39"/>
    <mergeCell ref="D23:H23"/>
    <mergeCell ref="C38:G38"/>
    <mergeCell ref="E54:F54"/>
    <mergeCell ref="A35:H35"/>
    <mergeCell ref="A53:H53"/>
    <mergeCell ref="A51:H51"/>
    <mergeCell ref="A36:H36"/>
    <mergeCell ref="C25:H25"/>
    <mergeCell ref="A50:H50"/>
    <mergeCell ref="C45:G45"/>
    <mergeCell ref="A34:H34"/>
    <mergeCell ref="A37:H37"/>
    <mergeCell ref="A33:H33"/>
    <mergeCell ref="A32:H32"/>
    <mergeCell ref="C47:E47"/>
    <mergeCell ref="B8:E8"/>
    <mergeCell ref="G14:H14"/>
    <mergeCell ref="D15:F15"/>
    <mergeCell ref="G15:H15"/>
    <mergeCell ref="A14:C14"/>
    <mergeCell ref="D14:F14"/>
    <mergeCell ref="F8:H8"/>
    <mergeCell ref="B11:E11"/>
    <mergeCell ref="B9:E9"/>
    <mergeCell ref="A13:H13"/>
    <mergeCell ref="A15:C15"/>
    <mergeCell ref="B17:E17"/>
    <mergeCell ref="F9:H9"/>
    <mergeCell ref="A12:H12"/>
    <mergeCell ref="F11:H11"/>
    <mergeCell ref="B16:E16"/>
    <mergeCell ref="G17:H17"/>
    <mergeCell ref="A1:H1"/>
    <mergeCell ref="A2:H2"/>
    <mergeCell ref="A3:H3"/>
    <mergeCell ref="F5:H5"/>
    <mergeCell ref="F7:H7"/>
    <mergeCell ref="A7:E7"/>
    <mergeCell ref="F6:H6"/>
    <mergeCell ref="D5:E5"/>
    <mergeCell ref="A5:C5"/>
    <mergeCell ref="D4:E4"/>
    <mergeCell ref="A6:E6"/>
    <mergeCell ref="A4:C4"/>
    <mergeCell ref="F4:H4"/>
    <mergeCell ref="A18:F18"/>
    <mergeCell ref="B31:H31"/>
    <mergeCell ref="B26:H26"/>
    <mergeCell ref="A30:G30"/>
    <mergeCell ref="G19:H19"/>
    <mergeCell ref="A28:H28"/>
    <mergeCell ref="G18:H18"/>
    <mergeCell ref="A29:H29"/>
    <mergeCell ref="A19:F19"/>
    <mergeCell ref="A25:B25"/>
    <mergeCell ref="D21:H21"/>
    <mergeCell ref="C24:H24"/>
    <mergeCell ref="A23:C23"/>
    <mergeCell ref="A21:C21"/>
    <mergeCell ref="A24:B24"/>
  </mergeCells>
  <phoneticPr fontId="3" type="noConversion"/>
  <dataValidations count="35">
    <dataValidation allowBlank="1" showInputMessage="1" showErrorMessage="1" prompt="Enter Name of Fire Department / Agency" sqref="A5:C5"/>
    <dataValidation allowBlank="1" showInputMessage="1" showErrorMessage="1" prompt="Enter Department Health Care Service Ground Emergency Medical Transport Vendor Number if known" sqref="D5:E5"/>
    <dataValidation allowBlank="1" showInputMessage="1" showErrorMessage="1" prompt="Enter National Provider Identification (NPI) Number" sqref="F5:H5"/>
    <dataValidation allowBlank="1" showInputMessage="1" showErrorMessage="1" prompt="Enter Doing Business As (DBA)_x000a_" sqref="A7:E7"/>
    <dataValidation allowBlank="1" showInputMessage="1" showErrorMessage="1" prompt="Enter Facility Business Phone Number" sqref="F7:H7"/>
    <dataValidation allowBlank="1" showInputMessage="1" showErrorMessage="1" prompt="Enter Fire District / Agency Street Address" sqref="A9"/>
    <dataValidation allowBlank="1" showInputMessage="1" showErrorMessage="1" prompt="Enter Fire District / Agency City" sqref="B9:E9 B11:E11"/>
    <dataValidation allowBlank="1" showInputMessage="1" showErrorMessage="1" prompt="Enter Fire District / Agency Zip Code_x000a_" sqref="F9:H9"/>
    <dataValidation allowBlank="1" showInputMessage="1" showErrorMessage="1" prompt="Enter Fire District / Agency Mailing Address - Street or P. O. Box (If Different)" sqref="A11"/>
    <dataValidation allowBlank="1" showInputMessage="1" showErrorMessage="1" prompt="Enter Fire District / Agency Zip Code - Street or P. O. Box" sqref="F11:H11"/>
    <dataValidation allowBlank="1" showInputMessage="1" showErrorMessage="1" prompt="Enter Name of Person Signing and Certifying Report" sqref="A13:H13"/>
    <dataValidation allowBlank="1" showInputMessage="1" showErrorMessage="1" prompt="Enter Report Contact Person" sqref="A15:C15"/>
    <dataValidation allowBlank="1" showInputMessage="1" showErrorMessage="1" prompt="Enter Report Contact Person Phone Number" sqref="D15:F15"/>
    <dataValidation allowBlank="1" showInputMessage="1" showErrorMessage="1" prompt="Enter Report Contact Person Phone Number Extension" sqref="G15:H15"/>
    <dataValidation allowBlank="1" showInputMessage="1" showErrorMessage="1" prompt="Enter Report Contact Person Mailing Address - Street or P. O. Box" sqref="A17"/>
    <dataValidation allowBlank="1" showInputMessage="1" showErrorMessage="1" prompt="Enter Report Contact Person City" sqref="B17:E17"/>
    <dataValidation allowBlank="1" showInputMessage="1" showErrorMessage="1" prompt="Enter Report Contact Person State" sqref="F17"/>
    <dataValidation allowBlank="1" showInputMessage="1" showErrorMessage="1" prompt="Enter Report Contact Person  Zip Code" sqref="G17:H17"/>
    <dataValidation allowBlank="1" showInputMessage="1" showErrorMessage="1" prompt="Enter Privious Name of Fire District / Agency (If Changed Since Previous Report)" sqref="A19:F19"/>
    <dataValidation allowBlank="1" showInputMessage="1" showErrorMessage="1" prompt="Enter Date of Name Change_x000a_" sqref="G19:H19"/>
    <dataValidation allowBlank="1" showInputMessage="1" showErrorMessage="1" prompt="Enter Name of Entity to Provide Ground Emergency Medical Transportation Services  (If Different than Fire District or Agency)_x000a_" sqref="A21:C21"/>
    <dataValidation allowBlank="1" showInputMessage="1" showErrorMessage="1" prompt="Enter Date Range of Provider Ground Emergency Medical Transportation Service Agreement_x000a_" sqref="D21:H21"/>
    <dataValidation allowBlank="1" showInputMessage="1" showErrorMessage="1" prompt="Enter Name of Entity that Provides Billing for Ground Emergency Medical Transportation Services (If Different than Fire District or Agency)" sqref="A23:C23"/>
    <dataValidation allowBlank="1" showInputMessage="1" showErrorMessage="1" prompt="Enter How Billing Services are Paid Flate Rate or Percentage" sqref="D23:H23"/>
    <dataValidation allowBlank="1" showInputMessage="1" showErrorMessage="1" prompt="Enter Reporting Period Begin Date_x000a_" sqref="A25:B25"/>
    <dataValidation allowBlank="1" showInputMessage="1" showErrorMessage="1" prompt="Enter Reporting Period End Date_x000a_" sqref="C25:H25"/>
    <dataValidation allowBlank="1" showInputMessage="1" showErrorMessage="1" prompt="Enter Name of Person Signing and Certifying Report (Should be the same as 12 Above)" sqref="A31"/>
    <dataValidation allowBlank="1" showInputMessage="1" showErrorMessage="1" prompt="Enter Date of Report Signature" sqref="A38"/>
    <dataValidation allowBlank="1" showInputMessage="1" showErrorMessage="1" prompt="Enter Name of Fire Department / Agency (Should be the same as 1 Above)" sqref="C38:G38"/>
    <dataValidation allowBlank="1" showInputMessage="1" showErrorMessage="1" prompt="Enter Title of Person Signing Report" sqref="C44:G44"/>
    <dataValidation allowBlank="1" showInputMessage="1" showErrorMessage="1" prompt="Enter Signing Person Contact Address" sqref="C45:G45"/>
    <dataValidation allowBlank="1" showInputMessage="1" showErrorMessage="1" prompt="Enter Signing Person Contact Address Line 2" sqref="C46:G46"/>
    <dataValidation allowBlank="1" showInputMessage="1" showErrorMessage="1" prompt="Enter Signing Person Contact State" sqref="F47"/>
    <dataValidation allowBlank="1" showInputMessage="1" showErrorMessage="1" prompt="Enter Signing Person Contact Zip Code" sqref="G47"/>
    <dataValidation allowBlank="1" showInputMessage="1" showErrorMessage="1" prompt="Enter Signing Person Contact City" sqref="C47:E47"/>
  </dataValidations>
  <hyperlinks>
    <hyperlink ref="A44" r:id="rId1"/>
  </hyperlinks>
  <printOptions horizontalCentered="1"/>
  <pageMargins left="0.33" right="0.33" top="0.5" bottom="0.5" header="0.25" footer="0.25"/>
  <pageSetup scale="61" orientation="portrait" r:id="rId2"/>
  <headerFooter alignWithMargins="0">
    <oddHeader>&amp;LState of California – Health and Human Services Agency&amp;RDepartment of Health Care Services</oddHeader>
    <oddFooter>&amp;LDHCS 5285 (Revised 01/2023)&amp;RPage &amp;P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53"/>
  <sheetViews>
    <sheetView view="pageLayout" zoomScale="90" zoomScaleNormal="80" zoomScaleSheetLayoutView="80" zoomScalePageLayoutView="90" workbookViewId="0">
      <selection activeCell="C30" sqref="C30"/>
    </sheetView>
  </sheetViews>
  <sheetFormatPr defaultColWidth="0" defaultRowHeight="15" zeroHeight="1" x14ac:dyDescent="0.2"/>
  <cols>
    <col min="1" max="1" width="3.88671875" style="213" customWidth="1"/>
    <col min="2" max="2" width="18.109375" style="214" customWidth="1"/>
    <col min="3" max="3" width="35.88671875" style="214" customWidth="1"/>
    <col min="4" max="7" width="14.6640625" style="214" customWidth="1"/>
    <col min="8" max="8" width="13.88671875" style="214" customWidth="1"/>
    <col min="9" max="9" width="0" style="214" hidden="1" customWidth="1"/>
    <col min="10" max="10" width="8.88671875" style="214" hidden="1" customWidth="1"/>
    <col min="11" max="15" width="0" style="214" hidden="1" customWidth="1"/>
    <col min="16" max="16384" width="8.88671875" style="214" hidden="1"/>
  </cols>
  <sheetData>
    <row r="1" spans="1:15" ht="18" customHeight="1" x14ac:dyDescent="0.2">
      <c r="A1" s="846" t="s">
        <v>166</v>
      </c>
      <c r="B1" s="846"/>
      <c r="C1" s="846"/>
      <c r="D1" s="846"/>
      <c r="E1" s="846"/>
      <c r="F1" s="846"/>
      <c r="G1" s="846"/>
      <c r="H1" s="846"/>
    </row>
    <row r="2" spans="1:15" ht="13.5" customHeight="1" x14ac:dyDescent="0.2">
      <c r="A2" s="346"/>
      <c r="B2" s="346"/>
      <c r="C2" s="346"/>
      <c r="D2" s="346"/>
      <c r="E2" s="346"/>
      <c r="F2" s="346"/>
      <c r="G2" s="346"/>
      <c r="H2" s="346"/>
    </row>
    <row r="3" spans="1:15" s="223" customFormat="1" ht="13.5" customHeight="1" x14ac:dyDescent="0.2">
      <c r="A3" s="661" t="s">
        <v>282</v>
      </c>
      <c r="B3" s="661"/>
      <c r="C3" s="565">
        <f>Fire_District_Name</f>
        <v>0</v>
      </c>
      <c r="D3" s="533"/>
      <c r="E3" s="533"/>
      <c r="F3" s="513" t="s">
        <v>91</v>
      </c>
      <c r="G3" s="847">
        <f>FYE</f>
        <v>44926</v>
      </c>
      <c r="H3" s="847"/>
      <c r="I3" s="274"/>
      <c r="J3" s="222"/>
    </row>
    <row r="4" spans="1:15" s="223" customFormat="1" ht="13.5" customHeight="1" x14ac:dyDescent="0.2">
      <c r="A4" s="661" t="s">
        <v>283</v>
      </c>
      <c r="B4" s="661"/>
      <c r="C4" s="566">
        <f>NPI</f>
        <v>0</v>
      </c>
      <c r="D4" s="535"/>
      <c r="E4" s="535"/>
      <c r="F4" s="347"/>
      <c r="G4" s="214"/>
      <c r="H4" s="214"/>
      <c r="J4" s="222"/>
    </row>
    <row r="5" spans="1:15" s="236" customFormat="1" ht="13.5" customHeight="1" x14ac:dyDescent="0.2">
      <c r="A5" s="514"/>
      <c r="B5" s="514"/>
      <c r="C5" s="538"/>
      <c r="D5" s="337"/>
      <c r="E5" s="337"/>
      <c r="F5" s="214"/>
      <c r="G5" s="214"/>
      <c r="H5" s="214"/>
      <c r="I5" s="223"/>
    </row>
    <row r="6" spans="1:15" ht="27.75" customHeight="1" x14ac:dyDescent="0.2">
      <c r="A6" s="190"/>
      <c r="B6" s="787" t="s">
        <v>124</v>
      </c>
      <c r="C6" s="787"/>
      <c r="D6" s="787"/>
      <c r="E6" s="787"/>
      <c r="F6" s="787"/>
      <c r="G6" s="787"/>
      <c r="H6" s="848"/>
    </row>
    <row r="7" spans="1:15" ht="22.5" customHeight="1" x14ac:dyDescent="0.2">
      <c r="A7" s="580">
        <v>1</v>
      </c>
      <c r="B7" s="849" t="s">
        <v>139</v>
      </c>
      <c r="C7" s="849"/>
      <c r="D7" s="849"/>
      <c r="E7" s="347"/>
      <c r="F7" s="199"/>
      <c r="G7" s="192"/>
      <c r="H7" s="567">
        <f>+'Sch 2 - MTS Expense'!I81</f>
        <v>0</v>
      </c>
    </row>
    <row r="8" spans="1:15" ht="22.5" customHeight="1" x14ac:dyDescent="0.3">
      <c r="A8" s="580">
        <v>2</v>
      </c>
      <c r="B8" s="347" t="s">
        <v>269</v>
      </c>
      <c r="C8" s="347"/>
      <c r="D8" s="347"/>
      <c r="E8" s="347"/>
      <c r="F8" s="272" t="s">
        <v>64</v>
      </c>
      <c r="G8" s="280" t="str">
        <f>IF(F8="Yes",+H7,"")</f>
        <v/>
      </c>
      <c r="H8" s="193"/>
      <c r="O8" s="275"/>
    </row>
    <row r="9" spans="1:15" ht="22.5" customHeight="1" x14ac:dyDescent="0.2">
      <c r="A9" s="580">
        <v>3</v>
      </c>
      <c r="B9" s="856" t="s">
        <v>205</v>
      </c>
      <c r="C9" s="856"/>
      <c r="D9" s="856"/>
      <c r="E9" s="347"/>
      <c r="F9" s="273">
        <v>0</v>
      </c>
      <c r="G9" s="194"/>
      <c r="H9" s="193"/>
    </row>
    <row r="10" spans="1:15" ht="22.5" customHeight="1" x14ac:dyDescent="0.2">
      <c r="A10" s="580">
        <v>4</v>
      </c>
      <c r="B10" s="856" t="s">
        <v>206</v>
      </c>
      <c r="C10" s="856"/>
      <c r="D10" s="856"/>
      <c r="E10" s="347"/>
      <c r="F10" s="242">
        <v>0</v>
      </c>
      <c r="G10" s="195">
        <f>IF(G8="",F9*F10,G8*F10)</f>
        <v>0</v>
      </c>
      <c r="H10" s="193"/>
    </row>
    <row r="11" spans="1:15" ht="22.5" customHeight="1" x14ac:dyDescent="0.2">
      <c r="A11" s="580">
        <v>5</v>
      </c>
      <c r="B11" s="856" t="s">
        <v>270</v>
      </c>
      <c r="C11" s="856"/>
      <c r="D11" s="856"/>
      <c r="E11" s="347"/>
      <c r="F11" s="198"/>
      <c r="G11" s="568">
        <f>IF(G10&gt;0,"",'Sch 5 - A&amp;G'!I41)</f>
        <v>0</v>
      </c>
      <c r="H11" s="193"/>
    </row>
    <row r="12" spans="1:15" ht="22.5" customHeight="1" x14ac:dyDescent="0.2">
      <c r="A12" s="580">
        <v>6</v>
      </c>
      <c r="B12" s="856" t="s">
        <v>168</v>
      </c>
      <c r="C12" s="856"/>
      <c r="D12" s="856"/>
      <c r="F12" s="347"/>
      <c r="G12" s="196"/>
      <c r="H12" s="281">
        <f>IF(G10&gt;0,G10,G11)</f>
        <v>0</v>
      </c>
    </row>
    <row r="13" spans="1:15" ht="22.5" customHeight="1" x14ac:dyDescent="0.2">
      <c r="A13" s="580">
        <v>7</v>
      </c>
      <c r="B13" s="840" t="s">
        <v>140</v>
      </c>
      <c r="C13" s="840"/>
      <c r="D13" s="840"/>
      <c r="E13" s="347"/>
      <c r="F13" s="347"/>
      <c r="G13" s="196"/>
      <c r="H13" s="282">
        <f>SUM(H7:H12)</f>
        <v>0</v>
      </c>
    </row>
    <row r="14" spans="1:15" ht="22.5" customHeight="1" x14ac:dyDescent="0.2">
      <c r="A14" s="581"/>
      <c r="B14" s="344"/>
      <c r="C14" s="344"/>
      <c r="D14" s="344"/>
      <c r="E14" s="347"/>
      <c r="F14" s="347"/>
      <c r="G14" s="347"/>
      <c r="H14" s="197"/>
    </row>
    <row r="15" spans="1:15" ht="22.5" customHeight="1" x14ac:dyDescent="0.2">
      <c r="A15" s="580">
        <v>8</v>
      </c>
      <c r="B15" s="344" t="s">
        <v>207</v>
      </c>
      <c r="C15" s="344"/>
      <c r="D15" s="853" t="s">
        <v>171</v>
      </c>
      <c r="E15" s="854"/>
      <c r="F15" s="855"/>
      <c r="G15" s="850" t="s">
        <v>173</v>
      </c>
      <c r="H15" s="256"/>
    </row>
    <row r="16" spans="1:15" x14ac:dyDescent="0.2">
      <c r="A16" s="191" t="s">
        <v>1</v>
      </c>
      <c r="B16" s="347"/>
      <c r="C16" s="347"/>
      <c r="D16" s="210" t="s">
        <v>170</v>
      </c>
      <c r="E16" s="211" t="s">
        <v>172</v>
      </c>
      <c r="F16" s="262" t="s">
        <v>176</v>
      </c>
      <c r="G16" s="851"/>
      <c r="H16" s="257"/>
    </row>
    <row r="17" spans="1:8" ht="22.5" customHeight="1" x14ac:dyDescent="0.2">
      <c r="A17" s="278"/>
      <c r="B17" s="208" t="s">
        <v>185</v>
      </c>
      <c r="C17" s="569" t="s">
        <v>237</v>
      </c>
      <c r="D17" s="259"/>
      <c r="E17" s="570"/>
      <c r="F17" s="259"/>
      <c r="G17" s="571"/>
      <c r="H17" s="258"/>
    </row>
    <row r="18" spans="1:8" ht="22.5" customHeight="1" x14ac:dyDescent="0.2">
      <c r="A18" s="191"/>
      <c r="B18" s="208" t="s">
        <v>186</v>
      </c>
      <c r="C18" s="572" t="s">
        <v>238</v>
      </c>
      <c r="D18" s="259"/>
      <c r="E18" s="570"/>
      <c r="F18" s="259"/>
      <c r="G18" s="571"/>
      <c r="H18" s="258"/>
    </row>
    <row r="19" spans="1:8" ht="22.5" customHeight="1" x14ac:dyDescent="0.2">
      <c r="A19" s="191"/>
      <c r="B19" s="208" t="s">
        <v>108</v>
      </c>
      <c r="C19" s="572" t="s">
        <v>239</v>
      </c>
      <c r="D19" s="300" t="s">
        <v>264</v>
      </c>
      <c r="E19" s="573" t="s">
        <v>264</v>
      </c>
      <c r="F19" s="300" t="s">
        <v>264</v>
      </c>
      <c r="G19" s="574" t="s">
        <v>264</v>
      </c>
      <c r="H19" s="324" t="s">
        <v>265</v>
      </c>
    </row>
    <row r="20" spans="1:8" ht="22.5" customHeight="1" x14ac:dyDescent="0.2">
      <c r="A20" s="191"/>
      <c r="B20" s="208" t="s">
        <v>109</v>
      </c>
      <c r="C20" s="572" t="s">
        <v>240</v>
      </c>
      <c r="D20" s="300" t="s">
        <v>264</v>
      </c>
      <c r="E20" s="573" t="s">
        <v>264</v>
      </c>
      <c r="F20" s="300" t="s">
        <v>264</v>
      </c>
      <c r="G20" s="574" t="s">
        <v>264</v>
      </c>
      <c r="H20" s="324" t="s">
        <v>265</v>
      </c>
    </row>
    <row r="21" spans="1:8" ht="22.5" customHeight="1" x14ac:dyDescent="0.2">
      <c r="A21" s="191"/>
      <c r="B21" s="344" t="s">
        <v>144</v>
      </c>
      <c r="C21" s="344"/>
      <c r="D21" s="260">
        <f>SUM(D17:D18)</f>
        <v>0</v>
      </c>
      <c r="E21" s="260">
        <f>SUM(E17:E18)</f>
        <v>0</v>
      </c>
      <c r="F21" s="260">
        <f t="shared" ref="F21:G21" si="0">SUM(F17:F18)</f>
        <v>0</v>
      </c>
      <c r="G21" s="260">
        <f t="shared" si="0"/>
        <v>0</v>
      </c>
      <c r="H21" s="323"/>
    </row>
    <row r="22" spans="1:8" ht="22.5" customHeight="1" x14ac:dyDescent="0.2">
      <c r="A22" s="191"/>
      <c r="B22" s="344"/>
      <c r="C22" s="344"/>
      <c r="D22" s="852"/>
      <c r="E22" s="852"/>
      <c r="F22" s="852"/>
      <c r="G22" s="201"/>
      <c r="H22" s="202">
        <f>D21+E21+F21+G21</f>
        <v>0</v>
      </c>
    </row>
    <row r="23" spans="1:8" ht="22.5" customHeight="1" x14ac:dyDescent="0.2">
      <c r="A23" s="191"/>
      <c r="B23" s="344"/>
      <c r="C23" s="344"/>
      <c r="D23" s="347"/>
      <c r="E23" s="347"/>
      <c r="F23" s="347"/>
      <c r="G23" s="203"/>
      <c r="H23" s="202"/>
    </row>
    <row r="24" spans="1:8" ht="22.5" customHeight="1" x14ac:dyDescent="0.2">
      <c r="A24" s="580">
        <v>9</v>
      </c>
      <c r="B24" s="856" t="s">
        <v>145</v>
      </c>
      <c r="C24" s="856"/>
      <c r="D24" s="856"/>
      <c r="E24" s="347"/>
      <c r="F24" s="347"/>
      <c r="G24" s="347"/>
      <c r="H24" s="279">
        <f>ROUND((IF(H22=0,0,H13/H22)),2)</f>
        <v>0</v>
      </c>
    </row>
    <row r="25" spans="1:8" ht="22.5" customHeight="1" x14ac:dyDescent="0.2">
      <c r="A25" s="575"/>
      <c r="B25" s="842"/>
      <c r="C25" s="842"/>
      <c r="D25" s="842"/>
      <c r="E25" s="200"/>
      <c r="F25" s="200"/>
      <c r="G25" s="200"/>
      <c r="H25" s="576"/>
    </row>
    <row r="26" spans="1:8" ht="34.5" customHeight="1" x14ac:dyDescent="0.2">
      <c r="B26" s="842"/>
      <c r="C26" s="842"/>
      <c r="D26" s="842"/>
      <c r="H26" s="213"/>
    </row>
    <row r="27" spans="1:8" ht="27.75" customHeight="1" x14ac:dyDescent="0.2">
      <c r="A27" s="204"/>
      <c r="B27" s="843" t="s">
        <v>65</v>
      </c>
      <c r="C27" s="843"/>
      <c r="D27" s="843"/>
      <c r="E27" s="843"/>
      <c r="F27" s="843"/>
      <c r="G27" s="843"/>
      <c r="H27" s="844"/>
    </row>
    <row r="28" spans="1:8" ht="20.100000000000001" customHeight="1" x14ac:dyDescent="0.2">
      <c r="A28" s="205"/>
      <c r="B28" s="845"/>
      <c r="C28" s="845"/>
      <c r="D28" s="206"/>
      <c r="E28" s="206"/>
      <c r="F28" s="206"/>
      <c r="G28" s="206"/>
      <c r="H28" s="207"/>
    </row>
    <row r="29" spans="1:8" ht="20.100000000000001" customHeight="1" x14ac:dyDescent="0.2">
      <c r="A29" s="205"/>
      <c r="B29" s="208"/>
      <c r="C29" s="208"/>
      <c r="D29" s="208" t="s">
        <v>185</v>
      </c>
      <c r="E29" s="208" t="s">
        <v>186</v>
      </c>
      <c r="F29" s="208" t="s">
        <v>108</v>
      </c>
      <c r="G29" s="208" t="s">
        <v>109</v>
      </c>
      <c r="H29" s="207" t="s">
        <v>110</v>
      </c>
    </row>
    <row r="30" spans="1:8" ht="40.35" customHeight="1" x14ac:dyDescent="0.2">
      <c r="A30" s="205"/>
      <c r="B30" s="208"/>
      <c r="C30" s="208"/>
      <c r="D30" s="577" t="s">
        <v>237</v>
      </c>
      <c r="E30" s="578" t="s">
        <v>238</v>
      </c>
      <c r="F30" s="578" t="s">
        <v>239</v>
      </c>
      <c r="G30" s="578" t="s">
        <v>240</v>
      </c>
      <c r="H30" s="207"/>
    </row>
    <row r="31" spans="1:8" ht="22.5" customHeight="1" x14ac:dyDescent="0.2">
      <c r="A31" s="580">
        <v>10</v>
      </c>
      <c r="B31" s="841" t="s">
        <v>177</v>
      </c>
      <c r="C31" s="841"/>
      <c r="D31" s="271">
        <f>F17</f>
        <v>0</v>
      </c>
      <c r="E31" s="271">
        <f>F18</f>
        <v>0</v>
      </c>
      <c r="F31" s="301" t="str">
        <f>F19</f>
        <v>N/A</v>
      </c>
      <c r="G31" s="301" t="str">
        <f>F20</f>
        <v>N/A</v>
      </c>
      <c r="H31" s="209">
        <f>SUM(D31:E31)</f>
        <v>0</v>
      </c>
    </row>
    <row r="32" spans="1:8" ht="22.5" customHeight="1" x14ac:dyDescent="0.2">
      <c r="A32" s="580">
        <v>11</v>
      </c>
      <c r="B32" s="841" t="s">
        <v>146</v>
      </c>
      <c r="C32" s="841"/>
      <c r="D32" s="285">
        <f>((+$H$24*D31))</f>
        <v>0</v>
      </c>
      <c r="E32" s="285">
        <f>((+$H$24*E31))</f>
        <v>0</v>
      </c>
      <c r="F32" s="302" t="s">
        <v>264</v>
      </c>
      <c r="G32" s="302" t="s">
        <v>264</v>
      </c>
      <c r="H32" s="286">
        <f>((+$H$24*H31))</f>
        <v>0</v>
      </c>
    </row>
    <row r="33" spans="1:8" ht="22.5" customHeight="1" x14ac:dyDescent="0.2">
      <c r="A33" s="580">
        <v>12</v>
      </c>
      <c r="B33" s="841" t="s">
        <v>202</v>
      </c>
      <c r="C33" s="841"/>
      <c r="D33" s="287">
        <f>-'Sch 8 - Revenues '!F17</f>
        <v>0</v>
      </c>
      <c r="E33" s="287">
        <f>-'Sch 8 - Revenues '!G17</f>
        <v>0</v>
      </c>
      <c r="F33" s="303" t="s">
        <v>264</v>
      </c>
      <c r="G33" s="303" t="s">
        <v>264</v>
      </c>
      <c r="H33" s="288">
        <f>SUM(D33:E33)</f>
        <v>0</v>
      </c>
    </row>
    <row r="34" spans="1:8" ht="22.5" customHeight="1" x14ac:dyDescent="0.2">
      <c r="A34" s="580">
        <v>13</v>
      </c>
      <c r="B34" s="838" t="s">
        <v>147</v>
      </c>
      <c r="C34" s="838"/>
      <c r="D34" s="283">
        <f>ROUNDDOWN(SUM(D32:D33),0)</f>
        <v>0</v>
      </c>
      <c r="E34" s="283">
        <f>ROUNDDOWN(SUM(E32:E33),0)</f>
        <v>0</v>
      </c>
      <c r="F34" s="304" t="s">
        <v>264</v>
      </c>
      <c r="G34" s="304" t="s">
        <v>264</v>
      </c>
      <c r="H34" s="284">
        <f>ROUNDDOWN(SUM(H32:H33),0)</f>
        <v>0</v>
      </c>
    </row>
    <row r="35" spans="1:8" ht="22.5" customHeight="1" x14ac:dyDescent="0.2">
      <c r="A35" s="580">
        <v>14</v>
      </c>
      <c r="B35" s="838" t="s">
        <v>148</v>
      </c>
      <c r="C35" s="838"/>
      <c r="D35" s="287">
        <f>ROUNDUP(SUM(+D34*0.5),0)</f>
        <v>0</v>
      </c>
      <c r="E35" s="287">
        <f>ROUNDUP(SUM(+E34*0.5),0)</f>
        <v>0</v>
      </c>
      <c r="F35" s="303" t="s">
        <v>264</v>
      </c>
      <c r="G35" s="303" t="s">
        <v>264</v>
      </c>
      <c r="H35" s="288">
        <f>ROUNDDOWN(SUM(+H34*0.5),0)</f>
        <v>0</v>
      </c>
    </row>
    <row r="36" spans="1:8" ht="22.5" customHeight="1" x14ac:dyDescent="0.2">
      <c r="A36" s="580">
        <v>15</v>
      </c>
      <c r="B36" s="838" t="s">
        <v>149</v>
      </c>
      <c r="C36" s="838"/>
      <c r="D36" s="289">
        <f>ROUNDDOWN(SUM(D34-D35),0)</f>
        <v>0</v>
      </c>
      <c r="E36" s="289">
        <f>ROUNDDOWN(SUM(E34-E35),0)</f>
        <v>0</v>
      </c>
      <c r="F36" s="305" t="s">
        <v>264</v>
      </c>
      <c r="G36" s="305" t="s">
        <v>264</v>
      </c>
      <c r="H36" s="290">
        <f>ROUNDDOWN(SUM(H34-H35),0)</f>
        <v>0</v>
      </c>
    </row>
    <row r="37" spans="1:8" ht="20.100000000000001" customHeight="1" x14ac:dyDescent="0.2">
      <c r="A37" s="205"/>
      <c r="B37" s="838"/>
      <c r="C37" s="838"/>
      <c r="D37" s="342"/>
      <c r="E37" s="342"/>
      <c r="F37" s="342"/>
      <c r="G37" s="345"/>
      <c r="H37" s="215"/>
    </row>
    <row r="38" spans="1:8" x14ac:dyDescent="0.2">
      <c r="A38" s="212"/>
      <c r="B38" s="839"/>
      <c r="C38" s="839"/>
      <c r="D38" s="343"/>
      <c r="E38" s="343"/>
      <c r="F38" s="343"/>
      <c r="G38" s="343"/>
      <c r="H38" s="216"/>
    </row>
    <row r="39" spans="1:8" x14ac:dyDescent="0.2"/>
    <row r="40" spans="1:8" s="319" customFormat="1" ht="15" customHeight="1" x14ac:dyDescent="0.2">
      <c r="A40" s="325" t="s">
        <v>49</v>
      </c>
      <c r="B40" s="756" t="s">
        <v>271</v>
      </c>
      <c r="C40" s="756"/>
      <c r="D40" s="756"/>
      <c r="E40" s="756"/>
      <c r="F40" s="756"/>
      <c r="G40" s="756"/>
      <c r="H40" s="322"/>
    </row>
    <row r="41" spans="1:8" s="319" customFormat="1" ht="15" customHeight="1" x14ac:dyDescent="0.2">
      <c r="A41" s="325"/>
      <c r="B41" s="756"/>
      <c r="C41" s="756"/>
      <c r="D41" s="756"/>
      <c r="E41" s="756"/>
      <c r="F41" s="756"/>
      <c r="G41" s="756"/>
      <c r="H41" s="322"/>
    </row>
    <row r="42" spans="1:8" s="319" customFormat="1" ht="15" customHeight="1" x14ac:dyDescent="0.2">
      <c r="A42" s="325"/>
      <c r="B42" s="322"/>
      <c r="C42" s="322"/>
      <c r="D42" s="322"/>
      <c r="E42" s="322"/>
      <c r="F42" s="322"/>
      <c r="G42" s="322"/>
      <c r="H42" s="322"/>
    </row>
    <row r="43" spans="1:8" s="319" customFormat="1" ht="15.75" customHeight="1" x14ac:dyDescent="0.2">
      <c r="A43" s="325" t="s">
        <v>242</v>
      </c>
      <c r="B43" s="756" t="s">
        <v>236</v>
      </c>
      <c r="C43" s="756"/>
      <c r="D43" s="756"/>
      <c r="E43" s="756"/>
      <c r="F43" s="756"/>
      <c r="G43" s="756"/>
      <c r="H43" s="322"/>
    </row>
    <row r="44" spans="1:8" s="319" customFormat="1" ht="15.75" x14ac:dyDescent="0.2">
      <c r="A44" s="325"/>
      <c r="B44" s="322"/>
      <c r="C44" s="322"/>
      <c r="D44" s="322"/>
      <c r="E44" s="322"/>
      <c r="F44" s="322"/>
      <c r="G44" s="322"/>
      <c r="H44" s="322"/>
    </row>
    <row r="45" spans="1:8" s="319" customFormat="1" ht="15.75" customHeight="1" x14ac:dyDescent="0.2">
      <c r="A45" s="325" t="s">
        <v>265</v>
      </c>
      <c r="B45" s="756" t="s">
        <v>266</v>
      </c>
      <c r="C45" s="756"/>
      <c r="D45" s="756"/>
      <c r="E45" s="756"/>
      <c r="F45" s="756"/>
      <c r="G45" s="756"/>
      <c r="H45" s="322"/>
    </row>
    <row r="46" spans="1:8" s="319" customFormat="1" ht="15.75" customHeight="1" x14ac:dyDescent="0.2">
      <c r="A46" s="579"/>
      <c r="B46" s="756"/>
      <c r="C46" s="756"/>
      <c r="D46" s="756"/>
      <c r="E46" s="756"/>
      <c r="F46" s="756"/>
      <c r="G46" s="756"/>
      <c r="H46" s="322"/>
    </row>
    <row r="47" spans="1:8" s="319" customFormat="1" x14ac:dyDescent="0.2">
      <c r="A47" s="321"/>
    </row>
    <row r="48" spans="1:8" hidden="1" x14ac:dyDescent="0.2">
      <c r="B48" s="270"/>
      <c r="C48" s="270"/>
      <c r="D48" s="270"/>
      <c r="E48" s="270"/>
      <c r="F48" s="270"/>
      <c r="G48" s="270"/>
      <c r="H48" s="270"/>
    </row>
    <row r="50" spans="4:4" hidden="1" x14ac:dyDescent="0.2">
      <c r="D50" s="276"/>
    </row>
    <row r="53" spans="4:4" hidden="1" x14ac:dyDescent="0.2">
      <c r="D53" s="277"/>
    </row>
  </sheetData>
  <sheetProtection password="9D29" sheet="1" objects="1" scenarios="1"/>
  <protectedRanges>
    <protectedRange sqref="D33:E33" name="Range4"/>
    <protectedRange sqref="D31:E31" name="Range3"/>
    <protectedRange sqref="D17:G18 D21:G21" name="Range2"/>
    <protectedRange sqref="F8:F10" name="Range1"/>
    <protectedRange password="E7EE" sqref="D21:G21" name="Range5"/>
    <protectedRange password="E7EE" sqref="F17:G18" name="Range6"/>
    <protectedRange sqref="D19:G20" name="Range2_1"/>
    <protectedRange password="E7EE" sqref="F19:G20" name="Range6_1"/>
    <protectedRange sqref="F33:G33" name="Range4_2"/>
    <protectedRange sqref="F31:G31" name="Range3_2"/>
  </protectedRanges>
  <mergeCells count="30">
    <mergeCell ref="B7:D7"/>
    <mergeCell ref="G15:G16"/>
    <mergeCell ref="D22:F22"/>
    <mergeCell ref="D15:F15"/>
    <mergeCell ref="B24:D24"/>
    <mergeCell ref="B9:D9"/>
    <mergeCell ref="B10:D10"/>
    <mergeCell ref="B12:D12"/>
    <mergeCell ref="B11:D11"/>
    <mergeCell ref="A1:H1"/>
    <mergeCell ref="A3:B3"/>
    <mergeCell ref="G3:H3"/>
    <mergeCell ref="A4:B4"/>
    <mergeCell ref="B6:H6"/>
    <mergeCell ref="B45:G46"/>
    <mergeCell ref="B35:C35"/>
    <mergeCell ref="B36:C36"/>
    <mergeCell ref="B38:C38"/>
    <mergeCell ref="B13:D13"/>
    <mergeCell ref="B40:G41"/>
    <mergeCell ref="B43:G43"/>
    <mergeCell ref="B33:C33"/>
    <mergeCell ref="B34:C34"/>
    <mergeCell ref="B37:C37"/>
    <mergeCell ref="B31:C31"/>
    <mergeCell ref="B32:C32"/>
    <mergeCell ref="B25:D25"/>
    <mergeCell ref="B26:D26"/>
    <mergeCell ref="B27:H27"/>
    <mergeCell ref="B28:C28"/>
  </mergeCells>
  <dataValidations disablePrompts="1" count="11">
    <dataValidation type="list" allowBlank="1" showInputMessage="1" showErrorMessage="1" prompt="Select Yes or No" sqref="F8">
      <formula1>"Yes, No"</formula1>
    </dataValidation>
    <dataValidation allowBlank="1" showInputMessage="1" showErrorMessage="1" prompt="Enter Number of MTS Transports Managed Care July 1 through September 30" sqref="D17"/>
    <dataValidation allowBlank="1" showInputMessage="1" showErrorMessage="1" prompt="Enter Number of MTS Transports Medi-Medi July 1 through September 30" sqref="E17"/>
    <dataValidation allowBlank="1" showInputMessage="1" showErrorMessage="1" prompt="Enter Number of MTS Transports Fee for Service July 1 through September 30" sqref="F17"/>
    <dataValidation allowBlank="1" showInputMessage="1" showErrorMessage="1" prompt="Enter Number of MTS Transports Other July 1 through September 30" sqref="G17"/>
    <dataValidation allowBlank="1" showInputMessage="1" showErrorMessage="1" prompt="Enter Number of MTS Transports Managed Care October 1 through December 31" sqref="D18"/>
    <dataValidation allowBlank="1" showInputMessage="1" showErrorMessage="1" prompt="Enter Number of MTS Transports Medi-Medi October 1 through December 31" sqref="E18"/>
    <dataValidation allowBlank="1" showInputMessage="1" showErrorMessage="1" prompt="Enter Number of MTS Transports Fee for Service October 1 through December 31" sqref="F18"/>
    <dataValidation allowBlank="1" showInputMessage="1" showErrorMessage="1" prompt="Enter Number of MTS Transports Other October 1 through December 31" sqref="G18"/>
    <dataValidation allowBlank="1" showInputMessage="1" showErrorMessage="1" prompt="If No, Enter the total cost to be used for calculating the Indirect Cost" sqref="F9"/>
    <dataValidation allowBlank="1" showInputMessage="1" showErrorMessage="1" prompt="Enter percentage if the percentage-based indirect cost factor is elected, review SPA 09-024, Section C, Paragraph 1.b. and submit supporting documentation with the cost report submission." sqref="F10"/>
  </dataValidations>
  <printOptions horizontalCentered="1"/>
  <pageMargins left="0.33" right="0.33" top="0.75" bottom="0.5" header="0.25" footer="0.25"/>
  <pageSetup scale="64" fitToHeight="0" orientation="portrait" horizontalDpi="1200" verticalDpi="1200" r:id="rId1"/>
  <headerFooter alignWithMargins="0">
    <oddHeader>&amp;LState of California – Health and Human Services Agency&amp;RDepartment of Health Care Services</oddHeader>
    <oddFooter>&amp;LDHCS 5285 (Revised 01/2023)&amp;RPage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49"/>
  <sheetViews>
    <sheetView view="pageLayout" zoomScale="85" zoomScaleNormal="80" zoomScaleSheetLayoutView="80" zoomScalePageLayoutView="85" workbookViewId="0">
      <selection activeCell="A49" sqref="A49:B49"/>
    </sheetView>
  </sheetViews>
  <sheetFormatPr defaultColWidth="0" defaultRowHeight="15" zeroHeight="1" x14ac:dyDescent="0.2"/>
  <cols>
    <col min="1" max="2" width="5.109375" style="18" customWidth="1"/>
    <col min="3" max="3" width="13.88671875" style="24" customWidth="1"/>
    <col min="4" max="4" width="32.44140625" style="24" customWidth="1"/>
    <col min="5" max="5" width="9.5546875" style="24" customWidth="1"/>
    <col min="6" max="6" width="5" style="24" customWidth="1"/>
    <col min="7" max="7" width="8.88671875" style="24" customWidth="1"/>
    <col min="8" max="8" width="3.109375" style="24" customWidth="1"/>
    <col min="9" max="9" width="15.109375" style="24" customWidth="1"/>
    <col min="10" max="16384" width="8.88671875" style="24" hidden="1"/>
  </cols>
  <sheetData>
    <row r="1" spans="1:11" ht="18" customHeight="1" x14ac:dyDescent="0.2">
      <c r="A1" s="882" t="s">
        <v>167</v>
      </c>
      <c r="B1" s="882"/>
      <c r="C1" s="882"/>
      <c r="D1" s="882"/>
      <c r="E1" s="882"/>
      <c r="F1" s="882"/>
      <c r="G1" s="882"/>
      <c r="H1" s="882"/>
      <c r="I1" s="882"/>
    </row>
    <row r="2" spans="1:11" ht="14.25" customHeight="1" x14ac:dyDescent="0.2">
      <c r="C2" s="27"/>
      <c r="D2" s="27"/>
      <c r="E2" s="27"/>
      <c r="F2" s="27"/>
      <c r="G2" s="27"/>
      <c r="H2" s="27"/>
      <c r="I2" s="27"/>
    </row>
    <row r="3" spans="1:11" ht="14.25" customHeight="1" x14ac:dyDescent="0.2">
      <c r="A3" s="884" t="s">
        <v>282</v>
      </c>
      <c r="B3" s="884"/>
      <c r="C3" s="884" t="s">
        <v>169</v>
      </c>
      <c r="D3" s="582">
        <f>Fire_District_Name</f>
        <v>0</v>
      </c>
      <c r="E3" s="27"/>
      <c r="F3" s="63"/>
      <c r="G3" s="583" t="s">
        <v>91</v>
      </c>
      <c r="H3" s="885">
        <f>FYE</f>
        <v>44926</v>
      </c>
      <c r="I3" s="885"/>
      <c r="K3" s="24" t="s">
        <v>63</v>
      </c>
    </row>
    <row r="4" spans="1:11" ht="14.25" customHeight="1" x14ac:dyDescent="0.2">
      <c r="A4" s="884" t="s">
        <v>283</v>
      </c>
      <c r="B4" s="884"/>
      <c r="C4" s="884"/>
      <c r="D4" s="478">
        <f>NPI</f>
        <v>0</v>
      </c>
      <c r="E4" s="63"/>
      <c r="F4" s="63"/>
      <c r="G4" s="63"/>
      <c r="H4" s="63"/>
      <c r="I4" s="63"/>
      <c r="K4" s="24" t="s">
        <v>64</v>
      </c>
    </row>
    <row r="5" spans="1:11" ht="14.25" customHeight="1" x14ac:dyDescent="0.2">
      <c r="A5" s="886"/>
      <c r="B5" s="886"/>
      <c r="C5" s="886"/>
      <c r="D5" s="584"/>
      <c r="E5" s="63"/>
      <c r="F5" s="63"/>
      <c r="G5" s="63"/>
      <c r="H5" s="63"/>
      <c r="I5" s="63"/>
    </row>
    <row r="6" spans="1:11" ht="19.5" customHeight="1" x14ac:dyDescent="0.2">
      <c r="C6" s="27"/>
      <c r="D6" s="27"/>
      <c r="E6" s="27"/>
      <c r="F6" s="27"/>
      <c r="G6" s="27"/>
      <c r="H6" s="27"/>
      <c r="I6" s="27"/>
    </row>
    <row r="7" spans="1:11" ht="19.5" customHeight="1" x14ac:dyDescent="0.2">
      <c r="A7" s="883" t="s">
        <v>180</v>
      </c>
      <c r="B7" s="883"/>
      <c r="C7" s="883"/>
      <c r="D7" s="883"/>
      <c r="E7" s="883"/>
      <c r="F7" s="883"/>
      <c r="G7" s="883"/>
      <c r="H7" s="883"/>
      <c r="I7" s="883"/>
    </row>
    <row r="8" spans="1:11" s="27" customFormat="1" ht="18.95" customHeight="1" thickBot="1" x14ac:dyDescent="0.25">
      <c r="A8" s="585" t="s">
        <v>126</v>
      </c>
      <c r="B8" s="586" t="s">
        <v>127</v>
      </c>
      <c r="C8" s="867" t="s">
        <v>181</v>
      </c>
      <c r="D8" s="868"/>
      <c r="E8" s="868"/>
      <c r="F8" s="868"/>
      <c r="G8" s="868"/>
      <c r="H8" s="881"/>
      <c r="I8" s="587" t="s">
        <v>57</v>
      </c>
    </row>
    <row r="9" spans="1:11" ht="18.95" customHeight="1" thickTop="1" x14ac:dyDescent="0.2">
      <c r="A9" s="87"/>
      <c r="B9" s="88"/>
      <c r="C9" s="862"/>
      <c r="D9" s="863"/>
      <c r="E9" s="863"/>
      <c r="F9" s="863"/>
      <c r="G9" s="863"/>
      <c r="H9" s="878"/>
      <c r="I9" s="183"/>
    </row>
    <row r="10" spans="1:11" ht="18.95" customHeight="1" x14ac:dyDescent="0.2">
      <c r="A10" s="89"/>
      <c r="B10" s="90"/>
      <c r="C10" s="862"/>
      <c r="D10" s="863"/>
      <c r="E10" s="863"/>
      <c r="F10" s="863"/>
      <c r="G10" s="863"/>
      <c r="H10" s="878"/>
      <c r="I10" s="184"/>
    </row>
    <row r="11" spans="1:11" ht="18.95" customHeight="1" x14ac:dyDescent="0.2">
      <c r="A11" s="89"/>
      <c r="B11" s="90"/>
      <c r="C11" s="862"/>
      <c r="D11" s="863"/>
      <c r="E11" s="863"/>
      <c r="F11" s="863"/>
      <c r="G11" s="863"/>
      <c r="H11" s="878"/>
      <c r="I11" s="184"/>
    </row>
    <row r="12" spans="1:11" ht="18.95" customHeight="1" x14ac:dyDescent="0.2">
      <c r="A12" s="89"/>
      <c r="B12" s="91"/>
      <c r="C12" s="862"/>
      <c r="D12" s="863"/>
      <c r="E12" s="863"/>
      <c r="F12" s="863"/>
      <c r="G12" s="863"/>
      <c r="H12" s="878"/>
      <c r="I12" s="184"/>
    </row>
    <row r="13" spans="1:11" ht="18.95" customHeight="1" x14ac:dyDescent="0.2">
      <c r="A13" s="93"/>
      <c r="B13" s="92"/>
      <c r="C13" s="862"/>
      <c r="D13" s="863"/>
      <c r="E13" s="863"/>
      <c r="F13" s="863"/>
      <c r="G13" s="863"/>
      <c r="H13" s="878"/>
      <c r="I13" s="184"/>
    </row>
    <row r="14" spans="1:11" ht="18.95" customHeight="1" x14ac:dyDescent="0.2">
      <c r="A14" s="93"/>
      <c r="B14" s="92"/>
      <c r="C14" s="862"/>
      <c r="D14" s="863"/>
      <c r="E14" s="863"/>
      <c r="F14" s="863"/>
      <c r="G14" s="863"/>
      <c r="H14" s="878"/>
      <c r="I14" s="184"/>
    </row>
    <row r="15" spans="1:11" ht="18.95" customHeight="1" x14ac:dyDescent="0.2">
      <c r="A15" s="93"/>
      <c r="B15" s="92"/>
      <c r="C15" s="862"/>
      <c r="D15" s="863"/>
      <c r="E15" s="863"/>
      <c r="F15" s="863"/>
      <c r="G15" s="863"/>
      <c r="H15" s="878"/>
      <c r="I15" s="184"/>
    </row>
    <row r="16" spans="1:11" ht="18.95" customHeight="1" x14ac:dyDescent="0.2">
      <c r="A16" s="93"/>
      <c r="B16" s="92"/>
      <c r="C16" s="862"/>
      <c r="D16" s="863"/>
      <c r="E16" s="863"/>
      <c r="F16" s="863"/>
      <c r="G16" s="863"/>
      <c r="H16" s="878"/>
      <c r="I16" s="184"/>
    </row>
    <row r="17" spans="1:9" ht="18.95" customHeight="1" x14ac:dyDescent="0.2">
      <c r="A17" s="93"/>
      <c r="B17" s="92"/>
      <c r="C17" s="862"/>
      <c r="D17" s="863"/>
      <c r="E17" s="863"/>
      <c r="F17" s="863"/>
      <c r="G17" s="863"/>
      <c r="H17" s="878"/>
      <c r="I17" s="185"/>
    </row>
    <row r="18" spans="1:9" ht="18.95" customHeight="1" x14ac:dyDescent="0.2">
      <c r="A18" s="93"/>
      <c r="B18" s="92"/>
      <c r="C18" s="862"/>
      <c r="D18" s="863"/>
      <c r="E18" s="863"/>
      <c r="F18" s="863"/>
      <c r="G18" s="863"/>
      <c r="H18" s="878"/>
      <c r="I18" s="185"/>
    </row>
    <row r="19" spans="1:9" ht="18.95" customHeight="1" x14ac:dyDescent="0.2">
      <c r="A19" s="93"/>
      <c r="B19" s="92"/>
      <c r="C19" s="862"/>
      <c r="D19" s="863"/>
      <c r="E19" s="863"/>
      <c r="F19" s="863"/>
      <c r="G19" s="863"/>
      <c r="H19" s="878"/>
      <c r="I19" s="184"/>
    </row>
    <row r="20" spans="1:9" ht="18.95" customHeight="1" x14ac:dyDescent="0.2">
      <c r="A20" s="93"/>
      <c r="B20" s="92"/>
      <c r="C20" s="862"/>
      <c r="D20" s="863"/>
      <c r="E20" s="863"/>
      <c r="F20" s="863"/>
      <c r="G20" s="863"/>
      <c r="H20" s="878"/>
      <c r="I20" s="184"/>
    </row>
    <row r="21" spans="1:9" ht="18.95" customHeight="1" x14ac:dyDescent="0.2">
      <c r="A21" s="93"/>
      <c r="B21" s="92"/>
      <c r="C21" s="862"/>
      <c r="D21" s="863"/>
      <c r="E21" s="863"/>
      <c r="F21" s="863"/>
      <c r="G21" s="863"/>
      <c r="H21" s="878"/>
      <c r="I21" s="184"/>
    </row>
    <row r="22" spans="1:9" ht="18.95" customHeight="1" x14ac:dyDescent="0.2">
      <c r="A22" s="25"/>
      <c r="B22" s="64"/>
      <c r="C22" s="865"/>
      <c r="D22" s="879"/>
      <c r="E22" s="879"/>
      <c r="F22" s="879"/>
      <c r="G22" s="879"/>
      <c r="H22" s="880"/>
      <c r="I22" s="186"/>
    </row>
    <row r="23" spans="1:9" x14ac:dyDescent="0.2">
      <c r="C23" s="1"/>
      <c r="D23" s="1"/>
      <c r="E23" s="1"/>
      <c r="F23" s="1"/>
      <c r="G23" s="1"/>
      <c r="H23" s="1"/>
      <c r="I23" s="1"/>
    </row>
    <row r="24" spans="1:9" ht="9" customHeight="1" x14ac:dyDescent="0.2">
      <c r="C24" s="27"/>
      <c r="D24" s="27"/>
      <c r="E24" s="27"/>
      <c r="F24" s="27"/>
      <c r="G24" s="27"/>
      <c r="H24" s="27"/>
      <c r="I24" s="27"/>
    </row>
    <row r="25" spans="1:9" s="27" customFormat="1" ht="19.5" customHeight="1" x14ac:dyDescent="0.2">
      <c r="A25" s="877" t="s">
        <v>125</v>
      </c>
      <c r="B25" s="877"/>
      <c r="C25" s="877"/>
      <c r="D25" s="877"/>
      <c r="E25" s="877"/>
      <c r="F25" s="877"/>
      <c r="G25" s="877"/>
      <c r="H25" s="877"/>
      <c r="I25" s="877"/>
    </row>
    <row r="26" spans="1:9" s="27" customFormat="1" ht="18.95" customHeight="1" thickBot="1" x14ac:dyDescent="0.25">
      <c r="A26" s="585" t="s">
        <v>126</v>
      </c>
      <c r="B26" s="586" t="s">
        <v>127</v>
      </c>
      <c r="C26" s="867" t="s">
        <v>128</v>
      </c>
      <c r="D26" s="868"/>
      <c r="E26" s="868"/>
      <c r="F26" s="868"/>
      <c r="G26" s="868"/>
      <c r="H26" s="881"/>
      <c r="I26" s="587" t="s">
        <v>57</v>
      </c>
    </row>
    <row r="27" spans="1:9" s="27" customFormat="1" ht="18.95" customHeight="1" thickTop="1" x14ac:dyDescent="0.2">
      <c r="A27" s="87"/>
      <c r="B27" s="88"/>
      <c r="C27" s="862"/>
      <c r="D27" s="863"/>
      <c r="E27" s="863"/>
      <c r="F27" s="863"/>
      <c r="G27" s="863"/>
      <c r="H27" s="878"/>
      <c r="I27" s="187"/>
    </row>
    <row r="28" spans="1:9" s="27" customFormat="1" ht="18.95" customHeight="1" x14ac:dyDescent="0.2">
      <c r="A28" s="89"/>
      <c r="B28" s="90"/>
      <c r="C28" s="862"/>
      <c r="D28" s="863"/>
      <c r="E28" s="863"/>
      <c r="F28" s="863"/>
      <c r="G28" s="863"/>
      <c r="H28" s="878"/>
      <c r="I28" s="188"/>
    </row>
    <row r="29" spans="1:9" s="27" customFormat="1" ht="18.95" customHeight="1" x14ac:dyDescent="0.2">
      <c r="A29" s="89"/>
      <c r="B29" s="90"/>
      <c r="C29" s="862"/>
      <c r="D29" s="863"/>
      <c r="E29" s="863"/>
      <c r="F29" s="863"/>
      <c r="G29" s="863"/>
      <c r="H29" s="878"/>
      <c r="I29" s="188"/>
    </row>
    <row r="30" spans="1:9" s="27" customFormat="1" ht="18.95" customHeight="1" x14ac:dyDescent="0.2">
      <c r="A30" s="89"/>
      <c r="B30" s="91"/>
      <c r="C30" s="862"/>
      <c r="D30" s="863"/>
      <c r="E30" s="863"/>
      <c r="F30" s="863"/>
      <c r="G30" s="863"/>
      <c r="H30" s="878"/>
      <c r="I30" s="189"/>
    </row>
    <row r="31" spans="1:9" s="27" customFormat="1" ht="18.95" customHeight="1" x14ac:dyDescent="0.2">
      <c r="A31" s="89"/>
      <c r="B31" s="91"/>
      <c r="C31" s="862"/>
      <c r="D31" s="863"/>
      <c r="E31" s="863"/>
      <c r="F31" s="863"/>
      <c r="G31" s="863"/>
      <c r="H31" s="878"/>
      <c r="I31" s="189"/>
    </row>
    <row r="32" spans="1:9" s="27" customFormat="1" ht="18.95" customHeight="1" x14ac:dyDescent="0.2">
      <c r="A32" s="89"/>
      <c r="B32" s="91"/>
      <c r="C32" s="862"/>
      <c r="D32" s="863"/>
      <c r="E32" s="863"/>
      <c r="F32" s="863"/>
      <c r="G32" s="863"/>
      <c r="H32" s="878"/>
      <c r="I32" s="189"/>
    </row>
    <row r="33" spans="1:9" s="27" customFormat="1" ht="18.95" customHeight="1" x14ac:dyDescent="0.2">
      <c r="A33" s="89"/>
      <c r="B33" s="91"/>
      <c r="C33" s="862"/>
      <c r="D33" s="863"/>
      <c r="E33" s="863"/>
      <c r="F33" s="863"/>
      <c r="G33" s="863"/>
      <c r="H33" s="878"/>
      <c r="I33" s="189"/>
    </row>
    <row r="34" spans="1:9" s="27" customFormat="1" ht="18.95" customHeight="1" x14ac:dyDescent="0.2">
      <c r="A34" s="89"/>
      <c r="B34" s="91"/>
      <c r="C34" s="862"/>
      <c r="D34" s="863"/>
      <c r="E34" s="863"/>
      <c r="F34" s="863"/>
      <c r="G34" s="863"/>
      <c r="H34" s="878"/>
      <c r="I34" s="189"/>
    </row>
    <row r="35" spans="1:9" s="27" customFormat="1" ht="18.95" customHeight="1" x14ac:dyDescent="0.2">
      <c r="A35" s="89"/>
      <c r="B35" s="91"/>
      <c r="C35" s="862"/>
      <c r="D35" s="863"/>
      <c r="E35" s="863"/>
      <c r="F35" s="863"/>
      <c r="G35" s="863"/>
      <c r="H35" s="878"/>
      <c r="I35" s="189"/>
    </row>
    <row r="36" spans="1:9" s="27" customFormat="1" ht="18.95" customHeight="1" x14ac:dyDescent="0.2">
      <c r="A36" s="89"/>
      <c r="B36" s="92"/>
      <c r="C36" s="862"/>
      <c r="D36" s="863"/>
      <c r="E36" s="863"/>
      <c r="F36" s="863"/>
      <c r="G36" s="863"/>
      <c r="H36" s="878"/>
      <c r="I36" s="189"/>
    </row>
    <row r="37" spans="1:9" s="27" customFormat="1" ht="18.95" customHeight="1" x14ac:dyDescent="0.2">
      <c r="A37" s="93"/>
      <c r="B37" s="92"/>
      <c r="C37" s="862"/>
      <c r="D37" s="863"/>
      <c r="E37" s="863"/>
      <c r="F37" s="863"/>
      <c r="G37" s="863"/>
      <c r="H37" s="878"/>
      <c r="I37" s="189"/>
    </row>
    <row r="38" spans="1:9" s="27" customFormat="1" ht="18.95" customHeight="1" x14ac:dyDescent="0.2">
      <c r="A38" s="93"/>
      <c r="B38" s="92"/>
      <c r="C38" s="862"/>
      <c r="D38" s="863"/>
      <c r="E38" s="863"/>
      <c r="F38" s="863"/>
      <c r="G38" s="863"/>
      <c r="H38" s="878"/>
      <c r="I38" s="189"/>
    </row>
    <row r="39" spans="1:9" s="27" customFormat="1" ht="18.95" customHeight="1" x14ac:dyDescent="0.2">
      <c r="A39" s="25"/>
      <c r="B39" s="64"/>
      <c r="C39" s="865"/>
      <c r="D39" s="879"/>
      <c r="E39" s="879"/>
      <c r="F39" s="879"/>
      <c r="G39" s="879"/>
      <c r="H39" s="880"/>
      <c r="I39" s="186"/>
    </row>
    <row r="40" spans="1:9" s="27" customFormat="1" x14ac:dyDescent="0.2">
      <c r="A40" s="18"/>
      <c r="B40" s="18"/>
      <c r="C40" s="1"/>
      <c r="D40" s="1"/>
      <c r="E40" s="1"/>
      <c r="F40" s="1"/>
      <c r="G40" s="1"/>
      <c r="H40" s="1"/>
      <c r="I40" s="1"/>
    </row>
    <row r="41" spans="1:9" s="27" customFormat="1" ht="9" customHeight="1" x14ac:dyDescent="0.2">
      <c r="A41" s="18"/>
      <c r="B41" s="18"/>
    </row>
    <row r="42" spans="1:9" s="27" customFormat="1" ht="19.5" customHeight="1" x14ac:dyDescent="0.2">
      <c r="A42" s="877" t="s">
        <v>191</v>
      </c>
      <c r="B42" s="877"/>
      <c r="C42" s="877"/>
      <c r="D42" s="877"/>
      <c r="E42" s="877"/>
      <c r="F42" s="877"/>
      <c r="G42" s="877"/>
      <c r="H42" s="877"/>
      <c r="I42" s="877"/>
    </row>
    <row r="43" spans="1:9" s="27" customFormat="1" ht="18.95" customHeight="1" thickBot="1" x14ac:dyDescent="0.25">
      <c r="A43" s="870" t="s">
        <v>126</v>
      </c>
      <c r="B43" s="871"/>
      <c r="C43" s="867" t="s">
        <v>190</v>
      </c>
      <c r="D43" s="868"/>
      <c r="E43" s="868"/>
      <c r="F43" s="868"/>
      <c r="G43" s="868"/>
      <c r="H43" s="868"/>
      <c r="I43" s="869"/>
    </row>
    <row r="44" spans="1:9" s="27" customFormat="1" ht="18.95" customHeight="1" thickTop="1" x14ac:dyDescent="0.2">
      <c r="A44" s="872"/>
      <c r="B44" s="873"/>
      <c r="C44" s="874"/>
      <c r="D44" s="875"/>
      <c r="E44" s="875"/>
      <c r="F44" s="875"/>
      <c r="G44" s="875"/>
      <c r="H44" s="875"/>
      <c r="I44" s="876"/>
    </row>
    <row r="45" spans="1:9" s="27" customFormat="1" ht="18.95" customHeight="1" x14ac:dyDescent="0.2">
      <c r="A45" s="860"/>
      <c r="B45" s="861"/>
      <c r="C45" s="862"/>
      <c r="D45" s="863"/>
      <c r="E45" s="863"/>
      <c r="F45" s="863"/>
      <c r="G45" s="863"/>
      <c r="H45" s="863"/>
      <c r="I45" s="864"/>
    </row>
    <row r="46" spans="1:9" s="27" customFormat="1" ht="18.95" customHeight="1" x14ac:dyDescent="0.2">
      <c r="A46" s="860"/>
      <c r="B46" s="861"/>
      <c r="C46" s="862"/>
      <c r="D46" s="863"/>
      <c r="E46" s="863"/>
      <c r="F46" s="863"/>
      <c r="G46" s="863"/>
      <c r="H46" s="863"/>
      <c r="I46" s="864"/>
    </row>
    <row r="47" spans="1:9" s="27" customFormat="1" ht="18.95" customHeight="1" x14ac:dyDescent="0.2">
      <c r="A47" s="860"/>
      <c r="B47" s="861"/>
      <c r="C47" s="862"/>
      <c r="D47" s="863"/>
      <c r="E47" s="863"/>
      <c r="F47" s="863"/>
      <c r="G47" s="863"/>
      <c r="H47" s="863"/>
      <c r="I47" s="864"/>
    </row>
    <row r="48" spans="1:9" s="27" customFormat="1" ht="18.95" customHeight="1" x14ac:dyDescent="0.2">
      <c r="A48" s="860"/>
      <c r="B48" s="861"/>
      <c r="C48" s="862"/>
      <c r="D48" s="863"/>
      <c r="E48" s="863"/>
      <c r="F48" s="863"/>
      <c r="G48" s="863"/>
      <c r="H48" s="863"/>
      <c r="I48" s="864"/>
    </row>
    <row r="49" spans="1:9" s="27" customFormat="1" ht="18.95" customHeight="1" x14ac:dyDescent="0.2">
      <c r="A49" s="865"/>
      <c r="B49" s="866"/>
      <c r="C49" s="857"/>
      <c r="D49" s="858"/>
      <c r="E49" s="858"/>
      <c r="F49" s="858"/>
      <c r="G49" s="858"/>
      <c r="H49" s="858"/>
      <c r="I49" s="859"/>
    </row>
  </sheetData>
  <sheetProtection password="9D29" sheet="1" objects="1" scenarios="1"/>
  <protectedRanges>
    <protectedRange sqref="A15:I22 A13:I14 A9:I12" name="Range2"/>
    <protectedRange sqref="A32:I39 A44:I49 A27:I31" name="Range1"/>
  </protectedRanges>
  <dataConsolidate/>
  <mergeCells count="51">
    <mergeCell ref="C38:H38"/>
    <mergeCell ref="C39:H39"/>
    <mergeCell ref="C19:H19"/>
    <mergeCell ref="C20:H20"/>
    <mergeCell ref="C21:H21"/>
    <mergeCell ref="C29:H29"/>
    <mergeCell ref="A25:I25"/>
    <mergeCell ref="C26:H26"/>
    <mergeCell ref="C27:H27"/>
    <mergeCell ref="C28:H28"/>
    <mergeCell ref="A1:I1"/>
    <mergeCell ref="A7:I7"/>
    <mergeCell ref="A3:C3"/>
    <mergeCell ref="A4:C4"/>
    <mergeCell ref="H3:I3"/>
    <mergeCell ref="A5:C5"/>
    <mergeCell ref="C8:H8"/>
    <mergeCell ref="C10:H10"/>
    <mergeCell ref="C15:H15"/>
    <mergeCell ref="C11:H11"/>
    <mergeCell ref="C12:H12"/>
    <mergeCell ref="C13:H13"/>
    <mergeCell ref="C14:H14"/>
    <mergeCell ref="A42:I42"/>
    <mergeCell ref="A47:B47"/>
    <mergeCell ref="C47:I47"/>
    <mergeCell ref="C9:H9"/>
    <mergeCell ref="C18:H18"/>
    <mergeCell ref="C16:H16"/>
    <mergeCell ref="C17:H17"/>
    <mergeCell ref="C37:H37"/>
    <mergeCell ref="C22:H22"/>
    <mergeCell ref="C36:H36"/>
    <mergeCell ref="C31:H31"/>
    <mergeCell ref="C35:H35"/>
    <mergeCell ref="C34:H34"/>
    <mergeCell ref="C33:H33"/>
    <mergeCell ref="C30:H30"/>
    <mergeCell ref="C32:H32"/>
    <mergeCell ref="C49:I49"/>
    <mergeCell ref="A48:B48"/>
    <mergeCell ref="C48:I48"/>
    <mergeCell ref="A49:B49"/>
    <mergeCell ref="C43:I43"/>
    <mergeCell ref="A43:B43"/>
    <mergeCell ref="A44:B44"/>
    <mergeCell ref="C44:I44"/>
    <mergeCell ref="A45:B45"/>
    <mergeCell ref="C45:I45"/>
    <mergeCell ref="A46:B46"/>
    <mergeCell ref="C46:I46"/>
  </mergeCells>
  <dataValidations count="9">
    <dataValidation type="list" allowBlank="1" showInputMessage="1" showErrorMessage="1" sqref="K5">
      <formula1>$K$3:$K$4</formula1>
    </dataValidation>
    <dataValidation allowBlank="1" showInputMessage="1" showErrorMessage="1" prompt="Enter line number of the current schedule" sqref="B27:B39 B9:B22"/>
    <dataValidation allowBlank="1" showInputMessage="1" showErrorMessage="1" prompt="Please identify the statistical basis for allocation on Schedules 4 and 5." sqref="A27:A39"/>
    <dataValidation allowBlank="1" showInputMessage="1" showErrorMessage="1" prompt="Enter the statistical basis for allocation on Schedules 4 and 5." sqref="C27:H39"/>
    <dataValidation allowBlank="1" showInputMessage="1" showErrorMessage="1" prompt="Enter contract amount" sqref="I27:I39 I9:I22"/>
    <dataValidation allowBlank="1" showInputMessage="1" showErrorMessage="1" prompt="Enter all contracting arrangements noted on Schedules 1, 2, and 3." sqref="C9:H22 A9:A22"/>
    <dataValidation allowBlank="1" showInputMessage="1" showErrorMessage="1" prompt="Schedule 1 to Schedule 10" sqref="A50:B1048576"/>
    <dataValidation allowBlank="1" showInputMessage="1" showErrorMessage="1" prompt="Enter explanation for any additional allocations to Schedules 1 through Schedule 10." sqref="C44:I1048576"/>
    <dataValidation allowBlank="1" showInputMessage="1" showErrorMessage="1" prompt="Enter any additional allocations to Schedules 1 through Schedule 10" sqref="A44:B49"/>
  </dataValidations>
  <printOptions horizontalCentered="1"/>
  <pageMargins left="0.33" right="0.33" top="0.75" bottom="0.5" header="0.25" footer="0.25"/>
  <pageSetup scale="80" orientation="portrait" horizontalDpi="1200" verticalDpi="1200" r:id="rId1"/>
  <headerFooter alignWithMargins="0">
    <oddHeader>&amp;LState of California – Health and Human Services Agency&amp;RDepartment of Health Care Services</oddHeader>
    <oddFooter>&amp;LDHCS 5285 (Revised 01/2023)&amp;RPage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0"/>
  <sheetViews>
    <sheetView topLeftCell="A3" workbookViewId="0">
      <selection activeCell="C7" sqref="C7"/>
    </sheetView>
  </sheetViews>
  <sheetFormatPr defaultRowHeight="15" x14ac:dyDescent="0.2"/>
  <cols>
    <col min="1" max="1" width="34.77734375" bestFit="1" customWidth="1"/>
  </cols>
  <sheetData>
    <row r="2" spans="1:3" x14ac:dyDescent="0.2">
      <c r="A2" t="s">
        <v>251</v>
      </c>
      <c r="C2" t="s">
        <v>252</v>
      </c>
    </row>
    <row r="3" spans="1:3" x14ac:dyDescent="0.2">
      <c r="A3" t="s">
        <v>22</v>
      </c>
      <c r="C3" s="299">
        <v>1</v>
      </c>
    </row>
    <row r="4" spans="1:3" x14ac:dyDescent="0.2">
      <c r="A4" t="s">
        <v>20</v>
      </c>
      <c r="C4" s="299">
        <v>2</v>
      </c>
    </row>
    <row r="5" spans="1:3" x14ac:dyDescent="0.2">
      <c r="A5" t="s">
        <v>247</v>
      </c>
      <c r="C5" s="299">
        <v>3</v>
      </c>
    </row>
    <row r="6" spans="1:3" x14ac:dyDescent="0.2">
      <c r="A6" t="s">
        <v>248</v>
      </c>
      <c r="C6" s="299">
        <v>4</v>
      </c>
    </row>
    <row r="7" spans="1:3" x14ac:dyDescent="0.2">
      <c r="A7" t="s">
        <v>23</v>
      </c>
      <c r="C7" s="299">
        <v>5</v>
      </c>
    </row>
    <row r="8" spans="1:3" x14ac:dyDescent="0.2">
      <c r="A8" t="s">
        <v>30</v>
      </c>
      <c r="C8" s="299">
        <v>6</v>
      </c>
    </row>
    <row r="9" spans="1:3" x14ac:dyDescent="0.2">
      <c r="A9" t="s">
        <v>249</v>
      </c>
      <c r="C9" s="299">
        <v>7</v>
      </c>
    </row>
    <row r="10" spans="1:3" x14ac:dyDescent="0.2">
      <c r="A10" t="s">
        <v>250</v>
      </c>
      <c r="C10" s="299">
        <v>8</v>
      </c>
    </row>
    <row r="11" spans="1:3" x14ac:dyDescent="0.2">
      <c r="A11" t="s">
        <v>39</v>
      </c>
      <c r="C11" s="299">
        <v>9</v>
      </c>
    </row>
    <row r="12" spans="1:3" x14ac:dyDescent="0.2">
      <c r="A12" t="s">
        <v>24</v>
      </c>
      <c r="C12" s="299">
        <v>10</v>
      </c>
    </row>
    <row r="13" spans="1:3" x14ac:dyDescent="0.2">
      <c r="A13" t="s">
        <v>25</v>
      </c>
      <c r="C13" s="299">
        <v>11</v>
      </c>
    </row>
    <row r="14" spans="1:3" x14ac:dyDescent="0.2">
      <c r="A14" t="s">
        <v>179</v>
      </c>
      <c r="C14" s="299">
        <v>12</v>
      </c>
    </row>
    <row r="15" spans="1:3" x14ac:dyDescent="0.2">
      <c r="A15" t="s">
        <v>178</v>
      </c>
      <c r="C15" s="299">
        <v>13</v>
      </c>
    </row>
    <row r="16" spans="1:3" x14ac:dyDescent="0.2">
      <c r="A16" t="s">
        <v>10</v>
      </c>
      <c r="C16" s="299">
        <v>14</v>
      </c>
    </row>
    <row r="17" spans="1:3" x14ac:dyDescent="0.2">
      <c r="A17" t="s">
        <v>12</v>
      </c>
      <c r="C17" s="299">
        <v>15</v>
      </c>
    </row>
    <row r="18" spans="1:3" x14ac:dyDescent="0.2">
      <c r="A18" t="s">
        <v>11</v>
      </c>
      <c r="C18" s="299">
        <v>16</v>
      </c>
    </row>
    <row r="19" spans="1:3" x14ac:dyDescent="0.2">
      <c r="A19" t="s">
        <v>13</v>
      </c>
      <c r="C19" s="299">
        <v>17</v>
      </c>
    </row>
    <row r="20" spans="1:3" x14ac:dyDescent="0.2">
      <c r="A20" t="s">
        <v>41</v>
      </c>
      <c r="C20" s="299">
        <v>18</v>
      </c>
    </row>
    <row r="21" spans="1:3" x14ac:dyDescent="0.2">
      <c r="A21" t="s">
        <v>44</v>
      </c>
      <c r="C21" s="299">
        <v>19</v>
      </c>
    </row>
    <row r="22" spans="1:3" x14ac:dyDescent="0.2">
      <c r="A22" t="s">
        <v>37</v>
      </c>
      <c r="C22" s="299">
        <v>20</v>
      </c>
    </row>
    <row r="23" spans="1:3" x14ac:dyDescent="0.2">
      <c r="A23" t="s">
        <v>38</v>
      </c>
      <c r="C23" s="299">
        <v>21</v>
      </c>
    </row>
    <row r="24" spans="1:3" x14ac:dyDescent="0.2">
      <c r="A24" t="s">
        <v>28</v>
      </c>
      <c r="C24" s="299">
        <v>22</v>
      </c>
    </row>
    <row r="25" spans="1:3" x14ac:dyDescent="0.2">
      <c r="A25" t="s">
        <v>32</v>
      </c>
      <c r="C25" s="299">
        <v>23</v>
      </c>
    </row>
    <row r="26" spans="1:3" x14ac:dyDescent="0.2">
      <c r="A26" t="s">
        <v>26</v>
      </c>
      <c r="C26" s="299">
        <v>24</v>
      </c>
    </row>
    <row r="27" spans="1:3" x14ac:dyDescent="0.2">
      <c r="A27" t="s">
        <v>17</v>
      </c>
      <c r="C27" s="299">
        <v>25</v>
      </c>
    </row>
    <row r="28" spans="1:3" x14ac:dyDescent="0.2">
      <c r="A28" t="s">
        <v>14</v>
      </c>
      <c r="C28" s="299">
        <v>26</v>
      </c>
    </row>
    <row r="29" spans="1:3" x14ac:dyDescent="0.2">
      <c r="A29" t="s">
        <v>21</v>
      </c>
      <c r="C29" s="299">
        <v>27</v>
      </c>
    </row>
    <row r="30" spans="1:3" x14ac:dyDescent="0.2">
      <c r="A30" t="s">
        <v>42</v>
      </c>
      <c r="C30" s="299">
        <v>28</v>
      </c>
    </row>
    <row r="31" spans="1:3" x14ac:dyDescent="0.2">
      <c r="A31" t="s">
        <v>34</v>
      </c>
      <c r="C31" s="299">
        <v>29</v>
      </c>
    </row>
    <row r="32" spans="1:3" x14ac:dyDescent="0.2">
      <c r="A32" t="s">
        <v>36</v>
      </c>
      <c r="C32" s="299">
        <v>30</v>
      </c>
    </row>
    <row r="33" spans="1:3" x14ac:dyDescent="0.2">
      <c r="A33" t="s">
        <v>35</v>
      </c>
      <c r="C33" s="299">
        <v>31</v>
      </c>
    </row>
    <row r="34" spans="1:3" x14ac:dyDescent="0.2">
      <c r="A34" t="s">
        <v>245</v>
      </c>
      <c r="C34" s="299">
        <v>32</v>
      </c>
    </row>
    <row r="35" spans="1:3" x14ac:dyDescent="0.2">
      <c r="A35" t="s">
        <v>154</v>
      </c>
      <c r="C35" s="299">
        <v>33</v>
      </c>
    </row>
    <row r="36" spans="1:3" x14ac:dyDescent="0.2">
      <c r="A36" t="s">
        <v>244</v>
      </c>
      <c r="C36" s="299">
        <v>34</v>
      </c>
    </row>
    <row r="37" spans="1:3" x14ac:dyDescent="0.2">
      <c r="A37" t="s">
        <v>153</v>
      </c>
      <c r="C37" s="299">
        <v>35</v>
      </c>
    </row>
    <row r="38" spans="1:3" x14ac:dyDescent="0.2">
      <c r="A38" t="s">
        <v>18</v>
      </c>
      <c r="C38" s="299">
        <v>36</v>
      </c>
    </row>
    <row r="39" spans="1:3" x14ac:dyDescent="0.2">
      <c r="A39" t="s">
        <v>31</v>
      </c>
      <c r="C39" s="299">
        <v>37</v>
      </c>
    </row>
    <row r="40" spans="1:3" x14ac:dyDescent="0.2">
      <c r="A40" t="s">
        <v>43</v>
      </c>
      <c r="C40" s="299">
        <v>38</v>
      </c>
    </row>
    <row r="41" spans="1:3" x14ac:dyDescent="0.2">
      <c r="A41" t="s">
        <v>16</v>
      </c>
      <c r="C41" s="299">
        <v>39</v>
      </c>
    </row>
    <row r="42" spans="1:3" x14ac:dyDescent="0.2">
      <c r="A42" t="s">
        <v>15</v>
      </c>
      <c r="C42" s="299">
        <v>40</v>
      </c>
    </row>
    <row r="43" spans="1:3" x14ac:dyDescent="0.2">
      <c r="A43" t="s">
        <v>40</v>
      </c>
      <c r="C43" s="299">
        <v>41</v>
      </c>
    </row>
    <row r="44" spans="1:3" x14ac:dyDescent="0.2">
      <c r="A44" t="s">
        <v>29</v>
      </c>
      <c r="C44" s="299">
        <v>42</v>
      </c>
    </row>
    <row r="45" spans="1:3" x14ac:dyDescent="0.2">
      <c r="A45" t="s">
        <v>27</v>
      </c>
      <c r="C45" s="299">
        <v>43</v>
      </c>
    </row>
    <row r="46" spans="1:3" x14ac:dyDescent="0.2">
      <c r="A46" t="s">
        <v>33</v>
      </c>
      <c r="C46" s="299">
        <v>44</v>
      </c>
    </row>
    <row r="47" spans="1:3" x14ac:dyDescent="0.2">
      <c r="C47" s="299">
        <v>45</v>
      </c>
    </row>
    <row r="48" spans="1:3" x14ac:dyDescent="0.2">
      <c r="C48" s="299">
        <v>46</v>
      </c>
    </row>
    <row r="49" spans="3:3" x14ac:dyDescent="0.2">
      <c r="C49" s="299">
        <v>47</v>
      </c>
    </row>
    <row r="50" spans="3:3" x14ac:dyDescent="0.2">
      <c r="C50" s="299">
        <v>48</v>
      </c>
    </row>
    <row r="51" spans="3:3" x14ac:dyDescent="0.2">
      <c r="C51" s="299">
        <v>49</v>
      </c>
    </row>
    <row r="52" spans="3:3" x14ac:dyDescent="0.2">
      <c r="C52" s="299">
        <v>50</v>
      </c>
    </row>
    <row r="53" spans="3:3" x14ac:dyDescent="0.2">
      <c r="C53" s="299">
        <v>51</v>
      </c>
    </row>
    <row r="54" spans="3:3" x14ac:dyDescent="0.2">
      <c r="C54" s="299">
        <v>52</v>
      </c>
    </row>
    <row r="55" spans="3:3" x14ac:dyDescent="0.2">
      <c r="C55" s="299">
        <v>53</v>
      </c>
    </row>
    <row r="56" spans="3:3" x14ac:dyDescent="0.2">
      <c r="C56" s="299">
        <v>54</v>
      </c>
    </row>
    <row r="57" spans="3:3" x14ac:dyDescent="0.2">
      <c r="C57" s="299">
        <v>55</v>
      </c>
    </row>
    <row r="58" spans="3:3" x14ac:dyDescent="0.2">
      <c r="C58" s="299">
        <v>56</v>
      </c>
    </row>
    <row r="59" spans="3:3" x14ac:dyDescent="0.2">
      <c r="C59" s="299">
        <v>57</v>
      </c>
    </row>
    <row r="60" spans="3:3" x14ac:dyDescent="0.2">
      <c r="C60" s="299"/>
    </row>
    <row r="61" spans="3:3" x14ac:dyDescent="0.2">
      <c r="C61" s="299"/>
    </row>
    <row r="62" spans="3:3" x14ac:dyDescent="0.2">
      <c r="C62" s="299"/>
    </row>
    <row r="63" spans="3:3" x14ac:dyDescent="0.2">
      <c r="C63" s="299"/>
    </row>
    <row r="64" spans="3:3" x14ac:dyDescent="0.2">
      <c r="C64" s="299"/>
    </row>
    <row r="65" spans="3:3" x14ac:dyDescent="0.2">
      <c r="C65" s="299"/>
    </row>
    <row r="66" spans="3:3" x14ac:dyDescent="0.2">
      <c r="C66" s="299"/>
    </row>
    <row r="67" spans="3:3" x14ac:dyDescent="0.2">
      <c r="C67" s="299"/>
    </row>
    <row r="68" spans="3:3" x14ac:dyDescent="0.2">
      <c r="C68" s="299"/>
    </row>
    <row r="69" spans="3:3" x14ac:dyDescent="0.2">
      <c r="C69" s="299"/>
    </row>
    <row r="70" spans="3:3" x14ac:dyDescent="0.2">
      <c r="C70" s="29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88"/>
  <sheetViews>
    <sheetView showGridLines="0" view="pageLayout" zoomScale="80" zoomScaleNormal="100" zoomScaleSheetLayoutView="100" zoomScalePageLayoutView="80" workbookViewId="0">
      <selection activeCell="B21" sqref="B21:C21"/>
    </sheetView>
  </sheetViews>
  <sheetFormatPr defaultColWidth="0" defaultRowHeight="10.5" customHeight="1" zeroHeight="1" x14ac:dyDescent="0.2"/>
  <cols>
    <col min="1" max="1" width="4.5546875" style="414" customWidth="1"/>
    <col min="2" max="2" width="17" style="33" customWidth="1"/>
    <col min="3" max="3" width="24.77734375" style="33" customWidth="1"/>
    <col min="4" max="4" width="8.33203125" style="33" customWidth="1"/>
    <col min="5" max="8" width="15" style="372" customWidth="1"/>
    <col min="9" max="16384" width="4.6640625" style="10" hidden="1"/>
  </cols>
  <sheetData>
    <row r="1" spans="1:8" s="9" customFormat="1" ht="18" customHeight="1" x14ac:dyDescent="0.2">
      <c r="A1" s="660" t="s">
        <v>158</v>
      </c>
      <c r="B1" s="660"/>
      <c r="C1" s="660"/>
      <c r="D1" s="660"/>
      <c r="E1" s="660"/>
      <c r="F1" s="660"/>
      <c r="G1" s="660"/>
      <c r="H1" s="660"/>
    </row>
    <row r="2" spans="1:8" ht="12" customHeight="1" x14ac:dyDescent="0.2">
      <c r="A2" s="413"/>
      <c r="B2" s="365"/>
      <c r="C2" s="366"/>
      <c r="D2" s="366"/>
      <c r="E2" s="367"/>
      <c r="F2" s="367"/>
      <c r="G2" s="367"/>
      <c r="H2" s="367"/>
    </row>
    <row r="3" spans="1:8" ht="12" customHeight="1" x14ac:dyDescent="0.2">
      <c r="A3" s="661" t="s">
        <v>282</v>
      </c>
      <c r="B3" s="661"/>
      <c r="C3" s="368">
        <f>Fire_District_Name</f>
        <v>0</v>
      </c>
      <c r="D3" s="369"/>
      <c r="E3" s="369"/>
      <c r="F3" s="370" t="s">
        <v>91</v>
      </c>
      <c r="G3" s="662">
        <f>FYE</f>
        <v>44926</v>
      </c>
      <c r="H3" s="662"/>
    </row>
    <row r="4" spans="1:8" ht="12" customHeight="1" x14ac:dyDescent="0.2">
      <c r="A4" s="661" t="s">
        <v>283</v>
      </c>
      <c r="B4" s="661"/>
      <c r="C4" s="371">
        <f>NPI</f>
        <v>0</v>
      </c>
      <c r="D4" s="369"/>
      <c r="E4" s="369"/>
      <c r="H4" s="373"/>
    </row>
    <row r="5" spans="1:8" ht="17.25" customHeight="1" thickBot="1" x14ac:dyDescent="0.25">
      <c r="C5" s="38"/>
      <c r="D5" s="38"/>
      <c r="E5" s="39"/>
      <c r="F5" s="39"/>
      <c r="G5" s="39"/>
      <c r="H5" s="374"/>
    </row>
    <row r="6" spans="1:8" ht="15.75" x14ac:dyDescent="0.2">
      <c r="A6" s="664" t="s">
        <v>69</v>
      </c>
      <c r="B6" s="667" t="s">
        <v>55</v>
      </c>
      <c r="C6" s="668"/>
      <c r="D6" s="375"/>
      <c r="E6" s="376">
        <v>1</v>
      </c>
      <c r="F6" s="376">
        <v>2</v>
      </c>
      <c r="G6" s="376">
        <v>3</v>
      </c>
      <c r="H6" s="377">
        <v>4</v>
      </c>
    </row>
    <row r="7" spans="1:8" ht="38.25" customHeight="1" x14ac:dyDescent="0.2">
      <c r="A7" s="665"/>
      <c r="B7" s="669"/>
      <c r="C7" s="670"/>
      <c r="D7" s="378" t="s">
        <v>77</v>
      </c>
      <c r="E7" s="379" t="s">
        <v>78</v>
      </c>
      <c r="F7" s="379" t="s">
        <v>129</v>
      </c>
      <c r="G7" s="380" t="s">
        <v>130</v>
      </c>
      <c r="H7" s="381" t="s">
        <v>94</v>
      </c>
    </row>
    <row r="8" spans="1:8" ht="24" customHeight="1" thickBot="1" x14ac:dyDescent="0.25">
      <c r="A8" s="666"/>
      <c r="B8" s="671"/>
      <c r="C8" s="672"/>
      <c r="D8" s="382"/>
      <c r="E8" s="383" t="s">
        <v>93</v>
      </c>
      <c r="F8" s="383" t="s">
        <v>119</v>
      </c>
      <c r="G8" s="383" t="s">
        <v>120</v>
      </c>
      <c r="H8" s="383" t="s">
        <v>95</v>
      </c>
    </row>
    <row r="9" spans="1:8" s="33" customFormat="1" ht="18" customHeight="1" thickTop="1" x14ac:dyDescent="0.2">
      <c r="A9" s="415"/>
      <c r="B9" s="681" t="s">
        <v>9</v>
      </c>
      <c r="C9" s="681"/>
      <c r="D9" s="30"/>
      <c r="E9" s="31"/>
      <c r="F9" s="31"/>
      <c r="G9" s="31"/>
      <c r="H9" s="32"/>
    </row>
    <row r="10" spans="1:8" s="33" customFormat="1" ht="15.75" customHeight="1" x14ac:dyDescent="0.2">
      <c r="A10" s="419">
        <v>1</v>
      </c>
      <c r="B10" s="658" t="s">
        <v>10</v>
      </c>
      <c r="C10" s="658"/>
      <c r="D10" s="94" t="str">
        <f>IF('Sch 2 - MTS Expense'!D10="","",'Sch 2 - MTS Expense'!D10)</f>
        <v xml:space="preserve"> </v>
      </c>
      <c r="E10" s="95">
        <f t="shared" ref="E10:E19" si="0">SUM(F10:H10)</f>
        <v>0</v>
      </c>
      <c r="F10" s="95">
        <f>+'Sch 2 - MTS Expense'!I10</f>
        <v>0</v>
      </c>
      <c r="G10" s="95">
        <f>+'Sch 3 - NON-MTS Expense'!I10</f>
        <v>0</v>
      </c>
      <c r="H10" s="96"/>
    </row>
    <row r="11" spans="1:8" s="33" customFormat="1" ht="15.75" customHeight="1" x14ac:dyDescent="0.2">
      <c r="A11" s="409">
        <v>2</v>
      </c>
      <c r="B11" s="658" t="s">
        <v>11</v>
      </c>
      <c r="C11" s="658"/>
      <c r="D11" s="94" t="str">
        <f>IF('Sch 2 - MTS Expense'!D11="","",'Sch 2 - MTS Expense'!D11)</f>
        <v/>
      </c>
      <c r="E11" s="97">
        <f t="shared" si="0"/>
        <v>0</v>
      </c>
      <c r="F11" s="97">
        <f>+'Sch 2 - MTS Expense'!I11</f>
        <v>0</v>
      </c>
      <c r="G11" s="97">
        <f>+'Sch 3 - NON-MTS Expense'!I11</f>
        <v>0</v>
      </c>
      <c r="H11" s="98"/>
    </row>
    <row r="12" spans="1:8" s="33" customFormat="1" ht="15.75" customHeight="1" x14ac:dyDescent="0.2">
      <c r="A12" s="409">
        <v>3</v>
      </c>
      <c r="B12" s="658" t="s">
        <v>12</v>
      </c>
      <c r="C12" s="658"/>
      <c r="D12" s="94" t="str">
        <f>IF('Sch 2 - MTS Expense'!D12="","",'Sch 2 - MTS Expense'!D12)</f>
        <v/>
      </c>
      <c r="E12" s="97">
        <f t="shared" si="0"/>
        <v>0</v>
      </c>
      <c r="F12" s="97">
        <f>+'Sch 2 - MTS Expense'!I12</f>
        <v>0</v>
      </c>
      <c r="G12" s="97">
        <f>+'Sch 3 - NON-MTS Expense'!I12</f>
        <v>0</v>
      </c>
      <c r="H12" s="98"/>
    </row>
    <row r="13" spans="1:8" s="33" customFormat="1" ht="15.75" customHeight="1" x14ac:dyDescent="0.2">
      <c r="A13" s="409">
        <v>4</v>
      </c>
      <c r="B13" s="658" t="s">
        <v>13</v>
      </c>
      <c r="C13" s="658"/>
      <c r="D13" s="94" t="str">
        <f>IF('Sch 2 - MTS Expense'!D13="","",'Sch 2 - MTS Expense'!D13)</f>
        <v/>
      </c>
      <c r="E13" s="97">
        <f t="shared" si="0"/>
        <v>0</v>
      </c>
      <c r="F13" s="97">
        <f>+'Sch 2 - MTS Expense'!I13</f>
        <v>0</v>
      </c>
      <c r="G13" s="97">
        <f>+'Sch 3 - NON-MTS Expense'!I13</f>
        <v>0</v>
      </c>
      <c r="H13" s="98"/>
    </row>
    <row r="14" spans="1:8" s="33" customFormat="1" ht="15.75" customHeight="1" x14ac:dyDescent="0.2">
      <c r="A14" s="409">
        <v>5</v>
      </c>
      <c r="B14" s="658" t="s">
        <v>14</v>
      </c>
      <c r="C14" s="658"/>
      <c r="D14" s="94" t="str">
        <f>IF('Sch 2 - MTS Expense'!D14="","",'Sch 2 - MTS Expense'!D14)</f>
        <v/>
      </c>
      <c r="E14" s="97">
        <f t="shared" si="0"/>
        <v>0</v>
      </c>
      <c r="F14" s="97">
        <f>+'Sch 2 - MTS Expense'!I14</f>
        <v>0</v>
      </c>
      <c r="G14" s="97">
        <f>+'Sch 3 - NON-MTS Expense'!I14</f>
        <v>0</v>
      </c>
      <c r="H14" s="98"/>
    </row>
    <row r="15" spans="1:8" s="33" customFormat="1" ht="15.75" customHeight="1" x14ac:dyDescent="0.2">
      <c r="A15" s="409">
        <v>6</v>
      </c>
      <c r="B15" s="658" t="s">
        <v>15</v>
      </c>
      <c r="C15" s="658"/>
      <c r="D15" s="94" t="str">
        <f>IF('Sch 2 - MTS Expense'!D15="","",'Sch 2 - MTS Expense'!D15)</f>
        <v/>
      </c>
      <c r="E15" s="97">
        <f t="shared" si="0"/>
        <v>0</v>
      </c>
      <c r="F15" s="97">
        <f>+'Sch 2 - MTS Expense'!I15</f>
        <v>0</v>
      </c>
      <c r="G15" s="97">
        <f>+'Sch 3 - NON-MTS Expense'!I15</f>
        <v>0</v>
      </c>
      <c r="H15" s="98"/>
    </row>
    <row r="16" spans="1:8" s="33" customFormat="1" ht="15.75" customHeight="1" x14ac:dyDescent="0.2">
      <c r="A16" s="409">
        <v>7</v>
      </c>
      <c r="B16" s="658" t="s">
        <v>16</v>
      </c>
      <c r="C16" s="658"/>
      <c r="D16" s="94" t="str">
        <f>IF('Sch 2 - MTS Expense'!D16="","",'Sch 2 - MTS Expense'!D16)</f>
        <v/>
      </c>
      <c r="E16" s="97">
        <f t="shared" si="0"/>
        <v>0</v>
      </c>
      <c r="F16" s="97">
        <f>+'Sch 2 - MTS Expense'!I16</f>
        <v>0</v>
      </c>
      <c r="G16" s="97">
        <f>+'Sch 3 - NON-MTS Expense'!I16</f>
        <v>0</v>
      </c>
      <c r="H16" s="98"/>
    </row>
    <row r="17" spans="1:8" s="33" customFormat="1" ht="15.75" customHeight="1" x14ac:dyDescent="0.2">
      <c r="A17" s="409">
        <v>8</v>
      </c>
      <c r="B17" s="658" t="s">
        <v>17</v>
      </c>
      <c r="C17" s="658"/>
      <c r="D17" s="94" t="str">
        <f>IF('Sch 2 - MTS Expense'!D17="","",'Sch 2 - MTS Expense'!D17)</f>
        <v/>
      </c>
      <c r="E17" s="97">
        <f t="shared" si="0"/>
        <v>0</v>
      </c>
      <c r="F17" s="97">
        <f>+'Sch 2 - MTS Expense'!I17</f>
        <v>0</v>
      </c>
      <c r="G17" s="97">
        <f>+'Sch 3 - NON-MTS Expense'!I17</f>
        <v>0</v>
      </c>
      <c r="H17" s="98"/>
    </row>
    <row r="18" spans="1:8" s="33" customFormat="1" ht="15.75" customHeight="1" x14ac:dyDescent="0.2">
      <c r="A18" s="409">
        <v>9</v>
      </c>
      <c r="B18" s="659" t="s">
        <v>18</v>
      </c>
      <c r="C18" s="659"/>
      <c r="D18" s="94" t="str">
        <f>IF('Sch 2 - MTS Expense'!D18="","",'Sch 2 - MTS Expense'!D18)</f>
        <v/>
      </c>
      <c r="E18" s="97">
        <f t="shared" si="0"/>
        <v>0</v>
      </c>
      <c r="F18" s="97">
        <f>+'Sch 2 - MTS Expense'!I18</f>
        <v>0</v>
      </c>
      <c r="G18" s="97">
        <f>+'Sch 3 - NON-MTS Expense'!I18</f>
        <v>0</v>
      </c>
      <c r="H18" s="98"/>
    </row>
    <row r="19" spans="1:8" s="33" customFormat="1" ht="15.75" customHeight="1" x14ac:dyDescent="0.2">
      <c r="A19" s="409">
        <v>10</v>
      </c>
      <c r="B19" s="659" t="s">
        <v>18</v>
      </c>
      <c r="C19" s="659"/>
      <c r="D19" s="94" t="str">
        <f>IF('Sch 2 - MTS Expense'!D19="","",'Sch 2 - MTS Expense'!D19)</f>
        <v/>
      </c>
      <c r="E19" s="99">
        <f t="shared" si="0"/>
        <v>0</v>
      </c>
      <c r="F19" s="99">
        <f>+'Sch 2 - MTS Expense'!I19</f>
        <v>0</v>
      </c>
      <c r="G19" s="99">
        <f>+'Sch 3 - NON-MTS Expense'!I19</f>
        <v>0</v>
      </c>
      <c r="H19" s="100"/>
    </row>
    <row r="20" spans="1:8" s="33" customFormat="1" ht="15.75" customHeight="1" x14ac:dyDescent="0.2">
      <c r="A20" s="409"/>
      <c r="B20" s="663" t="s">
        <v>277</v>
      </c>
      <c r="C20" s="663"/>
      <c r="D20" s="94"/>
      <c r="E20" s="101">
        <f>SUM(E10:E19)</f>
        <v>0</v>
      </c>
      <c r="F20" s="101">
        <f>SUM(F10:F19)</f>
        <v>0</v>
      </c>
      <c r="G20" s="101">
        <f>SUM(G10:G19)</f>
        <v>0</v>
      </c>
      <c r="H20" s="102"/>
    </row>
    <row r="21" spans="1:8" s="33" customFormat="1" ht="15.75" customHeight="1" x14ac:dyDescent="0.2">
      <c r="A21" s="409"/>
      <c r="B21" s="674"/>
      <c r="C21" s="674"/>
      <c r="D21" s="94"/>
      <c r="E21" s="97"/>
      <c r="F21" s="97"/>
      <c r="G21" s="97"/>
      <c r="H21" s="98"/>
    </row>
    <row r="22" spans="1:8" s="33" customFormat="1" ht="18" customHeight="1" x14ac:dyDescent="0.2">
      <c r="A22" s="409"/>
      <c r="B22" s="674" t="s">
        <v>79</v>
      </c>
      <c r="C22" s="674"/>
      <c r="D22" s="94"/>
      <c r="E22" s="97"/>
      <c r="F22" s="97"/>
      <c r="G22" s="97"/>
      <c r="H22" s="98"/>
    </row>
    <row r="23" spans="1:8" s="33" customFormat="1" ht="15.75" customHeight="1" x14ac:dyDescent="0.2">
      <c r="A23" s="409">
        <v>11</v>
      </c>
      <c r="B23" s="658" t="s">
        <v>66</v>
      </c>
      <c r="C23" s="658"/>
      <c r="D23" s="94" t="str">
        <f>IF('Sch 2 - MTS Expense'!D23="","",'Sch 2 - MTS Expense'!D23)</f>
        <v/>
      </c>
      <c r="E23" s="95">
        <f t="shared" ref="E23:E30" si="1">SUM(F23:H23)</f>
        <v>0</v>
      </c>
      <c r="F23" s="95">
        <f>+'Sch 2 - MTS Expense'!I23</f>
        <v>0</v>
      </c>
      <c r="G23" s="95">
        <f>+'Sch 3 - NON-MTS Expense'!I23</f>
        <v>0</v>
      </c>
      <c r="H23" s="96"/>
    </row>
    <row r="24" spans="1:8" s="33" customFormat="1" ht="15.75" customHeight="1" x14ac:dyDescent="0.2">
      <c r="A24" s="409">
        <v>12</v>
      </c>
      <c r="B24" s="658" t="s">
        <v>67</v>
      </c>
      <c r="C24" s="658"/>
      <c r="D24" s="94" t="str">
        <f>IF('Sch 2 - MTS Expense'!D24="","",'Sch 2 - MTS Expense'!D24)</f>
        <v/>
      </c>
      <c r="E24" s="97">
        <f t="shared" si="1"/>
        <v>0</v>
      </c>
      <c r="F24" s="97">
        <f>+'Sch 2 - MTS Expense'!I24</f>
        <v>0</v>
      </c>
      <c r="G24" s="97">
        <f>+'Sch 3 - NON-MTS Expense'!I24</f>
        <v>0</v>
      </c>
      <c r="H24" s="98"/>
    </row>
    <row r="25" spans="1:8" s="33" customFormat="1" ht="15.75" customHeight="1" x14ac:dyDescent="0.2">
      <c r="A25" s="409">
        <v>13</v>
      </c>
      <c r="B25" s="658" t="s">
        <v>153</v>
      </c>
      <c r="C25" s="658"/>
      <c r="D25" s="94" t="str">
        <f>IF('Sch 2 - MTS Expense'!D25="","",'Sch 2 - MTS Expense'!D25)</f>
        <v/>
      </c>
      <c r="E25" s="97">
        <f t="shared" si="1"/>
        <v>0</v>
      </c>
      <c r="F25" s="97">
        <f>+'Sch 2 - MTS Expense'!I25</f>
        <v>0</v>
      </c>
      <c r="G25" s="97">
        <f>+'Sch 3 - NON-MTS Expense'!I25</f>
        <v>0</v>
      </c>
      <c r="H25" s="98"/>
    </row>
    <row r="26" spans="1:8" s="33" customFormat="1" ht="15.75" customHeight="1" x14ac:dyDescent="0.2">
      <c r="A26" s="409">
        <v>14</v>
      </c>
      <c r="B26" s="658" t="s">
        <v>154</v>
      </c>
      <c r="C26" s="658"/>
      <c r="D26" s="94" t="str">
        <f>IF('Sch 2 - MTS Expense'!D26="","",'Sch 2 - MTS Expense'!D26)</f>
        <v/>
      </c>
      <c r="E26" s="97">
        <f t="shared" si="1"/>
        <v>0</v>
      </c>
      <c r="F26" s="97">
        <f>+'Sch 2 - MTS Expense'!I26</f>
        <v>0</v>
      </c>
      <c r="G26" s="97">
        <f>+'Sch 3 - NON-MTS Expense'!I26</f>
        <v>0</v>
      </c>
      <c r="H26" s="98"/>
    </row>
    <row r="27" spans="1:8" s="33" customFormat="1" ht="15.75" customHeight="1" x14ac:dyDescent="0.2">
      <c r="A27" s="409">
        <v>15</v>
      </c>
      <c r="B27" s="659" t="s">
        <v>18</v>
      </c>
      <c r="C27" s="659"/>
      <c r="D27" s="94" t="str">
        <f>IF('Sch 2 - MTS Expense'!D27="","",'Sch 2 - MTS Expense'!D27)</f>
        <v/>
      </c>
      <c r="E27" s="97">
        <f t="shared" si="1"/>
        <v>0</v>
      </c>
      <c r="F27" s="97">
        <f>+'Sch 2 - MTS Expense'!I27</f>
        <v>0</v>
      </c>
      <c r="G27" s="97">
        <f>+'Sch 3 - NON-MTS Expense'!I27</f>
        <v>0</v>
      </c>
      <c r="H27" s="98"/>
    </row>
    <row r="28" spans="1:8" s="33" customFormat="1" ht="15.75" customHeight="1" x14ac:dyDescent="0.2">
      <c r="A28" s="409">
        <v>16</v>
      </c>
      <c r="B28" s="659" t="s">
        <v>18</v>
      </c>
      <c r="C28" s="659"/>
      <c r="D28" s="94" t="str">
        <f>IF('Sch 2 - MTS Expense'!D28="","",'Sch 2 - MTS Expense'!D28)</f>
        <v/>
      </c>
      <c r="E28" s="97">
        <f t="shared" si="1"/>
        <v>0</v>
      </c>
      <c r="F28" s="97">
        <f>+'Sch 2 - MTS Expense'!I28</f>
        <v>0</v>
      </c>
      <c r="G28" s="97">
        <f>+'Sch 3 - NON-MTS Expense'!I28</f>
        <v>0</v>
      </c>
      <c r="H28" s="98"/>
    </row>
    <row r="29" spans="1:8" s="33" customFormat="1" ht="15.75" customHeight="1" x14ac:dyDescent="0.2">
      <c r="A29" s="409">
        <v>17</v>
      </c>
      <c r="B29" s="659" t="s">
        <v>18</v>
      </c>
      <c r="C29" s="659"/>
      <c r="D29" s="94" t="str">
        <f>IF('Sch 2 - MTS Expense'!D29="","",'Sch 2 - MTS Expense'!D29)</f>
        <v/>
      </c>
      <c r="E29" s="97">
        <f t="shared" si="1"/>
        <v>0</v>
      </c>
      <c r="F29" s="97">
        <f>+'Sch 2 - MTS Expense'!I29</f>
        <v>0</v>
      </c>
      <c r="G29" s="97">
        <f>+'Sch 3 - NON-MTS Expense'!I29</f>
        <v>0</v>
      </c>
      <c r="H29" s="98"/>
    </row>
    <row r="30" spans="1:8" s="33" customFormat="1" ht="15.75" customHeight="1" x14ac:dyDescent="0.2">
      <c r="A30" s="409">
        <v>18</v>
      </c>
      <c r="B30" s="659" t="s">
        <v>18</v>
      </c>
      <c r="C30" s="659"/>
      <c r="D30" s="94" t="str">
        <f>IF('Sch 2 - MTS Expense'!D30="","",'Sch 2 - MTS Expense'!D30)</f>
        <v/>
      </c>
      <c r="E30" s="99">
        <f t="shared" si="1"/>
        <v>0</v>
      </c>
      <c r="F30" s="99">
        <f>+'Sch 2 - MTS Expense'!I30</f>
        <v>0</v>
      </c>
      <c r="G30" s="99">
        <f>+'Sch 3 - NON-MTS Expense'!I30</f>
        <v>0</v>
      </c>
      <c r="H30" s="100"/>
    </row>
    <row r="31" spans="1:8" s="33" customFormat="1" ht="15.75" customHeight="1" x14ac:dyDescent="0.2">
      <c r="A31" s="409"/>
      <c r="B31" s="673" t="s">
        <v>275</v>
      </c>
      <c r="C31" s="673"/>
      <c r="D31" s="94"/>
      <c r="E31" s="103">
        <f>SUM(E23:E30)</f>
        <v>0</v>
      </c>
      <c r="F31" s="103">
        <f>SUM(F23:F30)</f>
        <v>0</v>
      </c>
      <c r="G31" s="103">
        <f>SUM(G23:G30)</f>
        <v>0</v>
      </c>
      <c r="H31" s="104"/>
    </row>
    <row r="32" spans="1:8" s="33" customFormat="1" ht="15.75" customHeight="1" x14ac:dyDescent="0.2">
      <c r="A32" s="409"/>
      <c r="B32" s="658"/>
      <c r="C32" s="658"/>
      <c r="D32" s="94"/>
      <c r="E32" s="103"/>
      <c r="F32" s="103"/>
      <c r="G32" s="103"/>
      <c r="H32" s="104"/>
    </row>
    <row r="33" spans="1:8" s="33" customFormat="1" ht="16.5" customHeight="1" x14ac:dyDescent="0.2">
      <c r="A33" s="409"/>
      <c r="B33" s="674" t="s">
        <v>68</v>
      </c>
      <c r="C33" s="674"/>
      <c r="D33" s="94"/>
      <c r="E33" s="105"/>
      <c r="F33" s="105"/>
      <c r="G33" s="105"/>
      <c r="H33" s="106"/>
    </row>
    <row r="34" spans="1:8" s="33" customFormat="1" ht="15.75" customHeight="1" x14ac:dyDescent="0.2">
      <c r="A34" s="409">
        <v>19</v>
      </c>
      <c r="B34" s="658" t="s">
        <v>66</v>
      </c>
      <c r="C34" s="658"/>
      <c r="D34" s="94" t="str">
        <f>IF('Sch 2 - MTS Expense'!D34="","",'Sch 2 - MTS Expense'!D34)</f>
        <v/>
      </c>
      <c r="E34" s="95">
        <f t="shared" ref="E34:E41" si="2">SUM(F34:H34)</f>
        <v>0</v>
      </c>
      <c r="F34" s="95">
        <f>+'Sch 2 - MTS Expense'!I34</f>
        <v>0</v>
      </c>
      <c r="G34" s="95">
        <f>+'Sch 3 - NON-MTS Expense'!I34</f>
        <v>0</v>
      </c>
      <c r="H34" s="96"/>
    </row>
    <row r="35" spans="1:8" s="33" customFormat="1" ht="15.75" customHeight="1" x14ac:dyDescent="0.2">
      <c r="A35" s="409">
        <v>20</v>
      </c>
      <c r="B35" s="658" t="s">
        <v>67</v>
      </c>
      <c r="C35" s="658"/>
      <c r="D35" s="94" t="str">
        <f>IF('Sch 2 - MTS Expense'!D35="","",'Sch 2 - MTS Expense'!D35)</f>
        <v/>
      </c>
      <c r="E35" s="97">
        <f t="shared" si="2"/>
        <v>0</v>
      </c>
      <c r="F35" s="97">
        <f>+'Sch 2 - MTS Expense'!I35</f>
        <v>0</v>
      </c>
      <c r="G35" s="97">
        <f>+'Sch 3 - NON-MTS Expense'!I35</f>
        <v>0</v>
      </c>
      <c r="H35" s="98"/>
    </row>
    <row r="36" spans="1:8" s="33" customFormat="1" ht="15.75" customHeight="1" x14ac:dyDescent="0.2">
      <c r="A36" s="409">
        <v>21</v>
      </c>
      <c r="B36" s="658" t="s">
        <v>244</v>
      </c>
      <c r="C36" s="658"/>
      <c r="D36" s="94" t="str">
        <f>IF('Sch 2 - MTS Expense'!D36="","",'Sch 2 - MTS Expense'!D36)</f>
        <v/>
      </c>
      <c r="E36" s="97">
        <f t="shared" si="2"/>
        <v>0</v>
      </c>
      <c r="F36" s="97">
        <f>+'Sch 2 - MTS Expense'!I36</f>
        <v>0</v>
      </c>
      <c r="G36" s="97">
        <f>+'Sch 3 - NON-MTS Expense'!I36</f>
        <v>0</v>
      </c>
      <c r="H36" s="98"/>
    </row>
    <row r="37" spans="1:8" s="33" customFormat="1" ht="15.75" customHeight="1" x14ac:dyDescent="0.2">
      <c r="A37" s="409">
        <v>22</v>
      </c>
      <c r="B37" s="658" t="s">
        <v>245</v>
      </c>
      <c r="C37" s="658"/>
      <c r="D37" s="94" t="str">
        <f>IF('Sch 2 - MTS Expense'!D37="","",'Sch 2 - MTS Expense'!D37)</f>
        <v/>
      </c>
      <c r="E37" s="97">
        <f t="shared" si="2"/>
        <v>0</v>
      </c>
      <c r="F37" s="97">
        <f>+'Sch 2 - MTS Expense'!I37</f>
        <v>0</v>
      </c>
      <c r="G37" s="97">
        <f>+'Sch 3 - NON-MTS Expense'!I37</f>
        <v>0</v>
      </c>
      <c r="H37" s="98"/>
    </row>
    <row r="38" spans="1:8" s="33" customFormat="1" ht="15.75" customHeight="1" x14ac:dyDescent="0.2">
      <c r="A38" s="409">
        <v>23</v>
      </c>
      <c r="B38" s="659" t="s">
        <v>18</v>
      </c>
      <c r="C38" s="659"/>
      <c r="D38" s="94" t="str">
        <f>IF('Sch 2 - MTS Expense'!D38="","",'Sch 2 - MTS Expense'!D38)</f>
        <v/>
      </c>
      <c r="E38" s="97">
        <f t="shared" si="2"/>
        <v>0</v>
      </c>
      <c r="F38" s="97">
        <f>+'Sch 2 - MTS Expense'!I38</f>
        <v>0</v>
      </c>
      <c r="G38" s="97">
        <f>+'Sch 3 - NON-MTS Expense'!I38</f>
        <v>0</v>
      </c>
      <c r="H38" s="98"/>
    </row>
    <row r="39" spans="1:8" s="33" customFormat="1" ht="15.75" customHeight="1" x14ac:dyDescent="0.2">
      <c r="A39" s="409">
        <v>24</v>
      </c>
      <c r="B39" s="659" t="s">
        <v>18</v>
      </c>
      <c r="C39" s="659"/>
      <c r="D39" s="94" t="str">
        <f>IF('Sch 2 - MTS Expense'!D39="","",'Sch 2 - MTS Expense'!D39)</f>
        <v/>
      </c>
      <c r="E39" s="97">
        <f t="shared" si="2"/>
        <v>0</v>
      </c>
      <c r="F39" s="97">
        <f>+'Sch 2 - MTS Expense'!I39</f>
        <v>0</v>
      </c>
      <c r="G39" s="97">
        <f>+'Sch 3 - NON-MTS Expense'!I39</f>
        <v>0</v>
      </c>
      <c r="H39" s="98"/>
    </row>
    <row r="40" spans="1:8" s="33" customFormat="1" ht="15.75" customHeight="1" x14ac:dyDescent="0.2">
      <c r="A40" s="409">
        <v>25</v>
      </c>
      <c r="B40" s="659" t="s">
        <v>18</v>
      </c>
      <c r="C40" s="659"/>
      <c r="D40" s="94" t="str">
        <f>IF('Sch 2 - MTS Expense'!D40="","",'Sch 2 - MTS Expense'!D40)</f>
        <v/>
      </c>
      <c r="E40" s="97">
        <f t="shared" si="2"/>
        <v>0</v>
      </c>
      <c r="F40" s="97">
        <f>+'Sch 2 - MTS Expense'!I40</f>
        <v>0</v>
      </c>
      <c r="G40" s="97">
        <f>+'Sch 3 - NON-MTS Expense'!I40</f>
        <v>0</v>
      </c>
      <c r="H40" s="98"/>
    </row>
    <row r="41" spans="1:8" s="33" customFormat="1" ht="15.75" customHeight="1" x14ac:dyDescent="0.2">
      <c r="A41" s="409">
        <v>26</v>
      </c>
      <c r="B41" s="659" t="s">
        <v>18</v>
      </c>
      <c r="C41" s="659"/>
      <c r="D41" s="94" t="str">
        <f>IF('Sch 2 - MTS Expense'!D41="","",'Sch 2 - MTS Expense'!D41)</f>
        <v/>
      </c>
      <c r="E41" s="99">
        <f t="shared" si="2"/>
        <v>0</v>
      </c>
      <c r="F41" s="99">
        <f>+'Sch 2 - MTS Expense'!I41</f>
        <v>0</v>
      </c>
      <c r="G41" s="99">
        <f>+'Sch 3 - NON-MTS Expense'!I41</f>
        <v>0</v>
      </c>
      <c r="H41" s="100"/>
    </row>
    <row r="42" spans="1:8" s="33" customFormat="1" ht="15.75" customHeight="1" x14ac:dyDescent="0.2">
      <c r="A42" s="409"/>
      <c r="B42" s="675" t="s">
        <v>274</v>
      </c>
      <c r="C42" s="676"/>
      <c r="D42" s="94"/>
      <c r="E42" s="103">
        <f>SUM(E34:E41)</f>
        <v>0</v>
      </c>
      <c r="F42" s="103">
        <f>SUM(F34:F41)</f>
        <v>0</v>
      </c>
      <c r="G42" s="103">
        <f>SUM(G34:G41)</f>
        <v>0</v>
      </c>
      <c r="H42" s="107"/>
    </row>
    <row r="43" spans="1:8" s="33" customFormat="1" ht="15.75" customHeight="1" x14ac:dyDescent="0.2">
      <c r="A43" s="409"/>
      <c r="B43" s="674" t="s">
        <v>159</v>
      </c>
      <c r="C43" s="674"/>
      <c r="D43" s="108"/>
      <c r="E43" s="101">
        <f>+E31+E42</f>
        <v>0</v>
      </c>
      <c r="F43" s="101">
        <f>+F31+F42</f>
        <v>0</v>
      </c>
      <c r="G43" s="101">
        <f>+G31+G42</f>
        <v>0</v>
      </c>
      <c r="H43" s="102"/>
    </row>
    <row r="44" spans="1:8" s="33" customFormat="1" ht="15.75" customHeight="1" x14ac:dyDescent="0.2">
      <c r="A44" s="409"/>
      <c r="B44" s="673"/>
      <c r="C44" s="673"/>
      <c r="D44" s="108"/>
      <c r="E44" s="105"/>
      <c r="F44" s="105"/>
      <c r="G44" s="105"/>
      <c r="H44" s="106"/>
    </row>
    <row r="45" spans="1:8" s="33" customFormat="1" ht="15.75" customHeight="1" x14ac:dyDescent="0.2">
      <c r="A45" s="409"/>
      <c r="B45" s="452" t="s">
        <v>278</v>
      </c>
      <c r="C45" s="454"/>
      <c r="D45" s="453"/>
      <c r="E45" s="109">
        <f>+E20+E43</f>
        <v>0</v>
      </c>
      <c r="F45" s="109">
        <f>+F20+F43</f>
        <v>0</v>
      </c>
      <c r="G45" s="109">
        <f>+G20+G43</f>
        <v>0</v>
      </c>
      <c r="H45" s="110"/>
    </row>
    <row r="46" spans="1:8" s="33" customFormat="1" ht="15.75" customHeight="1" x14ac:dyDescent="0.2">
      <c r="A46" s="409"/>
      <c r="B46" s="658"/>
      <c r="C46" s="658"/>
      <c r="D46" s="94"/>
      <c r="E46" s="97"/>
      <c r="F46" s="97"/>
      <c r="G46" s="97"/>
      <c r="H46" s="111"/>
    </row>
    <row r="47" spans="1:8" s="33" customFormat="1" ht="18" customHeight="1" x14ac:dyDescent="0.2">
      <c r="A47" s="409"/>
      <c r="B47" s="674" t="s">
        <v>19</v>
      </c>
      <c r="C47" s="674"/>
      <c r="D47" s="94"/>
      <c r="E47" s="97"/>
      <c r="F47" s="97"/>
      <c r="G47" s="97"/>
      <c r="H47" s="111"/>
    </row>
    <row r="48" spans="1:8" s="33" customFormat="1" ht="15.75" customHeight="1" x14ac:dyDescent="0.2">
      <c r="A48" s="409">
        <v>27</v>
      </c>
      <c r="B48" s="658" t="s">
        <v>20</v>
      </c>
      <c r="C48" s="658"/>
      <c r="D48" s="94" t="str">
        <f>IF('Sch 2 - MTS Expense'!D48="","",'Sch 2 - MTS Expense'!D48)</f>
        <v/>
      </c>
      <c r="E48" s="95">
        <f>SUM(F48:H48)</f>
        <v>0</v>
      </c>
      <c r="F48" s="95">
        <f>+'Sch 2 - MTS Expense'!I48</f>
        <v>0</v>
      </c>
      <c r="G48" s="95">
        <f>+'Sch 3 - NON-MTS Expense'!I48</f>
        <v>0</v>
      </c>
      <c r="H48" s="112">
        <f>+'Sch 5 - A&amp;G'!H10</f>
        <v>0</v>
      </c>
    </row>
    <row r="49" spans="1:8" s="33" customFormat="1" ht="15.75" customHeight="1" x14ac:dyDescent="0.2">
      <c r="A49" s="409">
        <v>28</v>
      </c>
      <c r="B49" s="658" t="s">
        <v>21</v>
      </c>
      <c r="C49" s="658"/>
      <c r="D49" s="94" t="str">
        <f>IF('Sch 2 - MTS Expense'!D49="","",'Sch 2 - MTS Expense'!D49)</f>
        <v/>
      </c>
      <c r="E49" s="97">
        <f>SUM(F49:H49)</f>
        <v>0</v>
      </c>
      <c r="F49" s="97">
        <f>+'Sch 2 - MTS Expense'!I49</f>
        <v>0</v>
      </c>
      <c r="G49" s="97">
        <f>+'Sch 3 - NON-MTS Expense'!I49</f>
        <v>0</v>
      </c>
      <c r="H49" s="111">
        <f>+'Sch 5 - A&amp;G'!H11</f>
        <v>0</v>
      </c>
    </row>
    <row r="50" spans="1:8" s="33" customFormat="1" ht="15.75" customHeight="1" x14ac:dyDescent="0.2">
      <c r="A50" s="409">
        <v>29</v>
      </c>
      <c r="B50" s="658" t="s">
        <v>22</v>
      </c>
      <c r="C50" s="658"/>
      <c r="D50" s="94" t="str">
        <f>IF('Sch 2 - MTS Expense'!D50="","",'Sch 2 - MTS Expense'!D50)</f>
        <v/>
      </c>
      <c r="E50" s="97">
        <f t="shared" ref="E50:E77" si="3">SUM(F50:H50)</f>
        <v>0</v>
      </c>
      <c r="F50" s="97">
        <f>+'Sch 2 - MTS Expense'!I50</f>
        <v>0</v>
      </c>
      <c r="G50" s="97">
        <f>+'Sch 3 - NON-MTS Expense'!I50</f>
        <v>0</v>
      </c>
      <c r="H50" s="111">
        <f>+'Sch 5 - A&amp;G'!H12</f>
        <v>0</v>
      </c>
    </row>
    <row r="51" spans="1:8" s="33" customFormat="1" ht="15.75" customHeight="1" x14ac:dyDescent="0.2">
      <c r="A51" s="409">
        <v>30</v>
      </c>
      <c r="B51" s="658" t="s">
        <v>23</v>
      </c>
      <c r="C51" s="658"/>
      <c r="D51" s="94" t="str">
        <f>IF('Sch 2 - MTS Expense'!D51="","",'Sch 2 - MTS Expense'!D51)</f>
        <v/>
      </c>
      <c r="E51" s="97">
        <f t="shared" si="3"/>
        <v>0</v>
      </c>
      <c r="F51" s="97">
        <f>+'Sch 2 - MTS Expense'!I51</f>
        <v>0</v>
      </c>
      <c r="G51" s="97">
        <f>+'Sch 3 - NON-MTS Expense'!I51</f>
        <v>0</v>
      </c>
      <c r="H51" s="111">
        <f>+'Sch 5 - A&amp;G'!H13</f>
        <v>0</v>
      </c>
    </row>
    <row r="52" spans="1:8" s="33" customFormat="1" ht="15.75" customHeight="1" x14ac:dyDescent="0.2">
      <c r="A52" s="409">
        <v>31</v>
      </c>
      <c r="B52" s="658" t="s">
        <v>24</v>
      </c>
      <c r="C52" s="658"/>
      <c r="D52" s="94" t="str">
        <f>IF('Sch 2 - MTS Expense'!D52="","",'Sch 2 - MTS Expense'!D52)</f>
        <v/>
      </c>
      <c r="E52" s="97">
        <f t="shared" si="3"/>
        <v>0</v>
      </c>
      <c r="F52" s="97">
        <f>+'Sch 2 - MTS Expense'!I52</f>
        <v>0</v>
      </c>
      <c r="G52" s="97">
        <f>+'Sch 3 - NON-MTS Expense'!I52</f>
        <v>0</v>
      </c>
      <c r="H52" s="111">
        <f>+'Sch 5 - A&amp;G'!H14</f>
        <v>0</v>
      </c>
    </row>
    <row r="53" spans="1:8" s="33" customFormat="1" ht="15.75" customHeight="1" x14ac:dyDescent="0.2">
      <c r="A53" s="409">
        <v>32</v>
      </c>
      <c r="B53" s="658" t="s">
        <v>25</v>
      </c>
      <c r="C53" s="658"/>
      <c r="D53" s="94" t="str">
        <f>IF('Sch 2 - MTS Expense'!D53="","",'Sch 2 - MTS Expense'!D53)</f>
        <v/>
      </c>
      <c r="E53" s="97">
        <f t="shared" si="3"/>
        <v>0</v>
      </c>
      <c r="F53" s="97">
        <f>+'Sch 2 - MTS Expense'!I53</f>
        <v>0</v>
      </c>
      <c r="G53" s="97">
        <f>+'Sch 3 - NON-MTS Expense'!I53</f>
        <v>0</v>
      </c>
      <c r="H53" s="111">
        <f>+'Sch 5 - A&amp;G'!H15</f>
        <v>0</v>
      </c>
    </row>
    <row r="54" spans="1:8" s="33" customFormat="1" ht="15.75" customHeight="1" x14ac:dyDescent="0.2">
      <c r="A54" s="409">
        <v>33</v>
      </c>
      <c r="B54" s="677" t="s">
        <v>26</v>
      </c>
      <c r="C54" s="678"/>
      <c r="D54" s="94" t="str">
        <f>IF('Sch 2 - MTS Expense'!D54="","",'Sch 2 - MTS Expense'!D54)</f>
        <v/>
      </c>
      <c r="E54" s="97">
        <f>SUM(F54:H54)</f>
        <v>0</v>
      </c>
      <c r="F54" s="97">
        <f>+'Sch 2 - MTS Expense'!I54</f>
        <v>0</v>
      </c>
      <c r="G54" s="97">
        <f>+'Sch 3 - NON-MTS Expense'!I54</f>
        <v>0</v>
      </c>
      <c r="H54" s="111">
        <f>+'Sch 5 - A&amp;G'!H16</f>
        <v>0</v>
      </c>
    </row>
    <row r="55" spans="1:8" s="33" customFormat="1" ht="15.75" customHeight="1" x14ac:dyDescent="0.2">
      <c r="A55" s="409">
        <v>34</v>
      </c>
      <c r="B55" s="658" t="s">
        <v>27</v>
      </c>
      <c r="C55" s="658"/>
      <c r="D55" s="94" t="str">
        <f>IF('Sch 2 - MTS Expense'!D55="","",'Sch 2 - MTS Expense'!D55)</f>
        <v/>
      </c>
      <c r="E55" s="97">
        <f t="shared" si="3"/>
        <v>0</v>
      </c>
      <c r="F55" s="97">
        <f>+'Sch 2 - MTS Expense'!I55</f>
        <v>0</v>
      </c>
      <c r="G55" s="97">
        <f>+'Sch 3 - NON-MTS Expense'!I55</f>
        <v>0</v>
      </c>
      <c r="H55" s="111">
        <f>+'Sch 5 - A&amp;G'!H17</f>
        <v>0</v>
      </c>
    </row>
    <row r="56" spans="1:8" s="33" customFormat="1" ht="15.75" customHeight="1" x14ac:dyDescent="0.2">
      <c r="A56" s="409">
        <v>35</v>
      </c>
      <c r="B56" s="658" t="s">
        <v>28</v>
      </c>
      <c r="C56" s="658"/>
      <c r="D56" s="94" t="str">
        <f>IF('Sch 2 - MTS Expense'!D56="","",'Sch 2 - MTS Expense'!D56)</f>
        <v/>
      </c>
      <c r="E56" s="97">
        <f t="shared" si="3"/>
        <v>0</v>
      </c>
      <c r="F56" s="97">
        <f>+'Sch 2 - MTS Expense'!I56</f>
        <v>0</v>
      </c>
      <c r="G56" s="97">
        <f>+'Sch 3 - NON-MTS Expense'!I56</f>
        <v>0</v>
      </c>
      <c r="H56" s="111">
        <f>+'Sch 5 - A&amp;G'!H18</f>
        <v>0</v>
      </c>
    </row>
    <row r="57" spans="1:8" s="33" customFormat="1" ht="15.75" customHeight="1" x14ac:dyDescent="0.2">
      <c r="A57" s="409">
        <v>36</v>
      </c>
      <c r="B57" s="658" t="s">
        <v>29</v>
      </c>
      <c r="C57" s="658"/>
      <c r="D57" s="94" t="str">
        <f>IF('Sch 2 - MTS Expense'!D57="","",'Sch 2 - MTS Expense'!D57)</f>
        <v/>
      </c>
      <c r="E57" s="97">
        <f t="shared" si="3"/>
        <v>0</v>
      </c>
      <c r="F57" s="97">
        <f>+'Sch 2 - MTS Expense'!I57</f>
        <v>0</v>
      </c>
      <c r="G57" s="97">
        <f>+'Sch 3 - NON-MTS Expense'!I57</f>
        <v>0</v>
      </c>
      <c r="H57" s="111">
        <f>+'Sch 5 - A&amp;G'!H19</f>
        <v>0</v>
      </c>
    </row>
    <row r="58" spans="1:8" s="33" customFormat="1" ht="15.75" customHeight="1" x14ac:dyDescent="0.2">
      <c r="A58" s="409">
        <v>37</v>
      </c>
      <c r="B58" s="658" t="s">
        <v>30</v>
      </c>
      <c r="C58" s="658"/>
      <c r="D58" s="94" t="str">
        <f>IF('Sch 2 - MTS Expense'!D58="","",'Sch 2 - MTS Expense'!D58)</f>
        <v/>
      </c>
      <c r="E58" s="97">
        <f t="shared" si="3"/>
        <v>0</v>
      </c>
      <c r="F58" s="97">
        <f>+'Sch 2 - MTS Expense'!I58</f>
        <v>0</v>
      </c>
      <c r="G58" s="97">
        <f>+'Sch 3 - NON-MTS Expense'!I58</f>
        <v>0</v>
      </c>
      <c r="H58" s="111">
        <f>+'Sch 5 - A&amp;G'!H20</f>
        <v>0</v>
      </c>
    </row>
    <row r="59" spans="1:8" s="33" customFormat="1" ht="15.75" customHeight="1" x14ac:dyDescent="0.2">
      <c r="A59" s="409">
        <v>38</v>
      </c>
      <c r="B59" s="658" t="s">
        <v>31</v>
      </c>
      <c r="C59" s="658"/>
      <c r="D59" s="94" t="str">
        <f>IF('Sch 2 - MTS Expense'!D59="","",'Sch 2 - MTS Expense'!D59)</f>
        <v/>
      </c>
      <c r="E59" s="97">
        <f t="shared" si="3"/>
        <v>0</v>
      </c>
      <c r="F59" s="97">
        <f>+'Sch 2 - MTS Expense'!I59</f>
        <v>0</v>
      </c>
      <c r="G59" s="97">
        <f>+'Sch 3 - NON-MTS Expense'!I59</f>
        <v>0</v>
      </c>
      <c r="H59" s="111">
        <f>+'Sch 5 - A&amp;G'!H21</f>
        <v>0</v>
      </c>
    </row>
    <row r="60" spans="1:8" s="33" customFormat="1" ht="15.75" customHeight="1" x14ac:dyDescent="0.2">
      <c r="A60" s="409">
        <v>39</v>
      </c>
      <c r="B60" s="658" t="s">
        <v>32</v>
      </c>
      <c r="C60" s="658"/>
      <c r="D60" s="94" t="str">
        <f>IF('Sch 2 - MTS Expense'!D60="","",'Sch 2 - MTS Expense'!D60)</f>
        <v/>
      </c>
      <c r="E60" s="97">
        <f t="shared" si="3"/>
        <v>0</v>
      </c>
      <c r="F60" s="97">
        <f>+'Sch 2 - MTS Expense'!I60</f>
        <v>0</v>
      </c>
      <c r="G60" s="97">
        <f>+'Sch 3 - NON-MTS Expense'!I60</f>
        <v>0</v>
      </c>
      <c r="H60" s="111">
        <f>+'Sch 5 - A&amp;G'!H22</f>
        <v>0</v>
      </c>
    </row>
    <row r="61" spans="1:8" s="33" customFormat="1" ht="15.75" customHeight="1" x14ac:dyDescent="0.2">
      <c r="A61" s="409">
        <v>40</v>
      </c>
      <c r="B61" s="658" t="s">
        <v>33</v>
      </c>
      <c r="C61" s="658"/>
      <c r="D61" s="94" t="str">
        <f>IF('Sch 2 - MTS Expense'!D61="","",'Sch 2 - MTS Expense'!D61)</f>
        <v/>
      </c>
      <c r="E61" s="97">
        <f t="shared" si="3"/>
        <v>0</v>
      </c>
      <c r="F61" s="97">
        <f>+'Sch 2 - MTS Expense'!I61</f>
        <v>0</v>
      </c>
      <c r="G61" s="97">
        <f>+'Sch 3 - NON-MTS Expense'!I61</f>
        <v>0</v>
      </c>
      <c r="H61" s="111">
        <f>+'Sch 5 - A&amp;G'!H23</f>
        <v>0</v>
      </c>
    </row>
    <row r="62" spans="1:8" s="33" customFormat="1" ht="15.75" customHeight="1" x14ac:dyDescent="0.2">
      <c r="A62" s="409">
        <v>41</v>
      </c>
      <c r="B62" s="658" t="s">
        <v>34</v>
      </c>
      <c r="C62" s="658"/>
      <c r="D62" s="94" t="str">
        <f>IF('Sch 2 - MTS Expense'!D62="","",'Sch 2 - MTS Expense'!D62)</f>
        <v/>
      </c>
      <c r="E62" s="97">
        <f t="shared" si="3"/>
        <v>0</v>
      </c>
      <c r="F62" s="97">
        <f>+'Sch 2 - MTS Expense'!I62</f>
        <v>0</v>
      </c>
      <c r="G62" s="97">
        <f>+'Sch 3 - NON-MTS Expense'!I62</f>
        <v>0</v>
      </c>
      <c r="H62" s="111">
        <f>+'Sch 5 - A&amp;G'!H24</f>
        <v>0</v>
      </c>
    </row>
    <row r="63" spans="1:8" s="33" customFormat="1" ht="15.75" customHeight="1" x14ac:dyDescent="0.2">
      <c r="A63" s="409">
        <v>42</v>
      </c>
      <c r="B63" s="658" t="s">
        <v>35</v>
      </c>
      <c r="C63" s="658"/>
      <c r="D63" s="94" t="str">
        <f>IF('Sch 2 - MTS Expense'!D63="","",'Sch 2 - MTS Expense'!D63)</f>
        <v/>
      </c>
      <c r="E63" s="97">
        <f t="shared" si="3"/>
        <v>0</v>
      </c>
      <c r="F63" s="97">
        <f>+'Sch 2 - MTS Expense'!I63</f>
        <v>0</v>
      </c>
      <c r="G63" s="97">
        <f>+'Sch 3 - NON-MTS Expense'!I63</f>
        <v>0</v>
      </c>
      <c r="H63" s="111">
        <f>+'Sch 5 - A&amp;G'!H25</f>
        <v>0</v>
      </c>
    </row>
    <row r="64" spans="1:8" s="33" customFormat="1" ht="15.75" customHeight="1" x14ac:dyDescent="0.2">
      <c r="A64" s="409">
        <v>43</v>
      </c>
      <c r="B64" s="658" t="s">
        <v>36</v>
      </c>
      <c r="C64" s="658"/>
      <c r="D64" s="94" t="str">
        <f>IF('Sch 2 - MTS Expense'!D64="","",'Sch 2 - MTS Expense'!D64)</f>
        <v/>
      </c>
      <c r="E64" s="97">
        <f t="shared" si="3"/>
        <v>0</v>
      </c>
      <c r="F64" s="97">
        <f>+'Sch 2 - MTS Expense'!I64</f>
        <v>0</v>
      </c>
      <c r="G64" s="97">
        <f>+'Sch 3 - NON-MTS Expense'!I64</f>
        <v>0</v>
      </c>
      <c r="H64" s="111">
        <f>+'Sch 5 - A&amp;G'!H26</f>
        <v>0</v>
      </c>
    </row>
    <row r="65" spans="1:8" s="33" customFormat="1" ht="15.75" customHeight="1" x14ac:dyDescent="0.2">
      <c r="A65" s="409">
        <v>44</v>
      </c>
      <c r="B65" s="658" t="s">
        <v>37</v>
      </c>
      <c r="C65" s="658"/>
      <c r="D65" s="94" t="str">
        <f>IF('Sch 2 - MTS Expense'!D65="","",'Sch 2 - MTS Expense'!D65)</f>
        <v/>
      </c>
      <c r="E65" s="97">
        <f t="shared" si="3"/>
        <v>0</v>
      </c>
      <c r="F65" s="97">
        <f>+'Sch 2 - MTS Expense'!I65</f>
        <v>0</v>
      </c>
      <c r="G65" s="97">
        <f>+'Sch 3 - NON-MTS Expense'!I65</f>
        <v>0</v>
      </c>
      <c r="H65" s="111">
        <f>+'Sch 5 - A&amp;G'!H27</f>
        <v>0</v>
      </c>
    </row>
    <row r="66" spans="1:8" s="33" customFormat="1" ht="15.75" customHeight="1" x14ac:dyDescent="0.2">
      <c r="A66" s="409">
        <v>45</v>
      </c>
      <c r="B66" s="658" t="s">
        <v>38</v>
      </c>
      <c r="C66" s="658"/>
      <c r="D66" s="94" t="str">
        <f>IF('Sch 2 - MTS Expense'!D66="","",'Sch 2 - MTS Expense'!D66)</f>
        <v/>
      </c>
      <c r="E66" s="97">
        <f t="shared" si="3"/>
        <v>0</v>
      </c>
      <c r="F66" s="97">
        <f>+'Sch 2 - MTS Expense'!I66</f>
        <v>0</v>
      </c>
      <c r="G66" s="97">
        <f>+'Sch 3 - NON-MTS Expense'!I66</f>
        <v>0</v>
      </c>
      <c r="H66" s="111">
        <f>+'Sch 5 - A&amp;G'!H28</f>
        <v>0</v>
      </c>
    </row>
    <row r="67" spans="1:8" s="33" customFormat="1" ht="15.75" customHeight="1" x14ac:dyDescent="0.2">
      <c r="A67" s="409">
        <v>46</v>
      </c>
      <c r="B67" s="658" t="s">
        <v>39</v>
      </c>
      <c r="C67" s="658"/>
      <c r="D67" s="94" t="str">
        <f>IF('Sch 2 - MTS Expense'!D67="","",'Sch 2 - MTS Expense'!D67)</f>
        <v/>
      </c>
      <c r="E67" s="97">
        <f t="shared" si="3"/>
        <v>0</v>
      </c>
      <c r="F67" s="97">
        <f>+'Sch 2 - MTS Expense'!I67</f>
        <v>0</v>
      </c>
      <c r="G67" s="97">
        <f>+'Sch 3 - NON-MTS Expense'!I67</f>
        <v>0</v>
      </c>
      <c r="H67" s="111">
        <f>+'Sch 5 - A&amp;G'!H29</f>
        <v>0</v>
      </c>
    </row>
    <row r="68" spans="1:8" s="33" customFormat="1" ht="15.75" customHeight="1" x14ac:dyDescent="0.2">
      <c r="A68" s="409">
        <v>47</v>
      </c>
      <c r="B68" s="658" t="s">
        <v>40</v>
      </c>
      <c r="C68" s="658"/>
      <c r="D68" s="94" t="str">
        <f>IF('Sch 2 - MTS Expense'!D68="","",'Sch 2 - MTS Expense'!D68)</f>
        <v/>
      </c>
      <c r="E68" s="97">
        <f t="shared" si="3"/>
        <v>0</v>
      </c>
      <c r="F68" s="97">
        <f>+'Sch 2 - MTS Expense'!I68</f>
        <v>0</v>
      </c>
      <c r="G68" s="97">
        <f>+'Sch 3 - NON-MTS Expense'!I68</f>
        <v>0</v>
      </c>
      <c r="H68" s="111">
        <f>+'Sch 5 - A&amp;G'!H30</f>
        <v>0</v>
      </c>
    </row>
    <row r="69" spans="1:8" s="33" customFormat="1" ht="15.75" customHeight="1" x14ac:dyDescent="0.2">
      <c r="A69" s="409">
        <v>48</v>
      </c>
      <c r="B69" s="658" t="s">
        <v>41</v>
      </c>
      <c r="C69" s="658"/>
      <c r="D69" s="94" t="str">
        <f>IF('Sch 2 - MTS Expense'!D69="","",'Sch 2 - MTS Expense'!D69)</f>
        <v/>
      </c>
      <c r="E69" s="97">
        <f t="shared" si="3"/>
        <v>0</v>
      </c>
      <c r="F69" s="97">
        <f>+'Sch 2 - MTS Expense'!I69</f>
        <v>0</v>
      </c>
      <c r="G69" s="97">
        <f>+'Sch 3 - NON-MTS Expense'!I69</f>
        <v>0</v>
      </c>
      <c r="H69" s="111">
        <f>+'Sch 5 - A&amp;G'!H31</f>
        <v>0</v>
      </c>
    </row>
    <row r="70" spans="1:8" s="33" customFormat="1" ht="15.75" customHeight="1" x14ac:dyDescent="0.2">
      <c r="A70" s="409">
        <v>49</v>
      </c>
      <c r="B70" s="658" t="s">
        <v>42</v>
      </c>
      <c r="C70" s="658"/>
      <c r="D70" s="94" t="str">
        <f>IF('Sch 2 - MTS Expense'!D70="","",'Sch 2 - MTS Expense'!D70)</f>
        <v/>
      </c>
      <c r="E70" s="97">
        <f t="shared" si="3"/>
        <v>0</v>
      </c>
      <c r="F70" s="97">
        <f>+'Sch 2 - MTS Expense'!I70</f>
        <v>0</v>
      </c>
      <c r="G70" s="97">
        <f>+'Sch 3 - NON-MTS Expense'!I70</f>
        <v>0</v>
      </c>
      <c r="H70" s="111">
        <f>+'Sch 5 - A&amp;G'!H32</f>
        <v>0</v>
      </c>
    </row>
    <row r="71" spans="1:8" s="33" customFormat="1" ht="15.75" customHeight="1" x14ac:dyDescent="0.2">
      <c r="A71" s="409">
        <v>50</v>
      </c>
      <c r="B71" s="658" t="s">
        <v>43</v>
      </c>
      <c r="C71" s="658"/>
      <c r="D71" s="94" t="str">
        <f>IF('Sch 2 - MTS Expense'!D71="","",'Sch 2 - MTS Expense'!D71)</f>
        <v/>
      </c>
      <c r="E71" s="97">
        <f t="shared" si="3"/>
        <v>0</v>
      </c>
      <c r="F71" s="97">
        <f>+'Sch 2 - MTS Expense'!I71</f>
        <v>0</v>
      </c>
      <c r="G71" s="97">
        <f>+'Sch 3 - NON-MTS Expense'!I71</f>
        <v>0</v>
      </c>
      <c r="H71" s="111">
        <f>+'Sch 5 - A&amp;G'!H33</f>
        <v>0</v>
      </c>
    </row>
    <row r="72" spans="1:8" s="33" customFormat="1" ht="15.75" customHeight="1" x14ac:dyDescent="0.2">
      <c r="A72" s="409">
        <v>51</v>
      </c>
      <c r="B72" s="658" t="s">
        <v>44</v>
      </c>
      <c r="C72" s="658"/>
      <c r="D72" s="94" t="str">
        <f>IF('Sch 2 - MTS Expense'!D72="","",'Sch 2 - MTS Expense'!D72)</f>
        <v/>
      </c>
      <c r="E72" s="97">
        <f t="shared" si="3"/>
        <v>0</v>
      </c>
      <c r="F72" s="97">
        <f>+'Sch 2 - MTS Expense'!I72</f>
        <v>0</v>
      </c>
      <c r="G72" s="97">
        <f>+'Sch 3 - NON-MTS Expense'!I72</f>
        <v>0</v>
      </c>
      <c r="H72" s="111">
        <f>+'Sch 5 - A&amp;G'!H34</f>
        <v>0</v>
      </c>
    </row>
    <row r="73" spans="1:8" s="33" customFormat="1" ht="15.75" customHeight="1" x14ac:dyDescent="0.2">
      <c r="A73" s="409">
        <v>52</v>
      </c>
      <c r="B73" s="658" t="s">
        <v>121</v>
      </c>
      <c r="C73" s="658"/>
      <c r="D73" s="94" t="str">
        <f>IF('Sch 2 - MTS Expense'!D73="","",'Sch 2 - MTS Expense'!D73)</f>
        <v/>
      </c>
      <c r="E73" s="97">
        <f t="shared" si="3"/>
        <v>0</v>
      </c>
      <c r="F73" s="97">
        <f>+'Sch 2 - MTS Expense'!I73</f>
        <v>0</v>
      </c>
      <c r="G73" s="97">
        <f>+'Sch 3 - NON-MTS Expense'!I73</f>
        <v>0</v>
      </c>
      <c r="H73" s="111">
        <f>+'Sch 5 - A&amp;G'!H35</f>
        <v>0</v>
      </c>
    </row>
    <row r="74" spans="1:8" s="33" customFormat="1" ht="15.75" customHeight="1" x14ac:dyDescent="0.2">
      <c r="A74" s="409">
        <v>53</v>
      </c>
      <c r="B74" s="658" t="s">
        <v>179</v>
      </c>
      <c r="C74" s="658"/>
      <c r="D74" s="94" t="str">
        <f>IF('Sch 2 - MTS Expense'!D74="","",'Sch 2 - MTS Expense'!D74)</f>
        <v/>
      </c>
      <c r="E74" s="97">
        <f t="shared" si="3"/>
        <v>0</v>
      </c>
      <c r="F74" s="97">
        <f>+'Sch 2 - MTS Expense'!I74</f>
        <v>0</v>
      </c>
      <c r="G74" s="97">
        <f>+'Sch 3 - NON-MTS Expense'!I74</f>
        <v>0</v>
      </c>
      <c r="H74" s="111">
        <f>+'Sch 5 - A&amp;G'!H36</f>
        <v>0</v>
      </c>
    </row>
    <row r="75" spans="1:8" s="33" customFormat="1" ht="15.75" customHeight="1" x14ac:dyDescent="0.2">
      <c r="A75" s="409">
        <v>54</v>
      </c>
      <c r="B75" s="658" t="s">
        <v>178</v>
      </c>
      <c r="C75" s="658"/>
      <c r="D75" s="94" t="str">
        <f>IF('Sch 2 - MTS Expense'!D75="","",'Sch 2 - MTS Expense'!D75)</f>
        <v/>
      </c>
      <c r="E75" s="97">
        <f t="shared" si="3"/>
        <v>0</v>
      </c>
      <c r="F75" s="97">
        <f>+'Sch 2 - MTS Expense'!I75</f>
        <v>0</v>
      </c>
      <c r="G75" s="97">
        <f>+'Sch 3 - NON-MTS Expense'!I75</f>
        <v>0</v>
      </c>
      <c r="H75" s="111">
        <f>+'Sch 5 - A&amp;G'!H37</f>
        <v>0</v>
      </c>
    </row>
    <row r="76" spans="1:8" s="33" customFormat="1" ht="15.75" customHeight="1" x14ac:dyDescent="0.2">
      <c r="A76" s="409">
        <v>55</v>
      </c>
      <c r="B76" s="659" t="s">
        <v>18</v>
      </c>
      <c r="C76" s="659"/>
      <c r="D76" s="94" t="str">
        <f>IF('Sch 2 - MTS Expense'!D76="","",'Sch 2 - MTS Expense'!D76)</f>
        <v/>
      </c>
      <c r="E76" s="97">
        <f t="shared" si="3"/>
        <v>0</v>
      </c>
      <c r="F76" s="97">
        <f>+'Sch 2 - MTS Expense'!I76</f>
        <v>0</v>
      </c>
      <c r="G76" s="97">
        <f>+'Sch 3 - NON-MTS Expense'!I76</f>
        <v>0</v>
      </c>
      <c r="H76" s="111">
        <f>+'Sch 5 - A&amp;G'!H38</f>
        <v>0</v>
      </c>
    </row>
    <row r="77" spans="1:8" s="33" customFormat="1" ht="15.75" customHeight="1" x14ac:dyDescent="0.2">
      <c r="A77" s="409">
        <v>56</v>
      </c>
      <c r="B77" s="659" t="s">
        <v>18</v>
      </c>
      <c r="C77" s="659"/>
      <c r="D77" s="94" t="str">
        <f>IF('Sch 2 - MTS Expense'!D77="","",'Sch 2 - MTS Expense'!D77)</f>
        <v/>
      </c>
      <c r="E77" s="97">
        <f t="shared" si="3"/>
        <v>0</v>
      </c>
      <c r="F77" s="97">
        <f>+'Sch 2 - MTS Expense'!I77</f>
        <v>0</v>
      </c>
      <c r="G77" s="97">
        <f>+'Sch 3 - NON-MTS Expense'!I77</f>
        <v>0</v>
      </c>
      <c r="H77" s="111">
        <f>+'Sch 5 - A&amp;G'!H39</f>
        <v>0</v>
      </c>
    </row>
    <row r="78" spans="1:8" s="33" customFormat="1" ht="15.75" customHeight="1" x14ac:dyDescent="0.2">
      <c r="A78" s="409">
        <v>57</v>
      </c>
      <c r="B78" s="659" t="s">
        <v>18</v>
      </c>
      <c r="C78" s="659"/>
      <c r="D78" s="94" t="str">
        <f>IF('Sch 2 - MTS Expense'!D78="","",'Sch 2 - MTS Expense'!D78)</f>
        <v/>
      </c>
      <c r="E78" s="99">
        <f>SUM(F78:H78)</f>
        <v>0</v>
      </c>
      <c r="F78" s="99">
        <f>+'Sch 2 - MTS Expense'!I78</f>
        <v>0</v>
      </c>
      <c r="G78" s="99">
        <f>+'Sch 3 - NON-MTS Expense'!I78</f>
        <v>0</v>
      </c>
      <c r="H78" s="113">
        <f>+'Sch 5 - A&amp;G'!H40</f>
        <v>0</v>
      </c>
    </row>
    <row r="79" spans="1:8" s="33" customFormat="1" ht="15.75" customHeight="1" x14ac:dyDescent="0.2">
      <c r="A79" s="409"/>
      <c r="B79" s="679" t="s">
        <v>45</v>
      </c>
      <c r="C79" s="680"/>
      <c r="D79" s="114"/>
      <c r="E79" s="109">
        <f>SUM(E48:E78)</f>
        <v>0</v>
      </c>
      <c r="F79" s="109">
        <f>SUM(F48:F78)</f>
        <v>0</v>
      </c>
      <c r="G79" s="109">
        <f>SUM(G48:G78)</f>
        <v>0</v>
      </c>
      <c r="H79" s="115">
        <f>SUM(H48:H78)</f>
        <v>0</v>
      </c>
    </row>
    <row r="80" spans="1:8" s="33" customFormat="1" ht="15.75" customHeight="1" x14ac:dyDescent="0.2">
      <c r="A80" s="409"/>
      <c r="B80" s="673"/>
      <c r="C80" s="673"/>
      <c r="D80" s="114"/>
      <c r="E80" s="97"/>
      <c r="F80" s="97"/>
      <c r="G80" s="97"/>
      <c r="H80" s="111"/>
    </row>
    <row r="81" spans="1:8" s="33" customFormat="1" ht="21.75" customHeight="1" thickBot="1" x14ac:dyDescent="0.25">
      <c r="A81" s="410"/>
      <c r="B81" s="683" t="s">
        <v>85</v>
      </c>
      <c r="C81" s="683"/>
      <c r="D81" s="116"/>
      <c r="E81" s="117">
        <f>E45+E79</f>
        <v>0</v>
      </c>
      <c r="F81" s="117">
        <f>F45+F79</f>
        <v>0</v>
      </c>
      <c r="G81" s="117">
        <f>G45+G79</f>
        <v>0</v>
      </c>
      <c r="H81" s="118">
        <f>H79</f>
        <v>0</v>
      </c>
    </row>
    <row r="82" spans="1:8" s="401" customFormat="1" ht="15.75" x14ac:dyDescent="0.2">
      <c r="A82" s="411"/>
      <c r="B82" s="384"/>
      <c r="C82" s="384"/>
      <c r="D82" s="384"/>
      <c r="E82" s="385"/>
      <c r="F82" s="385"/>
      <c r="G82" s="385"/>
      <c r="H82" s="386"/>
    </row>
    <row r="83" spans="1:8" s="33" customFormat="1" ht="15" x14ac:dyDescent="0.2">
      <c r="A83" s="412"/>
      <c r="B83" s="682" t="s">
        <v>241</v>
      </c>
      <c r="C83" s="682"/>
      <c r="D83" s="682"/>
      <c r="E83" s="682"/>
      <c r="F83" s="682"/>
      <c r="G83" s="682"/>
      <c r="H83" s="387"/>
    </row>
    <row r="84" spans="1:8" s="33" customFormat="1" ht="15" x14ac:dyDescent="0.2">
      <c r="A84" s="412"/>
      <c r="B84" s="682"/>
      <c r="C84" s="682"/>
      <c r="D84" s="682"/>
      <c r="E84" s="682"/>
      <c r="F84" s="682"/>
      <c r="G84" s="682"/>
      <c r="H84" s="387"/>
    </row>
    <row r="85" spans="1:8" s="33" customFormat="1" ht="15" x14ac:dyDescent="0.2">
      <c r="A85" s="412"/>
      <c r="B85" s="682"/>
      <c r="C85" s="682"/>
      <c r="D85" s="682"/>
      <c r="E85" s="682"/>
      <c r="F85" s="682"/>
      <c r="G85" s="682"/>
      <c r="H85" s="387"/>
    </row>
    <row r="86" spans="1:8" s="33" customFormat="1" ht="15" x14ac:dyDescent="0.2">
      <c r="A86" s="412"/>
      <c r="B86" s="682"/>
      <c r="C86" s="682"/>
      <c r="D86" s="682"/>
      <c r="E86" s="682"/>
      <c r="F86" s="682"/>
      <c r="G86" s="682"/>
      <c r="H86" s="388"/>
    </row>
    <row r="87" spans="1:8" s="33" customFormat="1" ht="15" x14ac:dyDescent="0.2">
      <c r="A87" s="412"/>
      <c r="B87" s="682"/>
      <c r="C87" s="682"/>
      <c r="D87" s="682"/>
      <c r="E87" s="682"/>
      <c r="F87" s="682"/>
      <c r="G87" s="682"/>
      <c r="H87" s="388"/>
    </row>
    <row r="88" spans="1:8" s="33" customFormat="1" ht="15" x14ac:dyDescent="0.2">
      <c r="A88" s="416"/>
      <c r="B88" s="389"/>
      <c r="C88" s="389"/>
      <c r="D88" s="389"/>
      <c r="E88" s="390"/>
      <c r="F88" s="390"/>
      <c r="G88" s="390"/>
      <c r="H88" s="391"/>
    </row>
  </sheetData>
  <sheetProtection password="9D29" sheet="1" objects="1" scenarios="1"/>
  <protectedRanges>
    <protectedRange sqref="B76:C78" name="Range4"/>
    <protectedRange sqref="B27:C30" name="Range2"/>
    <protectedRange sqref="B18:C19" name="Range1"/>
    <protectedRange sqref="B38:C41" name="Range3"/>
  </protectedRanges>
  <mergeCells count="79">
    <mergeCell ref="B83:G87"/>
    <mergeCell ref="B32:C32"/>
    <mergeCell ref="B68:C68"/>
    <mergeCell ref="B69:C69"/>
    <mergeCell ref="B70:C70"/>
    <mergeCell ref="B71:C71"/>
    <mergeCell ref="B66:C66"/>
    <mergeCell ref="B67:C67"/>
    <mergeCell ref="B58:C58"/>
    <mergeCell ref="B59:C59"/>
    <mergeCell ref="B81:C81"/>
    <mergeCell ref="B50:C50"/>
    <mergeCell ref="B46:C46"/>
    <mergeCell ref="B72:C72"/>
    <mergeCell ref="B78:C78"/>
    <mergeCell ref="B80:C80"/>
    <mergeCell ref="B23:C23"/>
    <mergeCell ref="B9:C9"/>
    <mergeCell ref="B21:C21"/>
    <mergeCell ref="B22:C22"/>
    <mergeCell ref="B10:C10"/>
    <mergeCell ref="B11:C11"/>
    <mergeCell ref="B12:C12"/>
    <mergeCell ref="B79:C79"/>
    <mergeCell ref="B55:C55"/>
    <mergeCell ref="B53:C53"/>
    <mergeCell ref="B56:C56"/>
    <mergeCell ref="B77:C77"/>
    <mergeCell ref="B49:C49"/>
    <mergeCell ref="B57:C57"/>
    <mergeCell ref="B54:C54"/>
    <mergeCell ref="B75:C75"/>
    <mergeCell ref="B76:C76"/>
    <mergeCell ref="B61:C61"/>
    <mergeCell ref="B60:C60"/>
    <mergeCell ref="B62:C62"/>
    <mergeCell ref="B63:C63"/>
    <mergeCell ref="B64:C64"/>
    <mergeCell ref="B65:C65"/>
    <mergeCell ref="B73:C73"/>
    <mergeCell ref="B74:C74"/>
    <mergeCell ref="B51:C51"/>
    <mergeCell ref="B52:C52"/>
    <mergeCell ref="B31:C31"/>
    <mergeCell ref="B34:C34"/>
    <mergeCell ref="B35:C35"/>
    <mergeCell ref="B48:C48"/>
    <mergeCell ref="B43:C43"/>
    <mergeCell ref="B47:C47"/>
    <mergeCell ref="B44:C44"/>
    <mergeCell ref="B40:C40"/>
    <mergeCell ref="B38:C38"/>
    <mergeCell ref="B39:C39"/>
    <mergeCell ref="B33:C33"/>
    <mergeCell ref="B36:C36"/>
    <mergeCell ref="B37:C37"/>
    <mergeCell ref="B41:C41"/>
    <mergeCell ref="B42:C42"/>
    <mergeCell ref="A1:H1"/>
    <mergeCell ref="A4:B4"/>
    <mergeCell ref="G3:H3"/>
    <mergeCell ref="B18:C18"/>
    <mergeCell ref="B20:C20"/>
    <mergeCell ref="B13:C13"/>
    <mergeCell ref="B14:C14"/>
    <mergeCell ref="B15:C15"/>
    <mergeCell ref="B16:C16"/>
    <mergeCell ref="B17:C17"/>
    <mergeCell ref="B19:C19"/>
    <mergeCell ref="A6:A8"/>
    <mergeCell ref="B6:C8"/>
    <mergeCell ref="A3:B3"/>
    <mergeCell ref="B24:C24"/>
    <mergeCell ref="B25:C25"/>
    <mergeCell ref="B30:C30"/>
    <mergeCell ref="B26:C26"/>
    <mergeCell ref="B27:C27"/>
    <mergeCell ref="B28:C28"/>
    <mergeCell ref="B29:C29"/>
  </mergeCells>
  <phoneticPr fontId="3" type="noConversion"/>
  <dataValidations count="1">
    <dataValidation allowBlank="1" showInputMessage="1" showErrorMessage="1" prompt="Enter Other - (Specify)" sqref="B18:C19 B27:C30 B38:C41 B76:C78"/>
  </dataValidations>
  <printOptions horizontalCentered="1"/>
  <pageMargins left="0.33" right="0.33" top="0.75" bottom="0.5" header="0.25" footer="0.25"/>
  <pageSetup scale="73" fitToHeight="2" orientation="portrait" r:id="rId1"/>
  <headerFooter alignWithMargins="0">
    <oddHeader>&amp;LState of California – Health and Human Services Agency&amp;RDepartment of Health Care Services</oddHeader>
    <oddFooter>&amp;LDHCS 5285 (Revised 01/2023)&amp;RPage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92"/>
  <sheetViews>
    <sheetView showGridLines="0" zoomScale="70" zoomScaleNormal="70" zoomScaleSheetLayoutView="80" zoomScalePageLayoutView="80" workbookViewId="0">
      <selection activeCell="B14" sqref="B14:C14"/>
    </sheetView>
  </sheetViews>
  <sheetFormatPr defaultColWidth="0" defaultRowHeight="10.5" customHeight="1" zeroHeight="1" x14ac:dyDescent="0.2"/>
  <cols>
    <col min="1" max="1" width="4.5546875" style="407" customWidth="1"/>
    <col min="2" max="2" width="17.77734375" style="33" customWidth="1"/>
    <col min="3" max="3" width="23.109375" style="33" customWidth="1"/>
    <col min="4" max="4" width="8.33203125" style="33" customWidth="1"/>
    <col min="5" max="9" width="15" style="372" customWidth="1"/>
    <col min="10" max="10" width="0" style="10" hidden="1" customWidth="1"/>
    <col min="11" max="16384" width="4.6640625" style="10" hidden="1"/>
  </cols>
  <sheetData>
    <row r="1" spans="1:10" s="9" customFormat="1" ht="18" customHeight="1" x14ac:dyDescent="0.2">
      <c r="A1" s="660" t="s">
        <v>160</v>
      </c>
      <c r="B1" s="660"/>
      <c r="C1" s="660"/>
      <c r="D1" s="660"/>
      <c r="E1" s="660"/>
      <c r="F1" s="660"/>
      <c r="G1" s="660"/>
      <c r="H1" s="660"/>
      <c r="I1" s="660"/>
    </row>
    <row r="2" spans="1:10" ht="15" customHeight="1" x14ac:dyDescent="0.2">
      <c r="A2" s="406"/>
      <c r="B2" s="365"/>
      <c r="C2" s="332"/>
      <c r="D2" s="332"/>
      <c r="E2" s="392"/>
      <c r="F2" s="392"/>
      <c r="G2" s="392"/>
      <c r="H2" s="392"/>
      <c r="I2" s="393"/>
    </row>
    <row r="3" spans="1:10" ht="15" customHeight="1" x14ac:dyDescent="0.2">
      <c r="A3" s="661" t="s">
        <v>282</v>
      </c>
      <c r="B3" s="661"/>
      <c r="C3" s="697">
        <f>Fire_District_Name</f>
        <v>0</v>
      </c>
      <c r="D3" s="697"/>
      <c r="E3" s="697"/>
      <c r="F3" s="394"/>
      <c r="G3" s="370" t="s">
        <v>91</v>
      </c>
      <c r="H3" s="662">
        <f>FYE</f>
        <v>44926</v>
      </c>
      <c r="I3" s="662"/>
      <c r="J3" s="11"/>
    </row>
    <row r="4" spans="1:10" ht="15" customHeight="1" x14ac:dyDescent="0.2">
      <c r="A4" s="661" t="s">
        <v>283</v>
      </c>
      <c r="B4" s="661"/>
      <c r="C4" s="688">
        <f>NPI</f>
        <v>0</v>
      </c>
      <c r="D4" s="688"/>
      <c r="E4" s="688"/>
      <c r="F4" s="394"/>
      <c r="G4" s="689"/>
      <c r="H4" s="689"/>
      <c r="I4" s="373"/>
    </row>
    <row r="5" spans="1:10" ht="14.25" customHeight="1" thickBot="1" x14ac:dyDescent="0.25">
      <c r="C5" s="38"/>
      <c r="D5" s="38"/>
      <c r="E5" s="39"/>
      <c r="F5" s="39"/>
      <c r="G5" s="39"/>
      <c r="H5" s="374"/>
      <c r="I5" s="395"/>
    </row>
    <row r="6" spans="1:10" ht="15.75" x14ac:dyDescent="0.2">
      <c r="A6" s="692" t="s">
        <v>69</v>
      </c>
      <c r="B6" s="667" t="s">
        <v>55</v>
      </c>
      <c r="C6" s="668"/>
      <c r="D6" s="376"/>
      <c r="E6" s="376">
        <v>1</v>
      </c>
      <c r="F6" s="376">
        <v>2</v>
      </c>
      <c r="G6" s="376">
        <v>3</v>
      </c>
      <c r="H6" s="376">
        <v>4</v>
      </c>
      <c r="I6" s="377">
        <v>5</v>
      </c>
    </row>
    <row r="7" spans="1:10" ht="54.75" customHeight="1" x14ac:dyDescent="0.25">
      <c r="A7" s="693"/>
      <c r="B7" s="669"/>
      <c r="C7" s="670"/>
      <c r="D7" s="396" t="s">
        <v>157</v>
      </c>
      <c r="E7" s="379" t="s">
        <v>276</v>
      </c>
      <c r="F7" s="379" t="s">
        <v>117</v>
      </c>
      <c r="G7" s="379" t="s">
        <v>187</v>
      </c>
      <c r="H7" s="379" t="s">
        <v>188</v>
      </c>
      <c r="I7" s="379" t="s">
        <v>131</v>
      </c>
    </row>
    <row r="8" spans="1:10" ht="36" customHeight="1" thickBot="1" x14ac:dyDescent="0.25">
      <c r="A8" s="694"/>
      <c r="B8" s="671"/>
      <c r="C8" s="672"/>
      <c r="D8" s="382"/>
      <c r="E8" s="397"/>
      <c r="F8" s="383" t="s">
        <v>96</v>
      </c>
      <c r="G8" s="383" t="s">
        <v>156</v>
      </c>
      <c r="H8" s="383" t="s">
        <v>98</v>
      </c>
      <c r="I8" s="398" t="s">
        <v>80</v>
      </c>
    </row>
    <row r="9" spans="1:10" ht="17.25" customHeight="1" thickTop="1" x14ac:dyDescent="0.2">
      <c r="A9" s="415"/>
      <c r="B9" s="695" t="str">
        <f>+'Sch 1 - Total Expense'!B9:C9</f>
        <v>Capital Related</v>
      </c>
      <c r="C9" s="696"/>
      <c r="D9" s="399"/>
      <c r="E9" s="31"/>
      <c r="F9" s="31"/>
      <c r="G9" s="31"/>
      <c r="H9" s="31"/>
      <c r="I9" s="32"/>
    </row>
    <row r="10" spans="1:10" ht="15" customHeight="1" x14ac:dyDescent="0.2">
      <c r="A10" s="417">
        <f>+'Sch 1 - Total Expense'!A10</f>
        <v>1</v>
      </c>
      <c r="B10" s="677" t="str">
        <f>+'Sch 1 - Total Expense'!B10:C10</f>
        <v>Depreciation - Buildings and Improvements</v>
      </c>
      <c r="C10" s="678"/>
      <c r="D10" s="294" t="s">
        <v>1</v>
      </c>
      <c r="E10" s="265">
        <v>0</v>
      </c>
      <c r="F10" s="120">
        <f>+'Sch 4 - CRSB'!I10</f>
        <v>0</v>
      </c>
      <c r="G10" s="120">
        <f>SUMIFS('Sch 6 - Reclassifications'!$H$9:$H$69,'Sch 6 - Reclassifications'!$F$9:$F$69,'Sch 2 - MTS Expense'!$A10,'Sch 6 - Reclassifications'!$G$9:$G$69,2)-SUMIFS('Sch 6 - Reclassifications'!$L$9:$L$69,'Sch 6 - Reclassifications'!$J$9:$J$69,'Sch 2 - MTS Expense'!$A10,'Sch 6 - Reclassifications'!$K$9:$K$69,2)</f>
        <v>0</v>
      </c>
      <c r="H10" s="120">
        <f>SUMIFS('Sch 7 - Adjustments'!$E$9:$E$37,'Sch 7 - Adjustments'!$I$9:$I$37,'Sch 2 - MTS Expense'!$A10,'Sch 7 - Adjustments'!$H$9:$H$37,2)</f>
        <v>0</v>
      </c>
      <c r="I10" s="112">
        <f>SUM(E10:H10)</f>
        <v>0</v>
      </c>
    </row>
    <row r="11" spans="1:10" ht="15" customHeight="1" x14ac:dyDescent="0.2">
      <c r="A11" s="417">
        <f>+'Sch 1 - Total Expense'!A11</f>
        <v>2</v>
      </c>
      <c r="B11" s="677" t="str">
        <f>+'Sch 1 - Total Expense'!B11:C11</f>
        <v>Depreciation - Leasehold Improvements</v>
      </c>
      <c r="C11" s="678"/>
      <c r="D11" s="294"/>
      <c r="E11" s="295">
        <v>0</v>
      </c>
      <c r="F11" s="122">
        <f>+'Sch 4 - CRSB'!I11</f>
        <v>0</v>
      </c>
      <c r="G11" s="122">
        <f>SUMIFS('Sch 6 - Reclassifications'!$H$9:$H$69,'Sch 6 - Reclassifications'!$F$9:$F$69,'Sch 2 - MTS Expense'!$A11,'Sch 6 - Reclassifications'!$G$9:$G$69,2)-SUMIFS('Sch 6 - Reclassifications'!$L$9:$L$69,'Sch 6 - Reclassifications'!$J$9:$J$69,'Sch 2 - MTS Expense'!$A11,'Sch 6 - Reclassifications'!$K$9:$K$69,2)</f>
        <v>0</v>
      </c>
      <c r="H11" s="122">
        <f>SUMIFS('Sch 7 - Adjustments'!$E$9:$E$37,'Sch 7 - Adjustments'!$I$9:$I$37,'Sch 2 - MTS Expense'!$A11,'Sch 7 - Adjustments'!$H$9:$H$37,2)</f>
        <v>0</v>
      </c>
      <c r="I11" s="111">
        <f>SUM(E11:H11)</f>
        <v>0</v>
      </c>
    </row>
    <row r="12" spans="1:10" ht="15" customHeight="1" x14ac:dyDescent="0.2">
      <c r="A12" s="417">
        <f>+'Sch 1 - Total Expense'!A12</f>
        <v>3</v>
      </c>
      <c r="B12" s="677" t="str">
        <f>+'Sch 1 - Total Expense'!B12:C12</f>
        <v>Depreciation - Equipment</v>
      </c>
      <c r="C12" s="678"/>
      <c r="D12" s="294"/>
      <c r="E12" s="295">
        <v>0</v>
      </c>
      <c r="F12" s="122">
        <f>+'Sch 4 - CRSB'!I12</f>
        <v>0</v>
      </c>
      <c r="G12" s="122">
        <f>SUMIFS('Sch 6 - Reclassifications'!$H$9:$H$69,'Sch 6 - Reclassifications'!$F$9:$F$69,'Sch 2 - MTS Expense'!$A12,'Sch 6 - Reclassifications'!$G$9:$G$69,2)-SUMIFS('Sch 6 - Reclassifications'!$L$9:$L$69,'Sch 6 - Reclassifications'!$J$9:$J$69,'Sch 2 - MTS Expense'!$A12,'Sch 6 - Reclassifications'!$K$9:$K$69,2)</f>
        <v>0</v>
      </c>
      <c r="H12" s="122">
        <f>SUMIFS('Sch 7 - Adjustments'!$E$9:$E$37,'Sch 7 - Adjustments'!$I$9:$I$37,'Sch 2 - MTS Expense'!$A12,'Sch 7 - Adjustments'!$H$9:$H$37,2)</f>
        <v>0</v>
      </c>
      <c r="I12" s="111">
        <f t="shared" ref="I12:I18" si="0">SUM(E12:H12)</f>
        <v>0</v>
      </c>
    </row>
    <row r="13" spans="1:10" ht="15" customHeight="1" x14ac:dyDescent="0.2">
      <c r="A13" s="417">
        <f>+'Sch 1 - Total Expense'!A13</f>
        <v>4</v>
      </c>
      <c r="B13" s="677" t="str">
        <f>+'Sch 1 - Total Expense'!B13:C13</f>
        <v>Depreciation and Amortization - Other</v>
      </c>
      <c r="C13" s="678"/>
      <c r="D13" s="294"/>
      <c r="E13" s="295">
        <v>0</v>
      </c>
      <c r="F13" s="122">
        <f>+'Sch 4 - CRSB'!I13</f>
        <v>0</v>
      </c>
      <c r="G13" s="122">
        <f>SUMIFS('Sch 6 - Reclassifications'!$H$9:$H$69,'Sch 6 - Reclassifications'!$F$9:$F$69,'Sch 2 - MTS Expense'!$A13,'Sch 6 - Reclassifications'!$G$9:$G$69,2)-SUMIFS('Sch 6 - Reclassifications'!$L$9:$L$69,'Sch 6 - Reclassifications'!$J$9:$J$69,'Sch 2 - MTS Expense'!$A13,'Sch 6 - Reclassifications'!$K$9:$K$69,2)</f>
        <v>0</v>
      </c>
      <c r="H13" s="122">
        <f>SUMIFS('Sch 7 - Adjustments'!$E$9:$E$37,'Sch 7 - Adjustments'!$I$9:$I$37,'Sch 2 - MTS Expense'!$A13,'Sch 7 - Adjustments'!$H$9:$H$37,2)</f>
        <v>0</v>
      </c>
      <c r="I13" s="111">
        <f t="shared" si="0"/>
        <v>0</v>
      </c>
    </row>
    <row r="14" spans="1:10" ht="15" customHeight="1" x14ac:dyDescent="0.2">
      <c r="A14" s="417">
        <f>+'Sch 1 - Total Expense'!A14</f>
        <v>5</v>
      </c>
      <c r="B14" s="677" t="str">
        <f>+'Sch 1 - Total Expense'!B14:C14</f>
        <v>Leases and Rentals</v>
      </c>
      <c r="C14" s="678"/>
      <c r="D14" s="294"/>
      <c r="E14" s="295">
        <v>0</v>
      </c>
      <c r="F14" s="122">
        <f>+'Sch 4 - CRSB'!I14</f>
        <v>0</v>
      </c>
      <c r="G14" s="122">
        <f>SUMIFS('Sch 6 - Reclassifications'!$H$9:$H$69,'Sch 6 - Reclassifications'!$F$9:$F$69,'Sch 2 - MTS Expense'!$A14,'Sch 6 - Reclassifications'!$G$9:$G$69,2)-SUMIFS('Sch 6 - Reclassifications'!$L$9:$L$69,'Sch 6 - Reclassifications'!$J$9:$J$69,'Sch 2 - MTS Expense'!$A14,'Sch 6 - Reclassifications'!$K$9:$K$69,2)</f>
        <v>0</v>
      </c>
      <c r="H14" s="122">
        <f>SUMIFS('Sch 7 - Adjustments'!$E$9:$E$37,'Sch 7 - Adjustments'!$I$9:$I$37,'Sch 2 - MTS Expense'!$A14,'Sch 7 - Adjustments'!$H$9:$H$37,2)</f>
        <v>0</v>
      </c>
      <c r="I14" s="111">
        <f t="shared" si="0"/>
        <v>0</v>
      </c>
    </row>
    <row r="15" spans="1:10" ht="15" customHeight="1" x14ac:dyDescent="0.2">
      <c r="A15" s="417">
        <f>+'Sch 1 - Total Expense'!A15</f>
        <v>6</v>
      </c>
      <c r="B15" s="677" t="str">
        <f>+'Sch 1 - Total Expense'!B15:C15</f>
        <v>Property Taxes</v>
      </c>
      <c r="C15" s="678"/>
      <c r="D15" s="294"/>
      <c r="E15" s="295">
        <v>0</v>
      </c>
      <c r="F15" s="122">
        <f>+'Sch 4 - CRSB'!I15</f>
        <v>0</v>
      </c>
      <c r="G15" s="122">
        <f>SUMIFS('Sch 6 - Reclassifications'!$H$9:$H$69,'Sch 6 - Reclassifications'!$F$9:$F$69,'Sch 2 - MTS Expense'!$A15,'Sch 6 - Reclassifications'!$G$9:$G$69,2)-SUMIFS('Sch 6 - Reclassifications'!$L$9:$L$69,'Sch 6 - Reclassifications'!$J$9:$J$69,'Sch 2 - MTS Expense'!$A15,'Sch 6 - Reclassifications'!$K$9:$K$69,2)</f>
        <v>0</v>
      </c>
      <c r="H15" s="122">
        <f>SUMIFS('Sch 7 - Adjustments'!$E$9:$E$37,'Sch 7 - Adjustments'!$I$9:$I$37,'Sch 2 - MTS Expense'!$A15,'Sch 7 - Adjustments'!$H$9:$H$37,2)</f>
        <v>0</v>
      </c>
      <c r="I15" s="111">
        <f t="shared" si="0"/>
        <v>0</v>
      </c>
    </row>
    <row r="16" spans="1:10" ht="15" customHeight="1" x14ac:dyDescent="0.2">
      <c r="A16" s="417">
        <f>+'Sch 1 - Total Expense'!A16</f>
        <v>7</v>
      </c>
      <c r="B16" s="677" t="str">
        <f>+'Sch 1 - Total Expense'!B16:C16</f>
        <v>Property Insurance</v>
      </c>
      <c r="C16" s="678"/>
      <c r="D16" s="294"/>
      <c r="E16" s="295">
        <v>0</v>
      </c>
      <c r="F16" s="122">
        <f>+'Sch 4 - CRSB'!I16</f>
        <v>0</v>
      </c>
      <c r="G16" s="122">
        <f>SUMIFS('Sch 6 - Reclassifications'!$H$9:$H$69,'Sch 6 - Reclassifications'!$F$9:$F$69,'Sch 2 - MTS Expense'!$A16,'Sch 6 - Reclassifications'!$G$9:$G$69,2)-SUMIFS('Sch 6 - Reclassifications'!$L$9:$L$69,'Sch 6 - Reclassifications'!$J$9:$J$69,'Sch 2 - MTS Expense'!$A16,'Sch 6 - Reclassifications'!$K$9:$K$69,2)</f>
        <v>0</v>
      </c>
      <c r="H16" s="122">
        <f>SUMIFS('Sch 7 - Adjustments'!$E$9:$E$37,'Sch 7 - Adjustments'!$I$9:$I$37,'Sch 2 - MTS Expense'!$A16,'Sch 7 - Adjustments'!$H$9:$H$37,2)</f>
        <v>0</v>
      </c>
      <c r="I16" s="111">
        <f t="shared" si="0"/>
        <v>0</v>
      </c>
    </row>
    <row r="17" spans="1:9" ht="15" customHeight="1" x14ac:dyDescent="0.2">
      <c r="A17" s="417">
        <f>+'Sch 1 - Total Expense'!A17</f>
        <v>8</v>
      </c>
      <c r="B17" s="677" t="str">
        <f>+'Sch 1 - Total Expense'!B17:C17</f>
        <v>Interest - Property, Plant, and Equipment</v>
      </c>
      <c r="C17" s="678"/>
      <c r="D17" s="294"/>
      <c r="E17" s="295">
        <v>0</v>
      </c>
      <c r="F17" s="122">
        <f>+'Sch 4 - CRSB'!I17</f>
        <v>0</v>
      </c>
      <c r="G17" s="122">
        <f>SUMIFS('Sch 6 - Reclassifications'!$H$9:$H$69,'Sch 6 - Reclassifications'!$F$9:$F$69,'Sch 2 - MTS Expense'!$A17,'Sch 6 - Reclassifications'!$G$9:$G$69,2)-SUMIFS('Sch 6 - Reclassifications'!$L$9:$L$69,'Sch 6 - Reclassifications'!$J$9:$J$69,'Sch 2 - MTS Expense'!$A17,'Sch 6 - Reclassifications'!$K$9:$K$69,2)</f>
        <v>0</v>
      </c>
      <c r="H17" s="122">
        <f>SUMIFS('Sch 7 - Adjustments'!$E$9:$E$37,'Sch 7 - Adjustments'!$I$9:$I$37,'Sch 2 - MTS Expense'!$A17,'Sch 7 - Adjustments'!$H$9:$H$37,2)</f>
        <v>0</v>
      </c>
      <c r="I17" s="111">
        <f t="shared" si="0"/>
        <v>0</v>
      </c>
    </row>
    <row r="18" spans="1:9" ht="15" customHeight="1" x14ac:dyDescent="0.2">
      <c r="A18" s="417">
        <f>+'Sch 1 - Total Expense'!A18</f>
        <v>9</v>
      </c>
      <c r="B18" s="686" t="str">
        <f>+'Sch 1 - Total Expense'!B18:C18</f>
        <v>Other - (Specify)</v>
      </c>
      <c r="C18" s="687"/>
      <c r="D18" s="294"/>
      <c r="E18" s="295">
        <v>0</v>
      </c>
      <c r="F18" s="122">
        <f>+'Sch 4 - CRSB'!I18</f>
        <v>0</v>
      </c>
      <c r="G18" s="122">
        <f>SUMIFS('Sch 6 - Reclassifications'!$H$9:$H$69,'Sch 6 - Reclassifications'!$F$9:$F$69,'Sch 2 - MTS Expense'!$A18,'Sch 6 - Reclassifications'!$G$9:$G$69,2)-SUMIFS('Sch 6 - Reclassifications'!$L$9:$L$69,'Sch 6 - Reclassifications'!$J$9:$J$69,'Sch 2 - MTS Expense'!$A18,'Sch 6 - Reclassifications'!$K$9:$K$69,2)</f>
        <v>0</v>
      </c>
      <c r="H18" s="122">
        <f>SUMIFS('Sch 7 - Adjustments'!$E$9:$E$37,'Sch 7 - Adjustments'!$I$9:$I$37,'Sch 2 - MTS Expense'!$A18,'Sch 7 - Adjustments'!$H$9:$H$37,2)</f>
        <v>0</v>
      </c>
      <c r="I18" s="111">
        <f t="shared" si="0"/>
        <v>0</v>
      </c>
    </row>
    <row r="19" spans="1:9" ht="15" customHeight="1" x14ac:dyDescent="0.2">
      <c r="A19" s="417">
        <f>+'Sch 1 - Total Expense'!A19</f>
        <v>10</v>
      </c>
      <c r="B19" s="686" t="str">
        <f>+'Sch 1 - Total Expense'!B19:C19</f>
        <v>Other - (Specify)</v>
      </c>
      <c r="C19" s="687"/>
      <c r="D19" s="294"/>
      <c r="E19" s="296">
        <v>0</v>
      </c>
      <c r="F19" s="124">
        <f>+'Sch 4 - CRSB'!I19</f>
        <v>0</v>
      </c>
      <c r="G19" s="124">
        <f>SUMIFS('Sch 6 - Reclassifications'!$H$9:$H$69,'Sch 6 - Reclassifications'!$F$9:$F$69,'Sch 2 - MTS Expense'!$A19,'Sch 6 - Reclassifications'!$G$9:$G$69,2)-SUMIFS('Sch 6 - Reclassifications'!$L$9:$L$69,'Sch 6 - Reclassifications'!$J$9:$J$69,'Sch 2 - MTS Expense'!$A19,'Sch 6 - Reclassifications'!$K$9:$K$69,2)</f>
        <v>0</v>
      </c>
      <c r="H19" s="124">
        <f>SUMIFS('Sch 7 - Adjustments'!$E$9:$E$37,'Sch 7 - Adjustments'!$I$9:$I$37,'Sch 2 - MTS Expense'!$A19,'Sch 7 - Adjustments'!$H$9:$H$37,2)</f>
        <v>0</v>
      </c>
      <c r="I19" s="113">
        <f>SUM(E19:H19)</f>
        <v>0</v>
      </c>
    </row>
    <row r="20" spans="1:9" ht="15" customHeight="1" x14ac:dyDescent="0.2">
      <c r="A20" s="417"/>
      <c r="B20" s="679" t="str">
        <f>+'Sch 1 - Total Expense'!B20:C20</f>
        <v>Total Capital Related (Lines 1 thru 10)</v>
      </c>
      <c r="C20" s="680"/>
      <c r="D20" s="94"/>
      <c r="E20" s="101">
        <f>SUM(E10:E19)</f>
        <v>0</v>
      </c>
      <c r="F20" s="101">
        <f>SUM(F10:F19)</f>
        <v>0</v>
      </c>
      <c r="G20" s="125">
        <f>SUM(G10:G19)</f>
        <v>0</v>
      </c>
      <c r="H20" s="125">
        <f>SUM(H10:H19)</f>
        <v>0</v>
      </c>
      <c r="I20" s="126">
        <f>SUM(I10:I19)</f>
        <v>0</v>
      </c>
    </row>
    <row r="21" spans="1:9" ht="15" customHeight="1" x14ac:dyDescent="0.2">
      <c r="A21" s="417"/>
      <c r="B21" s="690"/>
      <c r="C21" s="691"/>
      <c r="D21" s="94"/>
      <c r="E21" s="97"/>
      <c r="F21" s="122"/>
      <c r="G21" s="122"/>
      <c r="H21" s="122"/>
      <c r="I21" s="111"/>
    </row>
    <row r="22" spans="1:9" ht="17.25" customHeight="1" x14ac:dyDescent="0.2">
      <c r="A22" s="417"/>
      <c r="B22" s="690" t="str">
        <f>+'Sch 1 - Total Expense'!B22:C22</f>
        <v>Salaries</v>
      </c>
      <c r="C22" s="691"/>
      <c r="D22" s="94"/>
      <c r="E22" s="97"/>
      <c r="F22" s="122"/>
      <c r="G22" s="122"/>
      <c r="H22" s="122"/>
      <c r="I22" s="111"/>
    </row>
    <row r="23" spans="1:9" ht="15" customHeight="1" x14ac:dyDescent="0.2">
      <c r="A23" s="417">
        <f>+'Sch 1 - Total Expense'!A23</f>
        <v>11</v>
      </c>
      <c r="B23" s="677" t="str">
        <f>+'Sch 1 - Total Expense'!B23:C23</f>
        <v>Administrative Chief</v>
      </c>
      <c r="C23" s="678"/>
      <c r="D23" s="294"/>
      <c r="E23" s="265">
        <v>0</v>
      </c>
      <c r="F23" s="120">
        <f>+'Sch 4 - CRSB'!I35</f>
        <v>0</v>
      </c>
      <c r="G23" s="120">
        <f>SUMIFS('Sch 6 - Reclassifications'!$H$9:$H$69,'Sch 6 - Reclassifications'!$F$9:$F$69,'Sch 2 - MTS Expense'!$A23,'Sch 6 - Reclassifications'!$G$9:$G$69,2)-SUMIFS('Sch 6 - Reclassifications'!$L$9:$L$69,'Sch 6 - Reclassifications'!$J$9:$J$69,'Sch 2 - MTS Expense'!$A23,'Sch 6 - Reclassifications'!$K$9:$K$69,2)</f>
        <v>0</v>
      </c>
      <c r="H23" s="120">
        <f>SUMIFS('Sch 7 - Adjustments'!$E$9:$E$37,'Sch 7 - Adjustments'!$I$9:$I$37,'Sch 2 - MTS Expense'!$A23,'Sch 7 - Adjustments'!$H$9:$H$37,2)</f>
        <v>0</v>
      </c>
      <c r="I23" s="112">
        <f t="shared" ref="I23:I30" si="1">SUM(E23:H23)</f>
        <v>0</v>
      </c>
    </row>
    <row r="24" spans="1:9" ht="15" customHeight="1" x14ac:dyDescent="0.2">
      <c r="A24" s="417">
        <f>+'Sch 1 - Total Expense'!A24</f>
        <v>12</v>
      </c>
      <c r="B24" s="677" t="str">
        <f>+'Sch 1 - Total Expense'!B24:C24</f>
        <v>Chief</v>
      </c>
      <c r="C24" s="678"/>
      <c r="D24" s="294"/>
      <c r="E24" s="295">
        <v>0</v>
      </c>
      <c r="F24" s="122">
        <f>+'Sch 4 - CRSB'!I36</f>
        <v>0</v>
      </c>
      <c r="G24" s="122">
        <f>SUMIFS('Sch 6 - Reclassifications'!$H$9:$H$69,'Sch 6 - Reclassifications'!$F$9:$F$69,'Sch 2 - MTS Expense'!$A24,'Sch 6 - Reclassifications'!$G$9:$G$69,2)-SUMIFS('Sch 6 - Reclassifications'!$L$9:$L$69,'Sch 6 - Reclassifications'!$J$9:$J$69,'Sch 2 - MTS Expense'!$A24,'Sch 6 - Reclassifications'!$K$9:$K$69,2)</f>
        <v>0</v>
      </c>
      <c r="H24" s="122">
        <f>SUMIFS('Sch 7 - Adjustments'!$E$9:$E$37,'Sch 7 - Adjustments'!$I$9:$I$37,'Sch 2 - MTS Expense'!$A24,'Sch 7 - Adjustments'!$H$9:$H$37,2)</f>
        <v>0</v>
      </c>
      <c r="I24" s="111">
        <f t="shared" si="1"/>
        <v>0</v>
      </c>
    </row>
    <row r="25" spans="1:9" ht="15" customHeight="1" x14ac:dyDescent="0.2">
      <c r="A25" s="417">
        <f>+'Sch 1 - Total Expense'!A25</f>
        <v>13</v>
      </c>
      <c r="B25" s="677" t="str">
        <f>+'Sch 1 - Total Expense'!B25:C25</f>
        <v>Non-MTS Salaries</v>
      </c>
      <c r="C25" s="678"/>
      <c r="D25" s="294"/>
      <c r="E25" s="295">
        <v>0</v>
      </c>
      <c r="F25" s="122">
        <f>+'Sch 4 - CRSB'!I37</f>
        <v>0</v>
      </c>
      <c r="G25" s="122">
        <f>SUMIFS('Sch 6 - Reclassifications'!$H$9:$H$69,'Sch 6 - Reclassifications'!$F$9:$F$69,'Sch 2 - MTS Expense'!$A25,'Sch 6 - Reclassifications'!$G$9:$G$69,2)-SUMIFS('Sch 6 - Reclassifications'!$L$9:$L$69,'Sch 6 - Reclassifications'!$J$9:$J$69,'Sch 2 - MTS Expense'!$A25,'Sch 6 - Reclassifications'!$K$9:$K$69,2)</f>
        <v>0</v>
      </c>
      <c r="H25" s="122">
        <f>SUMIFS('Sch 7 - Adjustments'!$E$9:$E$37,'Sch 7 - Adjustments'!$I$9:$I$37,'Sch 2 - MTS Expense'!$A25,'Sch 7 - Adjustments'!$H$9:$H$37,2)</f>
        <v>0</v>
      </c>
      <c r="I25" s="111">
        <f t="shared" si="1"/>
        <v>0</v>
      </c>
    </row>
    <row r="26" spans="1:9" ht="15" customHeight="1" x14ac:dyDescent="0.2">
      <c r="A26" s="417">
        <f>+'Sch 1 - Total Expense'!A26</f>
        <v>14</v>
      </c>
      <c r="B26" s="677" t="str">
        <f>+'Sch 1 - Total Expense'!B26:C26</f>
        <v>MTS Salaries</v>
      </c>
      <c r="C26" s="678"/>
      <c r="D26" s="294"/>
      <c r="E26" s="295">
        <v>0</v>
      </c>
      <c r="F26" s="122">
        <f>+'Sch 4 - CRSB'!I38</f>
        <v>0</v>
      </c>
      <c r="G26" s="122">
        <f>SUMIFS('Sch 6 - Reclassifications'!$H$9:$H$69,'Sch 6 - Reclassifications'!$F$9:$F$69,'Sch 2 - MTS Expense'!$A26,'Sch 6 - Reclassifications'!$G$9:$G$69,2)-SUMIFS('Sch 6 - Reclassifications'!$L$9:$L$69,'Sch 6 - Reclassifications'!$J$9:$J$69,'Sch 2 - MTS Expense'!$A26,'Sch 6 - Reclassifications'!$K$9:$K$69,2)</f>
        <v>0</v>
      </c>
      <c r="H26" s="122">
        <f>SUMIFS('Sch 7 - Adjustments'!$E$9:$E$37,'Sch 7 - Adjustments'!$I$9:$I$37,'Sch 2 - MTS Expense'!$A26,'Sch 7 - Adjustments'!$H$9:$H$37,2)</f>
        <v>0</v>
      </c>
      <c r="I26" s="111">
        <f t="shared" si="1"/>
        <v>0</v>
      </c>
    </row>
    <row r="27" spans="1:9" ht="15" customHeight="1" x14ac:dyDescent="0.2">
      <c r="A27" s="417">
        <f>+'Sch 1 - Total Expense'!A27</f>
        <v>15</v>
      </c>
      <c r="B27" s="686" t="str">
        <f>+'Sch 1 - Total Expense'!B27:C27</f>
        <v>Other - (Specify)</v>
      </c>
      <c r="C27" s="687"/>
      <c r="D27" s="294"/>
      <c r="E27" s="295">
        <v>0</v>
      </c>
      <c r="F27" s="122">
        <f>+'Sch 4 - CRSB'!I39</f>
        <v>0</v>
      </c>
      <c r="G27" s="122">
        <f>SUMIFS('Sch 6 - Reclassifications'!$H$9:$H$69,'Sch 6 - Reclassifications'!$F$9:$F$69,'Sch 2 - MTS Expense'!$A27,'Sch 6 - Reclassifications'!$G$9:$G$69,2)-SUMIFS('Sch 6 - Reclassifications'!$L$9:$L$69,'Sch 6 - Reclassifications'!$J$9:$J$69,'Sch 2 - MTS Expense'!$A27,'Sch 6 - Reclassifications'!$K$9:$K$69,2)</f>
        <v>0</v>
      </c>
      <c r="H27" s="122">
        <f>SUMIFS('Sch 7 - Adjustments'!$E$9:$E$37,'Sch 7 - Adjustments'!$I$9:$I$37,'Sch 2 - MTS Expense'!$A27,'Sch 7 - Adjustments'!$H$9:$H$37,2)</f>
        <v>0</v>
      </c>
      <c r="I27" s="111">
        <f t="shared" si="1"/>
        <v>0</v>
      </c>
    </row>
    <row r="28" spans="1:9" ht="15" customHeight="1" x14ac:dyDescent="0.2">
      <c r="A28" s="417">
        <f>+'Sch 1 - Total Expense'!A28</f>
        <v>16</v>
      </c>
      <c r="B28" s="686" t="str">
        <f>+'Sch 1 - Total Expense'!B28:C28</f>
        <v>Other - (Specify)</v>
      </c>
      <c r="C28" s="687"/>
      <c r="D28" s="294"/>
      <c r="E28" s="295">
        <v>0</v>
      </c>
      <c r="F28" s="122">
        <f>+'Sch 4 - CRSB'!I40</f>
        <v>0</v>
      </c>
      <c r="G28" s="122">
        <f>SUMIFS('Sch 6 - Reclassifications'!$H$9:$H$69,'Sch 6 - Reclassifications'!$F$9:$F$69,'Sch 2 - MTS Expense'!$A28,'Sch 6 - Reclassifications'!$G$9:$G$69,2)-SUMIFS('Sch 6 - Reclassifications'!$L$9:$L$69,'Sch 6 - Reclassifications'!$J$9:$J$69,'Sch 2 - MTS Expense'!$A28,'Sch 6 - Reclassifications'!$K$9:$K$69,2)</f>
        <v>0</v>
      </c>
      <c r="H28" s="122">
        <f>SUMIFS('Sch 7 - Adjustments'!$E$9:$E$37,'Sch 7 - Adjustments'!$I$9:$I$37,'Sch 2 - MTS Expense'!$A28,'Sch 7 - Adjustments'!$H$9:$H$37,2)</f>
        <v>0</v>
      </c>
      <c r="I28" s="111">
        <f t="shared" si="1"/>
        <v>0</v>
      </c>
    </row>
    <row r="29" spans="1:9" ht="15" customHeight="1" x14ac:dyDescent="0.2">
      <c r="A29" s="417">
        <f>+'Sch 1 - Total Expense'!A29</f>
        <v>17</v>
      </c>
      <c r="B29" s="686" t="str">
        <f>+'Sch 1 - Total Expense'!B29:C29</f>
        <v>Other - (Specify)</v>
      </c>
      <c r="C29" s="687"/>
      <c r="D29" s="294"/>
      <c r="E29" s="295">
        <v>0</v>
      </c>
      <c r="F29" s="122">
        <f>+'Sch 4 - CRSB'!I41</f>
        <v>0</v>
      </c>
      <c r="G29" s="122">
        <f>SUMIFS('Sch 6 - Reclassifications'!$H$9:$H$69,'Sch 6 - Reclassifications'!$F$9:$F$69,'Sch 2 - MTS Expense'!$A29,'Sch 6 - Reclassifications'!$G$9:$G$69,2)-SUMIFS('Sch 6 - Reclassifications'!$L$9:$L$69,'Sch 6 - Reclassifications'!$J$9:$J$69,'Sch 2 - MTS Expense'!$A29,'Sch 6 - Reclassifications'!$K$9:$K$69,2)</f>
        <v>0</v>
      </c>
      <c r="H29" s="122">
        <f>SUMIFS('Sch 7 - Adjustments'!$E$9:$E$37,'Sch 7 - Adjustments'!$I$9:$I$37,'Sch 2 - MTS Expense'!$A29,'Sch 7 - Adjustments'!$H$9:$H$37,2)</f>
        <v>0</v>
      </c>
      <c r="I29" s="111">
        <f t="shared" si="1"/>
        <v>0</v>
      </c>
    </row>
    <row r="30" spans="1:9" ht="15" customHeight="1" x14ac:dyDescent="0.2">
      <c r="A30" s="417">
        <f>+'Sch 1 - Total Expense'!A30</f>
        <v>18</v>
      </c>
      <c r="B30" s="686" t="str">
        <f>+'Sch 1 - Total Expense'!B30:C30</f>
        <v>Other - (Specify)</v>
      </c>
      <c r="C30" s="687"/>
      <c r="D30" s="294"/>
      <c r="E30" s="296">
        <v>0</v>
      </c>
      <c r="F30" s="124">
        <f>+'Sch 4 - CRSB'!I42</f>
        <v>0</v>
      </c>
      <c r="G30" s="124">
        <f>SUMIFS('Sch 6 - Reclassifications'!$H$9:$H$69,'Sch 6 - Reclassifications'!$F$9:$F$69,'Sch 2 - MTS Expense'!$A30,'Sch 6 - Reclassifications'!$G$9:$G$69,2)-SUMIFS('Sch 6 - Reclassifications'!$L$9:$L$69,'Sch 6 - Reclassifications'!$J$9:$J$69,'Sch 2 - MTS Expense'!$A30,'Sch 6 - Reclassifications'!$K$9:$K$69,2)</f>
        <v>0</v>
      </c>
      <c r="H30" s="124">
        <f>SUMIFS('Sch 7 - Adjustments'!$E$9:$E$37,'Sch 7 - Adjustments'!$I$9:$I$37,'Sch 2 - MTS Expense'!$A30,'Sch 7 - Adjustments'!$H$9:$H$37,2)</f>
        <v>0</v>
      </c>
      <c r="I30" s="113">
        <f t="shared" si="1"/>
        <v>0</v>
      </c>
    </row>
    <row r="31" spans="1:9" ht="15" customHeight="1" x14ac:dyDescent="0.2">
      <c r="A31" s="417"/>
      <c r="B31" s="675" t="str">
        <f>+'Sch 1 - Total Expense'!B31:C31</f>
        <v>Subtotal Salaries (Lines 11 thru 18)</v>
      </c>
      <c r="C31" s="676"/>
      <c r="D31" s="94"/>
      <c r="E31" s="103">
        <f>SUM(E23:E30)</f>
        <v>0</v>
      </c>
      <c r="F31" s="103">
        <f>SUM(F23:F30)</f>
        <v>0</v>
      </c>
      <c r="G31" s="127">
        <f>SUM(G23:G30)</f>
        <v>0</v>
      </c>
      <c r="H31" s="127">
        <f>SUM(H23:H30)</f>
        <v>0</v>
      </c>
      <c r="I31" s="128">
        <f>SUM(I23:I30)</f>
        <v>0</v>
      </c>
    </row>
    <row r="32" spans="1:9" ht="15" customHeight="1" x14ac:dyDescent="0.2">
      <c r="A32" s="417"/>
      <c r="B32" s="333"/>
      <c r="C32" s="334"/>
      <c r="D32" s="94"/>
      <c r="E32" s="103"/>
      <c r="F32" s="103"/>
      <c r="G32" s="127"/>
      <c r="H32" s="127"/>
      <c r="I32" s="128"/>
    </row>
    <row r="33" spans="1:9" ht="17.25" customHeight="1" x14ac:dyDescent="0.2">
      <c r="A33" s="417"/>
      <c r="B33" s="690" t="str">
        <f>+'Sch 1 - Total Expense'!B33:C33</f>
        <v>Fringe Benefits</v>
      </c>
      <c r="C33" s="691"/>
      <c r="D33" s="94"/>
      <c r="E33" s="105"/>
      <c r="F33" s="129"/>
      <c r="G33" s="129"/>
      <c r="H33" s="129"/>
      <c r="I33" s="130"/>
    </row>
    <row r="34" spans="1:9" ht="15" customHeight="1" x14ac:dyDescent="0.2">
      <c r="A34" s="417">
        <f>+'Sch 1 - Total Expense'!A34</f>
        <v>19</v>
      </c>
      <c r="B34" s="677" t="str">
        <f>+'Sch 1 - Total Expense'!B34:C34</f>
        <v>Administrative Chief</v>
      </c>
      <c r="C34" s="678"/>
      <c r="D34" s="294"/>
      <c r="E34" s="265">
        <v>0</v>
      </c>
      <c r="F34" s="120">
        <f>+'Sch 4 - CRSB'!I46</f>
        <v>0</v>
      </c>
      <c r="G34" s="120">
        <f>SUMIFS('Sch 6 - Reclassifications'!$H$9:$H$69,'Sch 6 - Reclassifications'!$F$9:$F$69,'Sch 2 - MTS Expense'!$A34,'Sch 6 - Reclassifications'!$G$9:$G$69,2)-SUMIFS('Sch 6 - Reclassifications'!$L$9:$L$69,'Sch 6 - Reclassifications'!$J$9:$J$69,'Sch 2 - MTS Expense'!$A34,'Sch 6 - Reclassifications'!$K$9:$K$69,2)</f>
        <v>0</v>
      </c>
      <c r="H34" s="120">
        <f>SUMIFS('Sch 7 - Adjustments'!$E$9:$E$37,'Sch 7 - Adjustments'!$I$9:$I$37,'Sch 2 - MTS Expense'!$A34,'Sch 7 - Adjustments'!$H$9:$H$37,2)</f>
        <v>0</v>
      </c>
      <c r="I34" s="112">
        <f t="shared" ref="I34:I41" si="2">SUM(E34:H34)</f>
        <v>0</v>
      </c>
    </row>
    <row r="35" spans="1:9" ht="15" customHeight="1" x14ac:dyDescent="0.2">
      <c r="A35" s="417">
        <f>+'Sch 1 - Total Expense'!A35</f>
        <v>20</v>
      </c>
      <c r="B35" s="677" t="str">
        <f>+'Sch 1 - Total Expense'!B35:C35</f>
        <v>Chief</v>
      </c>
      <c r="C35" s="678"/>
      <c r="D35" s="294"/>
      <c r="E35" s="295">
        <v>0</v>
      </c>
      <c r="F35" s="122">
        <f>+'Sch 4 - CRSB'!I47</f>
        <v>0</v>
      </c>
      <c r="G35" s="122">
        <f>SUMIFS('Sch 6 - Reclassifications'!$H$9:$H$69,'Sch 6 - Reclassifications'!$F$9:$F$69,'Sch 2 - MTS Expense'!$A35,'Sch 6 - Reclassifications'!$G$9:$G$69,2)-SUMIFS('Sch 6 - Reclassifications'!$L$9:$L$69,'Sch 6 - Reclassifications'!$J$9:$J$69,'Sch 2 - MTS Expense'!$A35,'Sch 6 - Reclassifications'!$K$9:$K$69,2)</f>
        <v>0</v>
      </c>
      <c r="H35" s="122">
        <f>SUMIFS('Sch 7 - Adjustments'!$E$9:$E$37,'Sch 7 - Adjustments'!$I$9:$I$37,'Sch 2 - MTS Expense'!$A35,'Sch 7 - Adjustments'!$H$9:$H$37,2)</f>
        <v>0</v>
      </c>
      <c r="I35" s="111">
        <f t="shared" si="2"/>
        <v>0</v>
      </c>
    </row>
    <row r="36" spans="1:9" ht="15" customHeight="1" x14ac:dyDescent="0.2">
      <c r="A36" s="417">
        <f>+'Sch 1 - Total Expense'!A36</f>
        <v>21</v>
      </c>
      <c r="B36" s="677" t="str">
        <f>+'Sch 1 - Total Expense'!B36:C36</f>
        <v>Non-MTS Benefits</v>
      </c>
      <c r="C36" s="678"/>
      <c r="D36" s="294"/>
      <c r="E36" s="295">
        <v>0</v>
      </c>
      <c r="F36" s="122">
        <f>+'Sch 4 - CRSB'!I48</f>
        <v>0</v>
      </c>
      <c r="G36" s="122">
        <f>SUMIFS('Sch 6 - Reclassifications'!$H$9:$H$69,'Sch 6 - Reclassifications'!$F$9:$F$69,'Sch 2 - MTS Expense'!$A36,'Sch 6 - Reclassifications'!$G$9:$G$69,2)-SUMIFS('Sch 6 - Reclassifications'!$L$9:$L$69,'Sch 6 - Reclassifications'!$J$9:$J$69,'Sch 2 - MTS Expense'!$A36,'Sch 6 - Reclassifications'!$K$9:$K$69,2)</f>
        <v>0</v>
      </c>
      <c r="H36" s="122">
        <f>SUMIFS('Sch 7 - Adjustments'!$E$9:$E$37,'Sch 7 - Adjustments'!$I$9:$I$37,'Sch 2 - MTS Expense'!$A36,'Sch 7 - Adjustments'!$H$9:$H$37,2)</f>
        <v>0</v>
      </c>
      <c r="I36" s="111">
        <f t="shared" si="2"/>
        <v>0</v>
      </c>
    </row>
    <row r="37" spans="1:9" ht="15" customHeight="1" x14ac:dyDescent="0.2">
      <c r="A37" s="417">
        <f>+'Sch 1 - Total Expense'!A37</f>
        <v>22</v>
      </c>
      <c r="B37" s="677" t="str">
        <f>+'Sch 1 - Total Expense'!B37:C37</f>
        <v>MTS Benefits</v>
      </c>
      <c r="C37" s="678"/>
      <c r="D37" s="294"/>
      <c r="E37" s="295">
        <v>0</v>
      </c>
      <c r="F37" s="122">
        <f>+'Sch 4 - CRSB'!I49</f>
        <v>0</v>
      </c>
      <c r="G37" s="122">
        <f>SUMIFS('Sch 6 - Reclassifications'!$H$9:$H$69,'Sch 6 - Reclassifications'!$F$9:$F$69,'Sch 2 - MTS Expense'!$A37,'Sch 6 - Reclassifications'!$G$9:$G$69,2)-SUMIFS('Sch 6 - Reclassifications'!$L$9:$L$69,'Sch 6 - Reclassifications'!$J$9:$J$69,'Sch 2 - MTS Expense'!$A37,'Sch 6 - Reclassifications'!$K$9:$K$69,2)</f>
        <v>0</v>
      </c>
      <c r="H37" s="122">
        <f>SUMIFS('Sch 7 - Adjustments'!$E$9:$E$37,'Sch 7 - Adjustments'!$I$9:$I$37,'Sch 2 - MTS Expense'!$A37,'Sch 7 - Adjustments'!$H$9:$H$37,2)</f>
        <v>0</v>
      </c>
      <c r="I37" s="111">
        <f t="shared" si="2"/>
        <v>0</v>
      </c>
    </row>
    <row r="38" spans="1:9" ht="15" customHeight="1" x14ac:dyDescent="0.2">
      <c r="A38" s="417">
        <f>+'Sch 1 - Total Expense'!A38</f>
        <v>23</v>
      </c>
      <c r="B38" s="686" t="str">
        <f>+'Sch 1 - Total Expense'!B38:C38</f>
        <v>Other - (Specify)</v>
      </c>
      <c r="C38" s="687"/>
      <c r="D38" s="294"/>
      <c r="E38" s="295">
        <v>0</v>
      </c>
      <c r="F38" s="122">
        <f>+'Sch 4 - CRSB'!I50</f>
        <v>0</v>
      </c>
      <c r="G38" s="122">
        <f>SUMIFS('Sch 6 - Reclassifications'!$H$9:$H$69,'Sch 6 - Reclassifications'!$F$9:$F$69,'Sch 2 - MTS Expense'!$A38,'Sch 6 - Reclassifications'!$G$9:$G$69,2)-SUMIFS('Sch 6 - Reclassifications'!$L$9:$L$69,'Sch 6 - Reclassifications'!$J$9:$J$69,'Sch 2 - MTS Expense'!$A38,'Sch 6 - Reclassifications'!$K$9:$K$69,2)</f>
        <v>0</v>
      </c>
      <c r="H38" s="122">
        <f>SUMIFS('Sch 7 - Adjustments'!$E$9:$E$37,'Sch 7 - Adjustments'!$I$9:$I$37,'Sch 2 - MTS Expense'!$A38,'Sch 7 - Adjustments'!$H$9:$H$37,2)</f>
        <v>0</v>
      </c>
      <c r="I38" s="111">
        <f t="shared" si="2"/>
        <v>0</v>
      </c>
    </row>
    <row r="39" spans="1:9" ht="15" customHeight="1" x14ac:dyDescent="0.2">
      <c r="A39" s="417">
        <f>+'Sch 1 - Total Expense'!A39</f>
        <v>24</v>
      </c>
      <c r="B39" s="686" t="str">
        <f>+'Sch 1 - Total Expense'!B39:C39</f>
        <v>Other - (Specify)</v>
      </c>
      <c r="C39" s="687"/>
      <c r="D39" s="294"/>
      <c r="E39" s="295">
        <v>0</v>
      </c>
      <c r="F39" s="122">
        <f>+'Sch 4 - CRSB'!I51</f>
        <v>0</v>
      </c>
      <c r="G39" s="122">
        <f>SUMIFS('Sch 6 - Reclassifications'!$H$9:$H$69,'Sch 6 - Reclassifications'!$F$9:$F$69,'Sch 2 - MTS Expense'!$A39,'Sch 6 - Reclassifications'!$G$9:$G$69,2)-SUMIFS('Sch 6 - Reclassifications'!$L$9:$L$69,'Sch 6 - Reclassifications'!$J$9:$J$69,'Sch 2 - MTS Expense'!$A39,'Sch 6 - Reclassifications'!$K$9:$K$69,2)</f>
        <v>0</v>
      </c>
      <c r="H39" s="122">
        <f>SUMIFS('Sch 7 - Adjustments'!$E$9:$E$37,'Sch 7 - Adjustments'!$I$9:$I$37,'Sch 2 - MTS Expense'!$A39,'Sch 7 - Adjustments'!$H$9:$H$37,2)</f>
        <v>0</v>
      </c>
      <c r="I39" s="111">
        <f t="shared" si="2"/>
        <v>0</v>
      </c>
    </row>
    <row r="40" spans="1:9" ht="15" customHeight="1" x14ac:dyDescent="0.2">
      <c r="A40" s="417">
        <f>+'Sch 1 - Total Expense'!A40</f>
        <v>25</v>
      </c>
      <c r="B40" s="686" t="str">
        <f>+'Sch 1 - Total Expense'!B40:C40</f>
        <v>Other - (Specify)</v>
      </c>
      <c r="C40" s="687"/>
      <c r="D40" s="294"/>
      <c r="E40" s="295">
        <v>0</v>
      </c>
      <c r="F40" s="122">
        <f>+'Sch 4 - CRSB'!I52</f>
        <v>0</v>
      </c>
      <c r="G40" s="122">
        <f>SUMIFS('Sch 6 - Reclassifications'!$H$9:$H$69,'Sch 6 - Reclassifications'!$F$9:$F$69,'Sch 2 - MTS Expense'!$A40,'Sch 6 - Reclassifications'!$G$9:$G$69,2)-SUMIFS('Sch 6 - Reclassifications'!$L$9:$L$69,'Sch 6 - Reclassifications'!$J$9:$J$69,'Sch 2 - MTS Expense'!$A40,'Sch 6 - Reclassifications'!$K$9:$K$69,2)</f>
        <v>0</v>
      </c>
      <c r="H40" s="122">
        <f>SUMIFS('Sch 7 - Adjustments'!$E$9:$E$37,'Sch 7 - Adjustments'!$I$9:$I$37,'Sch 2 - MTS Expense'!$A40,'Sch 7 - Adjustments'!$H$9:$H$37,2)</f>
        <v>0</v>
      </c>
      <c r="I40" s="111">
        <f t="shared" si="2"/>
        <v>0</v>
      </c>
    </row>
    <row r="41" spans="1:9" ht="15" customHeight="1" x14ac:dyDescent="0.2">
      <c r="A41" s="417">
        <f>+'Sch 1 - Total Expense'!A41</f>
        <v>26</v>
      </c>
      <c r="B41" s="686" t="str">
        <f>+'Sch 1 - Total Expense'!B41:C41</f>
        <v>Other - (Specify)</v>
      </c>
      <c r="C41" s="687"/>
      <c r="D41" s="294"/>
      <c r="E41" s="296">
        <v>0</v>
      </c>
      <c r="F41" s="124">
        <f>+'Sch 4 - CRSB'!I53</f>
        <v>0</v>
      </c>
      <c r="G41" s="124">
        <f>SUMIFS('Sch 6 - Reclassifications'!$H$9:$H$69,'Sch 6 - Reclassifications'!$F$9:$F$69,'Sch 2 - MTS Expense'!$A41,'Sch 6 - Reclassifications'!$G$9:$G$69,2)-SUMIFS('Sch 6 - Reclassifications'!$L$9:$L$69,'Sch 6 - Reclassifications'!$J$9:$J$69,'Sch 2 - MTS Expense'!$A41,'Sch 6 - Reclassifications'!$K$9:$K$69,2)</f>
        <v>0</v>
      </c>
      <c r="H41" s="124">
        <f>SUMIFS('Sch 7 - Adjustments'!$E$9:$E$37,'Sch 7 - Adjustments'!$I$9:$I$37,'Sch 2 - MTS Expense'!$A41,'Sch 7 - Adjustments'!$H$9:$H$37,2)</f>
        <v>0</v>
      </c>
      <c r="I41" s="113">
        <f t="shared" si="2"/>
        <v>0</v>
      </c>
    </row>
    <row r="42" spans="1:9" ht="15" customHeight="1" x14ac:dyDescent="0.2">
      <c r="A42" s="417"/>
      <c r="B42" s="675" t="str">
        <f>+'Sch 1 - Total Expense'!B42:C42</f>
        <v>Subtotal Fringe Benefits (Lines 19 thru 26)</v>
      </c>
      <c r="C42" s="676"/>
      <c r="D42" s="94"/>
      <c r="E42" s="103">
        <f>SUM(E34:E41)</f>
        <v>0</v>
      </c>
      <c r="F42" s="103">
        <f>SUM(F34:F41)</f>
        <v>0</v>
      </c>
      <c r="G42" s="127">
        <f>SUM(G34:G41)</f>
        <v>0</v>
      </c>
      <c r="H42" s="127">
        <f>SUM(H34:H41)</f>
        <v>0</v>
      </c>
      <c r="I42" s="128">
        <f>SUM(I34:I41)</f>
        <v>0</v>
      </c>
    </row>
    <row r="43" spans="1:9" s="9" customFormat="1" ht="15" customHeight="1" x14ac:dyDescent="0.2">
      <c r="A43" s="417"/>
      <c r="B43" s="690" t="str">
        <f>+'Sch 1 - Total Expense'!B43:C43</f>
        <v>Total Salaries &amp; Fringe Benefits</v>
      </c>
      <c r="C43" s="691"/>
      <c r="D43" s="108"/>
      <c r="E43" s="101">
        <f>+E31+E42</f>
        <v>0</v>
      </c>
      <c r="F43" s="101">
        <f>+F31+F42</f>
        <v>0</v>
      </c>
      <c r="G43" s="125">
        <f>+G31+G42</f>
        <v>0</v>
      </c>
      <c r="H43" s="125">
        <f>+H31+H42</f>
        <v>0</v>
      </c>
      <c r="I43" s="126">
        <f>+I31+I42</f>
        <v>0</v>
      </c>
    </row>
    <row r="44" spans="1:9" ht="15" customHeight="1" x14ac:dyDescent="0.2">
      <c r="A44" s="417"/>
      <c r="B44" s="675"/>
      <c r="C44" s="676"/>
      <c r="D44" s="108"/>
      <c r="E44" s="105"/>
      <c r="F44" s="105"/>
      <c r="G44" s="129"/>
      <c r="H44" s="129"/>
      <c r="I44" s="130"/>
    </row>
    <row r="45" spans="1:9" ht="15" customHeight="1" x14ac:dyDescent="0.2">
      <c r="A45" s="417"/>
      <c r="B45" s="452" t="str">
        <f>+'Sch 1 - Total Expense'!B45:C45</f>
        <v>Total Capital Related, Salaries &amp; Fringe Benefits</v>
      </c>
      <c r="C45" s="454"/>
      <c r="D45" s="453"/>
      <c r="E45" s="109">
        <f>+E20+E43</f>
        <v>0</v>
      </c>
      <c r="F45" s="109">
        <f>+F20+F43</f>
        <v>0</v>
      </c>
      <c r="G45" s="131">
        <f>+G20+G43</f>
        <v>0</v>
      </c>
      <c r="H45" s="131">
        <f>+H20+H43</f>
        <v>0</v>
      </c>
      <c r="I45" s="115">
        <f>+I20+I43</f>
        <v>0</v>
      </c>
    </row>
    <row r="46" spans="1:9" ht="15" customHeight="1" x14ac:dyDescent="0.2">
      <c r="A46" s="417"/>
      <c r="B46" s="677"/>
      <c r="C46" s="678"/>
      <c r="D46" s="94"/>
      <c r="E46" s="97"/>
      <c r="F46" s="122"/>
      <c r="G46" s="122"/>
      <c r="H46" s="122"/>
      <c r="I46" s="111"/>
    </row>
    <row r="47" spans="1:9" ht="17.25" customHeight="1" x14ac:dyDescent="0.2">
      <c r="A47" s="417"/>
      <c r="B47" s="690" t="str">
        <f>+'Sch 1 - Total Expense'!B47:C47</f>
        <v>Administrative and General</v>
      </c>
      <c r="C47" s="691"/>
      <c r="D47" s="94"/>
      <c r="E47" s="97"/>
      <c r="F47" s="122"/>
      <c r="G47" s="122"/>
      <c r="H47" s="122"/>
      <c r="I47" s="111"/>
    </row>
    <row r="48" spans="1:9" ht="15" customHeight="1" x14ac:dyDescent="0.2">
      <c r="A48" s="417">
        <f>+'Sch 1 - Total Expense'!A48</f>
        <v>27</v>
      </c>
      <c r="B48" s="677" t="str">
        <f>+'Sch 1 - Total Expense'!B48:C48</f>
        <v>Administrative</v>
      </c>
      <c r="C48" s="678"/>
      <c r="D48" s="294"/>
      <c r="E48" s="265">
        <v>0</v>
      </c>
      <c r="F48" s="132"/>
      <c r="G48" s="120">
        <f>SUMIFS('Sch 6 - Reclassifications'!$H$9:$H$69,'Sch 6 - Reclassifications'!$F$9:$F$69,'Sch 2 - MTS Expense'!$A48,'Sch 6 - Reclassifications'!$G$9:$G$69,2)-SUMIFS('Sch 6 - Reclassifications'!$L$9:$L$69,'Sch 6 - Reclassifications'!$J$9:$J$69,'Sch 2 - MTS Expense'!$A48,'Sch 6 - Reclassifications'!$K$9:$K$69,2)</f>
        <v>0</v>
      </c>
      <c r="H48" s="120">
        <f>SUMIFS('Sch 7 - Adjustments'!$E$9:$E$37,'Sch 7 - Adjustments'!$I$9:$I$37,'Sch 2 - MTS Expense'!$A48,'Sch 7 - Adjustments'!$H$9:$H$37,2)</f>
        <v>0</v>
      </c>
      <c r="I48" s="112">
        <f>SUM(E48:H48)</f>
        <v>0</v>
      </c>
    </row>
    <row r="49" spans="1:9" ht="15" customHeight="1" x14ac:dyDescent="0.2">
      <c r="A49" s="417">
        <f>+'Sch 1 - Total Expense'!A49</f>
        <v>28</v>
      </c>
      <c r="B49" s="677" t="str">
        <f>+'Sch 1 - Total Expense'!B49:C49</f>
        <v>Legal</v>
      </c>
      <c r="C49" s="678"/>
      <c r="D49" s="294"/>
      <c r="E49" s="295">
        <v>0</v>
      </c>
      <c r="F49" s="133"/>
      <c r="G49" s="134">
        <f>SUMIFS('Sch 6 - Reclassifications'!$H$9:$H$69,'Sch 6 - Reclassifications'!$F$9:$F$69,'Sch 2 - MTS Expense'!$A49,'Sch 6 - Reclassifications'!$G$9:$G$69,2)-SUMIFS('Sch 6 - Reclassifications'!$L$9:$L$69,'Sch 6 - Reclassifications'!$J$9:$J$69,'Sch 2 - MTS Expense'!$A49,'Sch 6 - Reclassifications'!$K$9:$K$69,2)</f>
        <v>0</v>
      </c>
      <c r="H49" s="134">
        <f>SUMIFS('Sch 7 - Adjustments'!$E$9:$E$37,'Sch 7 - Adjustments'!$I$9:$I$37,'Sch 2 - MTS Expense'!$A49,'Sch 7 - Adjustments'!$H$9:$H$37,2)</f>
        <v>0</v>
      </c>
      <c r="I49" s="111">
        <f>SUM(E49:H49)</f>
        <v>0</v>
      </c>
    </row>
    <row r="50" spans="1:9" ht="15" customHeight="1" x14ac:dyDescent="0.2">
      <c r="A50" s="417">
        <f>+'Sch 1 - Total Expense'!A50</f>
        <v>29</v>
      </c>
      <c r="B50" s="677" t="str">
        <f>+'Sch 1 - Total Expense'!B50:C50</f>
        <v>Accounting</v>
      </c>
      <c r="C50" s="678"/>
      <c r="D50" s="294"/>
      <c r="E50" s="295">
        <v>0</v>
      </c>
      <c r="F50" s="133"/>
      <c r="G50" s="134">
        <f>SUMIFS('Sch 6 - Reclassifications'!$H$9:$H$69,'Sch 6 - Reclassifications'!$F$9:$F$69,'Sch 2 - MTS Expense'!$A50,'Sch 6 - Reclassifications'!$G$9:$G$69,2)-SUMIFS('Sch 6 - Reclassifications'!$L$9:$L$69,'Sch 6 - Reclassifications'!$J$9:$J$69,'Sch 2 - MTS Expense'!$A50,'Sch 6 - Reclassifications'!$K$9:$K$69,2)</f>
        <v>0</v>
      </c>
      <c r="H50" s="134">
        <f>SUMIFS('Sch 7 - Adjustments'!$E$9:$E$37,'Sch 7 - Adjustments'!$I$9:$I$37,'Sch 2 - MTS Expense'!$A50,'Sch 7 - Adjustments'!$H$9:$H$37,2)</f>
        <v>0</v>
      </c>
      <c r="I50" s="111">
        <f t="shared" ref="I50:I77" si="3">SUM(E50:H50)</f>
        <v>0</v>
      </c>
    </row>
    <row r="51" spans="1:9" ht="15" customHeight="1" x14ac:dyDescent="0.2">
      <c r="A51" s="417">
        <f>+'Sch 1 - Total Expense'!A51</f>
        <v>30</v>
      </c>
      <c r="B51" s="677" t="str">
        <f>+'Sch 1 - Total Expense'!B51:C51</f>
        <v xml:space="preserve">Advertising </v>
      </c>
      <c r="C51" s="678"/>
      <c r="D51" s="294"/>
      <c r="E51" s="295">
        <v>0</v>
      </c>
      <c r="F51" s="133"/>
      <c r="G51" s="134">
        <f>SUMIFS('Sch 6 - Reclassifications'!$H$9:$H$69,'Sch 6 - Reclassifications'!$F$9:$F$69,'Sch 2 - MTS Expense'!$A51,'Sch 6 - Reclassifications'!$G$9:$G$69,2)-SUMIFS('Sch 6 - Reclassifications'!$L$9:$L$69,'Sch 6 - Reclassifications'!$J$9:$J$69,'Sch 2 - MTS Expense'!$A51,'Sch 6 - Reclassifications'!$K$9:$K$69,2)</f>
        <v>0</v>
      </c>
      <c r="H51" s="134">
        <f>SUMIFS('Sch 7 - Adjustments'!$E$9:$E$37,'Sch 7 - Adjustments'!$I$9:$I$37,'Sch 2 - MTS Expense'!$A51,'Sch 7 - Adjustments'!$H$9:$H$37,2)</f>
        <v>0</v>
      </c>
      <c r="I51" s="111">
        <f t="shared" si="3"/>
        <v>0</v>
      </c>
    </row>
    <row r="52" spans="1:9" ht="15" customHeight="1" x14ac:dyDescent="0.2">
      <c r="A52" s="417">
        <f>+'Sch 1 - Total Expense'!A52</f>
        <v>31</v>
      </c>
      <c r="B52" s="677" t="str">
        <f>+'Sch 1 - Total Expense'!B52:C52</f>
        <v>Consulting Expenses</v>
      </c>
      <c r="C52" s="678"/>
      <c r="D52" s="294"/>
      <c r="E52" s="295">
        <v>0</v>
      </c>
      <c r="F52" s="133"/>
      <c r="G52" s="134">
        <f>SUMIFS('Sch 6 - Reclassifications'!$H$9:$H$69,'Sch 6 - Reclassifications'!$F$9:$F$69,'Sch 2 - MTS Expense'!$A52,'Sch 6 - Reclassifications'!$G$9:$G$69,2)-SUMIFS('Sch 6 - Reclassifications'!$L$9:$L$69,'Sch 6 - Reclassifications'!$J$9:$J$69,'Sch 2 - MTS Expense'!$A52,'Sch 6 - Reclassifications'!$K$9:$K$69,2)</f>
        <v>0</v>
      </c>
      <c r="H52" s="134">
        <f>SUMIFS('Sch 7 - Adjustments'!$E$9:$E$37,'Sch 7 - Adjustments'!$I$9:$I$37,'Sch 2 - MTS Expense'!$A52,'Sch 7 - Adjustments'!$H$9:$H$37,2)</f>
        <v>0</v>
      </c>
      <c r="I52" s="111">
        <f t="shared" si="3"/>
        <v>0</v>
      </c>
    </row>
    <row r="53" spans="1:9" ht="15" customHeight="1" x14ac:dyDescent="0.2">
      <c r="A53" s="417">
        <f>+'Sch 1 - Total Expense'!A53</f>
        <v>32</v>
      </c>
      <c r="B53" s="677" t="str">
        <f>+'Sch 1 - Total Expense'!B53:C53</f>
        <v>Contracted Labor</v>
      </c>
      <c r="C53" s="678"/>
      <c r="D53" s="294"/>
      <c r="E53" s="295">
        <v>0</v>
      </c>
      <c r="F53" s="133"/>
      <c r="G53" s="134">
        <f>SUMIFS('Sch 6 - Reclassifications'!$H$9:$H$69,'Sch 6 - Reclassifications'!$F$9:$F$69,'Sch 2 - MTS Expense'!$A53,'Sch 6 - Reclassifications'!$G$9:$G$69,2)-SUMIFS('Sch 6 - Reclassifications'!$L$9:$L$69,'Sch 6 - Reclassifications'!$J$9:$J$69,'Sch 2 - MTS Expense'!$A53,'Sch 6 - Reclassifications'!$K$9:$K$69,2)</f>
        <v>0</v>
      </c>
      <c r="H53" s="134">
        <f>SUMIFS('Sch 7 - Adjustments'!$E$9:$E$37,'Sch 7 - Adjustments'!$I$9:$I$37,'Sch 2 - MTS Expense'!$A53,'Sch 7 - Adjustments'!$H$9:$H$37,2)</f>
        <v>0</v>
      </c>
      <c r="I53" s="111">
        <f t="shared" si="3"/>
        <v>0</v>
      </c>
    </row>
    <row r="54" spans="1:9" ht="15" customHeight="1" x14ac:dyDescent="0.2">
      <c r="A54" s="417">
        <f>+'Sch 1 - Total Expense'!A54</f>
        <v>33</v>
      </c>
      <c r="B54" s="677" t="str">
        <f>+'Sch 1 - Total Expense'!B54:C54</f>
        <v>Interest - Other</v>
      </c>
      <c r="C54" s="678"/>
      <c r="D54" s="294"/>
      <c r="E54" s="295">
        <v>0</v>
      </c>
      <c r="F54" s="133"/>
      <c r="G54" s="134">
        <f>SUMIFS('Sch 6 - Reclassifications'!$H$9:$H$69,'Sch 6 - Reclassifications'!$F$9:$F$69,'Sch 2 - MTS Expense'!$A54,'Sch 6 - Reclassifications'!$G$9:$G$69,2)-SUMIFS('Sch 6 - Reclassifications'!$L$9:$L$69,'Sch 6 - Reclassifications'!$J$9:$J$69,'Sch 2 - MTS Expense'!$A54,'Sch 6 - Reclassifications'!$K$9:$K$69,2)</f>
        <v>0</v>
      </c>
      <c r="H54" s="134">
        <f>SUMIFS('Sch 7 - Adjustments'!$E$9:$E$37,'Sch 7 - Adjustments'!$I$9:$I$37,'Sch 2 - MTS Expense'!$A54,'Sch 7 - Adjustments'!$H$9:$H$37,2)</f>
        <v>0</v>
      </c>
      <c r="I54" s="111">
        <f>SUM(E54:H54)</f>
        <v>0</v>
      </c>
    </row>
    <row r="55" spans="1:9" ht="15" customHeight="1" x14ac:dyDescent="0.2">
      <c r="A55" s="417">
        <f>+'Sch 1 - Total Expense'!A55</f>
        <v>34</v>
      </c>
      <c r="B55" s="677" t="str">
        <f>+'Sch 1 - Total Expense'!B55:C55</f>
        <v>Training</v>
      </c>
      <c r="C55" s="678"/>
      <c r="D55" s="294"/>
      <c r="E55" s="295">
        <v>0</v>
      </c>
      <c r="F55" s="133"/>
      <c r="G55" s="134">
        <f>SUMIFS('Sch 6 - Reclassifications'!$H$9:$H$69,'Sch 6 - Reclassifications'!$F$9:$F$69,'Sch 2 - MTS Expense'!$A55,'Sch 6 - Reclassifications'!$G$9:$G$69,2)-SUMIFS('Sch 6 - Reclassifications'!$L$9:$L$69,'Sch 6 - Reclassifications'!$J$9:$J$69,'Sch 2 - MTS Expense'!$A55,'Sch 6 - Reclassifications'!$K$9:$K$69,2)</f>
        <v>0</v>
      </c>
      <c r="H55" s="134">
        <f>SUMIFS('Sch 7 - Adjustments'!$E$9:$E$37,'Sch 7 - Adjustments'!$I$9:$I$37,'Sch 2 - MTS Expense'!$A55,'Sch 7 - Adjustments'!$H$9:$H$37,2)</f>
        <v>0</v>
      </c>
      <c r="I55" s="111">
        <f t="shared" si="3"/>
        <v>0</v>
      </c>
    </row>
    <row r="56" spans="1:9" ht="15" customHeight="1" x14ac:dyDescent="0.2">
      <c r="A56" s="417">
        <f>+'Sch 1 - Total Expense'!A56</f>
        <v>35</v>
      </c>
      <c r="B56" s="677" t="str">
        <f>+'Sch 1 - Total Expense'!B56:C56</f>
        <v>General Insurance</v>
      </c>
      <c r="C56" s="678"/>
      <c r="D56" s="294"/>
      <c r="E56" s="295">
        <v>0</v>
      </c>
      <c r="F56" s="133"/>
      <c r="G56" s="134">
        <f>SUMIFS('Sch 6 - Reclassifications'!$H$9:$H$69,'Sch 6 - Reclassifications'!$F$9:$F$69,'Sch 2 - MTS Expense'!$A56,'Sch 6 - Reclassifications'!$G$9:$G$69,2)-SUMIFS('Sch 6 - Reclassifications'!$L$9:$L$69,'Sch 6 - Reclassifications'!$J$9:$J$69,'Sch 2 - MTS Expense'!$A56,'Sch 6 - Reclassifications'!$K$9:$K$69,2)</f>
        <v>0</v>
      </c>
      <c r="H56" s="134">
        <f>SUMIFS('Sch 7 - Adjustments'!$E$9:$E$37,'Sch 7 - Adjustments'!$I$9:$I$37,'Sch 2 - MTS Expense'!$A56,'Sch 7 - Adjustments'!$H$9:$H$37,2)</f>
        <v>0</v>
      </c>
      <c r="I56" s="111">
        <f t="shared" si="3"/>
        <v>0</v>
      </c>
    </row>
    <row r="57" spans="1:9" ht="15" customHeight="1" x14ac:dyDescent="0.2">
      <c r="A57" s="417">
        <f>+'Sch 1 - Total Expense'!A57</f>
        <v>36</v>
      </c>
      <c r="B57" s="677" t="str">
        <f>+'Sch 1 - Total Expense'!B57:C57</f>
        <v>Supplies</v>
      </c>
      <c r="C57" s="678"/>
      <c r="D57" s="294"/>
      <c r="E57" s="295">
        <v>0</v>
      </c>
      <c r="F57" s="133"/>
      <c r="G57" s="134">
        <f>SUMIFS('Sch 6 - Reclassifications'!$H$9:$H$69,'Sch 6 - Reclassifications'!$F$9:$F$69,'Sch 2 - MTS Expense'!$A57,'Sch 6 - Reclassifications'!$G$9:$G$69,2)-SUMIFS('Sch 6 - Reclassifications'!$L$9:$L$69,'Sch 6 - Reclassifications'!$J$9:$J$69,'Sch 2 - MTS Expense'!$A57,'Sch 6 - Reclassifications'!$K$9:$K$69,2)</f>
        <v>0</v>
      </c>
      <c r="H57" s="134">
        <f>SUMIFS('Sch 7 - Adjustments'!$E$9:$E$37,'Sch 7 - Adjustments'!$I$9:$I$37,'Sch 2 - MTS Expense'!$A57,'Sch 7 - Adjustments'!$H$9:$H$37,2)</f>
        <v>0</v>
      </c>
      <c r="I57" s="111">
        <f t="shared" si="3"/>
        <v>0</v>
      </c>
    </row>
    <row r="58" spans="1:9" ht="15" customHeight="1" x14ac:dyDescent="0.2">
      <c r="A58" s="417">
        <f>+'Sch 1 - Total Expense'!A58</f>
        <v>37</v>
      </c>
      <c r="B58" s="677" t="str">
        <f>+'Sch 1 - Total Expense'!B58:C58</f>
        <v>Bad Debt</v>
      </c>
      <c r="C58" s="678"/>
      <c r="D58" s="294"/>
      <c r="E58" s="295">
        <v>0</v>
      </c>
      <c r="F58" s="133"/>
      <c r="G58" s="134">
        <f>SUMIFS('Sch 6 - Reclassifications'!$H$9:$H$69,'Sch 6 - Reclassifications'!$F$9:$F$69,'Sch 2 - MTS Expense'!$A58,'Sch 6 - Reclassifications'!$G$9:$G$69,2)-SUMIFS('Sch 6 - Reclassifications'!$L$9:$L$69,'Sch 6 - Reclassifications'!$J$9:$J$69,'Sch 2 - MTS Expense'!$A58,'Sch 6 - Reclassifications'!$K$9:$K$69,2)</f>
        <v>0</v>
      </c>
      <c r="H58" s="134">
        <f>SUMIFS('Sch 7 - Adjustments'!$E$9:$E$37,'Sch 7 - Adjustments'!$I$9:$I$37,'Sch 2 - MTS Expense'!$A58,'Sch 7 - Adjustments'!$H$9:$H$37,2)</f>
        <v>0</v>
      </c>
      <c r="I58" s="111">
        <f t="shared" si="3"/>
        <v>0</v>
      </c>
    </row>
    <row r="59" spans="1:9" ht="15" customHeight="1" x14ac:dyDescent="0.2">
      <c r="A59" s="417">
        <f>+'Sch 1 - Total Expense'!A59</f>
        <v>38</v>
      </c>
      <c r="B59" s="677" t="str">
        <f>+'Sch 1 - Total Expense'!B59:C59</f>
        <v>Plant Operations and Maintenance</v>
      </c>
      <c r="C59" s="678"/>
      <c r="D59" s="294"/>
      <c r="E59" s="295">
        <v>0</v>
      </c>
      <c r="F59" s="133"/>
      <c r="G59" s="134">
        <f>SUMIFS('Sch 6 - Reclassifications'!$H$9:$H$69,'Sch 6 - Reclassifications'!$F$9:$F$69,'Sch 2 - MTS Expense'!$A59,'Sch 6 - Reclassifications'!$G$9:$G$69,2)-SUMIFS('Sch 6 - Reclassifications'!$L$9:$L$69,'Sch 6 - Reclassifications'!$J$9:$J$69,'Sch 2 - MTS Expense'!$A59,'Sch 6 - Reclassifications'!$K$9:$K$69,2)</f>
        <v>0</v>
      </c>
      <c r="H59" s="134">
        <f>SUMIFS('Sch 7 - Adjustments'!$E$9:$E$37,'Sch 7 - Adjustments'!$I$9:$I$37,'Sch 2 - MTS Expense'!$A59,'Sch 7 - Adjustments'!$H$9:$H$37,2)</f>
        <v>0</v>
      </c>
      <c r="I59" s="111">
        <f t="shared" si="3"/>
        <v>0</v>
      </c>
    </row>
    <row r="60" spans="1:9" ht="15" customHeight="1" x14ac:dyDescent="0.2">
      <c r="A60" s="417">
        <f>+'Sch 1 - Total Expense'!A60</f>
        <v>39</v>
      </c>
      <c r="B60" s="677" t="str">
        <f>+'Sch 1 - Total Expense'!B60:C60</f>
        <v>Housekeeping</v>
      </c>
      <c r="C60" s="678"/>
      <c r="D60" s="294"/>
      <c r="E60" s="295">
        <v>0</v>
      </c>
      <c r="F60" s="133"/>
      <c r="G60" s="134">
        <f>SUMIFS('Sch 6 - Reclassifications'!$H$9:$H$69,'Sch 6 - Reclassifications'!$F$9:$F$69,'Sch 2 - MTS Expense'!$A60,'Sch 6 - Reclassifications'!$G$9:$G$69,2)-SUMIFS('Sch 6 - Reclassifications'!$L$9:$L$69,'Sch 6 - Reclassifications'!$J$9:$J$69,'Sch 2 - MTS Expense'!$A60,'Sch 6 - Reclassifications'!$K$9:$K$69,2)</f>
        <v>0</v>
      </c>
      <c r="H60" s="134">
        <f>SUMIFS('Sch 7 - Adjustments'!$E$9:$E$37,'Sch 7 - Adjustments'!$I$9:$I$37,'Sch 2 - MTS Expense'!$A60,'Sch 7 - Adjustments'!$H$9:$H$37,2)</f>
        <v>0</v>
      </c>
      <c r="I60" s="111">
        <f t="shared" si="3"/>
        <v>0</v>
      </c>
    </row>
    <row r="61" spans="1:9" ht="15" customHeight="1" x14ac:dyDescent="0.2">
      <c r="A61" s="417">
        <f>+'Sch 1 - Total Expense'!A61</f>
        <v>40</v>
      </c>
      <c r="B61" s="677" t="str">
        <f>+'Sch 1 - Total Expense'!B61:C61</f>
        <v>Utilities</v>
      </c>
      <c r="C61" s="678"/>
      <c r="D61" s="294"/>
      <c r="E61" s="295">
        <v>0</v>
      </c>
      <c r="F61" s="133"/>
      <c r="G61" s="134">
        <f>SUMIFS('Sch 6 - Reclassifications'!$H$9:$H$69,'Sch 6 - Reclassifications'!$F$9:$F$69,'Sch 2 - MTS Expense'!$A61,'Sch 6 - Reclassifications'!$G$9:$G$69,2)-SUMIFS('Sch 6 - Reclassifications'!$L$9:$L$69,'Sch 6 - Reclassifications'!$J$9:$J$69,'Sch 2 - MTS Expense'!$A61,'Sch 6 - Reclassifications'!$K$9:$K$69,2)</f>
        <v>0</v>
      </c>
      <c r="H61" s="134">
        <f>SUMIFS('Sch 7 - Adjustments'!$E$9:$E$37,'Sch 7 - Adjustments'!$I$9:$I$37,'Sch 2 - MTS Expense'!$A61,'Sch 7 - Adjustments'!$H$9:$H$37,2)</f>
        <v>0</v>
      </c>
      <c r="I61" s="111">
        <f t="shared" si="3"/>
        <v>0</v>
      </c>
    </row>
    <row r="62" spans="1:9" ht="15" customHeight="1" x14ac:dyDescent="0.2">
      <c r="A62" s="417">
        <f>+'Sch 1 - Total Expense'!A62</f>
        <v>41</v>
      </c>
      <c r="B62" s="677" t="str">
        <f>+'Sch 1 - Total Expense'!B62:C62</f>
        <v>Medical Supplies</v>
      </c>
      <c r="C62" s="678"/>
      <c r="D62" s="294"/>
      <c r="E62" s="295">
        <v>0</v>
      </c>
      <c r="F62" s="133"/>
      <c r="G62" s="134">
        <f>SUMIFS('Sch 6 - Reclassifications'!$H$9:$H$69,'Sch 6 - Reclassifications'!$F$9:$F$69,'Sch 2 - MTS Expense'!$A62,'Sch 6 - Reclassifications'!$G$9:$G$69,2)-SUMIFS('Sch 6 - Reclassifications'!$L$9:$L$69,'Sch 6 - Reclassifications'!$J$9:$J$69,'Sch 2 - MTS Expense'!$A62,'Sch 6 - Reclassifications'!$K$9:$K$69,2)</f>
        <v>0</v>
      </c>
      <c r="H62" s="134">
        <f>SUMIFS('Sch 7 - Adjustments'!$E$9:$E$37,'Sch 7 - Adjustments'!$I$9:$I$37,'Sch 2 - MTS Expense'!$A62,'Sch 7 - Adjustments'!$H$9:$H$37,2)</f>
        <v>0</v>
      </c>
      <c r="I62" s="111">
        <f t="shared" si="3"/>
        <v>0</v>
      </c>
    </row>
    <row r="63" spans="1:9" ht="15" customHeight="1" x14ac:dyDescent="0.2">
      <c r="A63" s="417">
        <f>+'Sch 1 - Total Expense'!A63</f>
        <v>42</v>
      </c>
      <c r="B63" s="677" t="str">
        <f>+'Sch 1 - Total Expense'!B63:C63</f>
        <v>Minor Medical Equipment</v>
      </c>
      <c r="C63" s="678"/>
      <c r="D63" s="294"/>
      <c r="E63" s="295">
        <v>0</v>
      </c>
      <c r="F63" s="133"/>
      <c r="G63" s="134">
        <f>SUMIFS('Sch 6 - Reclassifications'!$H$9:$H$69,'Sch 6 - Reclassifications'!$F$9:$F$69,'Sch 2 - MTS Expense'!$A63,'Sch 6 - Reclassifications'!$G$9:$G$69,2)-SUMIFS('Sch 6 - Reclassifications'!$L$9:$L$69,'Sch 6 - Reclassifications'!$J$9:$J$69,'Sch 2 - MTS Expense'!$A63,'Sch 6 - Reclassifications'!$K$9:$K$69,2)</f>
        <v>0</v>
      </c>
      <c r="H63" s="134">
        <f>SUMIFS('Sch 7 - Adjustments'!$E$9:$E$37,'Sch 7 - Adjustments'!$I$9:$I$37,'Sch 2 - MTS Expense'!$A63,'Sch 7 - Adjustments'!$H$9:$H$37,2)</f>
        <v>0</v>
      </c>
      <c r="I63" s="111">
        <f t="shared" si="3"/>
        <v>0</v>
      </c>
    </row>
    <row r="64" spans="1:9" ht="15" customHeight="1" x14ac:dyDescent="0.2">
      <c r="A64" s="417">
        <f>+'Sch 1 - Total Expense'!A64</f>
        <v>43</v>
      </c>
      <c r="B64" s="677" t="str">
        <f>+'Sch 1 - Total Expense'!B64:C64</f>
        <v>Minor Equipment</v>
      </c>
      <c r="C64" s="678"/>
      <c r="D64" s="294"/>
      <c r="E64" s="295">
        <v>0</v>
      </c>
      <c r="F64" s="133"/>
      <c r="G64" s="134">
        <f>SUMIFS('Sch 6 - Reclassifications'!$H$9:$H$69,'Sch 6 - Reclassifications'!$F$9:$F$69,'Sch 2 - MTS Expense'!$A64,'Sch 6 - Reclassifications'!$G$9:$G$69,2)-SUMIFS('Sch 6 - Reclassifications'!$L$9:$L$69,'Sch 6 - Reclassifications'!$J$9:$J$69,'Sch 2 - MTS Expense'!$A64,'Sch 6 - Reclassifications'!$K$9:$K$69,2)</f>
        <v>0</v>
      </c>
      <c r="H64" s="134">
        <f>SUMIFS('Sch 7 - Adjustments'!$E$9:$E$37,'Sch 7 - Adjustments'!$I$9:$I$37,'Sch 2 - MTS Expense'!$A64,'Sch 7 - Adjustments'!$H$9:$H$37,2)</f>
        <v>0</v>
      </c>
      <c r="I64" s="111">
        <f t="shared" si="3"/>
        <v>0</v>
      </c>
    </row>
    <row r="65" spans="1:9" ht="15" customHeight="1" x14ac:dyDescent="0.2">
      <c r="A65" s="417">
        <f>+'Sch 1 - Total Expense'!A65</f>
        <v>44</v>
      </c>
      <c r="B65" s="677" t="str">
        <f>+'Sch 1 - Total Expense'!B65:C65</f>
        <v>Fines and Penalties</v>
      </c>
      <c r="C65" s="678"/>
      <c r="D65" s="294"/>
      <c r="E65" s="295">
        <v>0</v>
      </c>
      <c r="F65" s="133"/>
      <c r="G65" s="134">
        <f>SUMIFS('Sch 6 - Reclassifications'!$H$9:$H$69,'Sch 6 - Reclassifications'!$F$9:$F$69,'Sch 2 - MTS Expense'!$A65,'Sch 6 - Reclassifications'!$G$9:$G$69,2)-SUMIFS('Sch 6 - Reclassifications'!$L$9:$L$69,'Sch 6 - Reclassifications'!$J$9:$J$69,'Sch 2 - MTS Expense'!$A65,'Sch 6 - Reclassifications'!$K$9:$K$69,2)</f>
        <v>0</v>
      </c>
      <c r="H65" s="134">
        <f>SUMIFS('Sch 7 - Adjustments'!$E$9:$E$37,'Sch 7 - Adjustments'!$I$9:$I$37,'Sch 2 - MTS Expense'!$A65,'Sch 7 - Adjustments'!$H$9:$H$37,2)</f>
        <v>0</v>
      </c>
      <c r="I65" s="111">
        <f t="shared" si="3"/>
        <v>0</v>
      </c>
    </row>
    <row r="66" spans="1:9" ht="15" customHeight="1" x14ac:dyDescent="0.2">
      <c r="A66" s="417">
        <f>+'Sch 1 - Total Expense'!A66</f>
        <v>45</v>
      </c>
      <c r="B66" s="677" t="str">
        <f>+'Sch 1 - Total Expense'!B66:C66</f>
        <v>Fleet Maintenance</v>
      </c>
      <c r="C66" s="678"/>
      <c r="D66" s="294"/>
      <c r="E66" s="295">
        <v>0</v>
      </c>
      <c r="F66" s="133"/>
      <c r="G66" s="134">
        <f>SUMIFS('Sch 6 - Reclassifications'!$H$9:$H$69,'Sch 6 - Reclassifications'!$F$9:$F$69,'Sch 2 - MTS Expense'!$A66,'Sch 6 - Reclassifications'!$G$9:$G$69,2)-SUMIFS('Sch 6 - Reclassifications'!$L$9:$L$69,'Sch 6 - Reclassifications'!$J$9:$J$69,'Sch 2 - MTS Expense'!$A66,'Sch 6 - Reclassifications'!$K$9:$K$69,2)</f>
        <v>0</v>
      </c>
      <c r="H66" s="134">
        <f>SUMIFS('Sch 7 - Adjustments'!$E$9:$E$37,'Sch 7 - Adjustments'!$I$9:$I$37,'Sch 2 - MTS Expense'!$A66,'Sch 7 - Adjustments'!$H$9:$H$37,2)</f>
        <v>0</v>
      </c>
      <c r="I66" s="111">
        <f t="shared" si="3"/>
        <v>0</v>
      </c>
    </row>
    <row r="67" spans="1:9" ht="15" customHeight="1" x14ac:dyDescent="0.2">
      <c r="A67" s="417">
        <f>+'Sch 1 - Total Expense'!A67</f>
        <v>46</v>
      </c>
      <c r="B67" s="677" t="str">
        <f>+'Sch 1 - Total Expense'!B67:C67</f>
        <v xml:space="preserve">Communications </v>
      </c>
      <c r="C67" s="678"/>
      <c r="D67" s="294"/>
      <c r="E67" s="295">
        <v>0</v>
      </c>
      <c r="F67" s="133"/>
      <c r="G67" s="134">
        <f>SUMIFS('Sch 6 - Reclassifications'!$H$9:$H$69,'Sch 6 - Reclassifications'!$F$9:$F$69,'Sch 2 - MTS Expense'!$A67,'Sch 6 - Reclassifications'!$G$9:$G$69,2)-SUMIFS('Sch 6 - Reclassifications'!$L$9:$L$69,'Sch 6 - Reclassifications'!$J$9:$J$69,'Sch 2 - MTS Expense'!$A67,'Sch 6 - Reclassifications'!$K$9:$K$69,2)</f>
        <v>0</v>
      </c>
      <c r="H67" s="134">
        <f>SUMIFS('Sch 7 - Adjustments'!$E$9:$E$37,'Sch 7 - Adjustments'!$I$9:$I$37,'Sch 2 - MTS Expense'!$A67,'Sch 7 - Adjustments'!$H$9:$H$37,2)</f>
        <v>0</v>
      </c>
      <c r="I67" s="111">
        <f t="shared" si="3"/>
        <v>0</v>
      </c>
    </row>
    <row r="68" spans="1:9" ht="15" customHeight="1" x14ac:dyDescent="0.2">
      <c r="A68" s="417">
        <f>+'Sch 1 - Total Expense'!A68</f>
        <v>47</v>
      </c>
      <c r="B68" s="677" t="str">
        <f>+'Sch 1 - Total Expense'!B68:C68</f>
        <v xml:space="preserve">Recruit Academy </v>
      </c>
      <c r="C68" s="678"/>
      <c r="D68" s="294"/>
      <c r="E68" s="295">
        <v>0</v>
      </c>
      <c r="F68" s="133"/>
      <c r="G68" s="134">
        <f>SUMIFS('Sch 6 - Reclassifications'!$H$9:$H$69,'Sch 6 - Reclassifications'!$F$9:$F$69,'Sch 2 - MTS Expense'!$A68,'Sch 6 - Reclassifications'!$G$9:$G$69,2)-SUMIFS('Sch 6 - Reclassifications'!$L$9:$L$69,'Sch 6 - Reclassifications'!$J$9:$J$69,'Sch 2 - MTS Expense'!$A68,'Sch 6 - Reclassifications'!$K$9:$K$69,2)</f>
        <v>0</v>
      </c>
      <c r="H68" s="134">
        <f>SUMIFS('Sch 7 - Adjustments'!$E$9:$E$37,'Sch 7 - Adjustments'!$I$9:$I$37,'Sch 2 - MTS Expense'!$A68,'Sch 7 - Adjustments'!$H$9:$H$37,2)</f>
        <v>0</v>
      </c>
      <c r="I68" s="111">
        <f t="shared" si="3"/>
        <v>0</v>
      </c>
    </row>
    <row r="69" spans="1:9" ht="15" customHeight="1" x14ac:dyDescent="0.2">
      <c r="A69" s="417">
        <f>+'Sch 1 - Total Expense'!A69</f>
        <v>48</v>
      </c>
      <c r="B69" s="677" t="str">
        <f>+'Sch 1 - Total Expense'!B69:C69</f>
        <v xml:space="preserve">Dispatch Service </v>
      </c>
      <c r="C69" s="678"/>
      <c r="D69" s="294"/>
      <c r="E69" s="295">
        <v>0</v>
      </c>
      <c r="F69" s="133"/>
      <c r="G69" s="134">
        <f>SUMIFS('Sch 6 - Reclassifications'!$H$9:$H$69,'Sch 6 - Reclassifications'!$F$9:$F$69,'Sch 2 - MTS Expense'!$A69,'Sch 6 - Reclassifications'!$G$9:$G$69,2)-SUMIFS('Sch 6 - Reclassifications'!$L$9:$L$69,'Sch 6 - Reclassifications'!$J$9:$J$69,'Sch 2 - MTS Expense'!$A69,'Sch 6 - Reclassifications'!$K$9:$K$69,2)</f>
        <v>0</v>
      </c>
      <c r="H69" s="134">
        <f>SUMIFS('Sch 7 - Adjustments'!$E$9:$E$37,'Sch 7 - Adjustments'!$I$9:$I$37,'Sch 2 - MTS Expense'!$A69,'Sch 7 - Adjustments'!$H$9:$H$37,2)</f>
        <v>0</v>
      </c>
      <c r="I69" s="111">
        <f t="shared" si="3"/>
        <v>0</v>
      </c>
    </row>
    <row r="70" spans="1:9" ht="15" customHeight="1" x14ac:dyDescent="0.2">
      <c r="A70" s="417">
        <f>+'Sch 1 - Total Expense'!A70</f>
        <v>49</v>
      </c>
      <c r="B70" s="677" t="str">
        <f>+'Sch 1 - Total Expense'!B70:C70</f>
        <v xml:space="preserve">Logistics </v>
      </c>
      <c r="C70" s="678"/>
      <c r="D70" s="294"/>
      <c r="E70" s="295">
        <v>0</v>
      </c>
      <c r="F70" s="133"/>
      <c r="G70" s="134">
        <f>SUMIFS('Sch 6 - Reclassifications'!$H$9:$H$69,'Sch 6 - Reclassifications'!$F$9:$F$69,'Sch 2 - MTS Expense'!$A70,'Sch 6 - Reclassifications'!$G$9:$G$69,2)-SUMIFS('Sch 6 - Reclassifications'!$L$9:$L$69,'Sch 6 - Reclassifications'!$J$9:$J$69,'Sch 2 - MTS Expense'!$A70,'Sch 6 - Reclassifications'!$K$9:$K$69,2)</f>
        <v>0</v>
      </c>
      <c r="H70" s="134">
        <f>SUMIFS('Sch 7 - Adjustments'!$E$9:$E$37,'Sch 7 - Adjustments'!$I$9:$I$37,'Sch 2 - MTS Expense'!$A70,'Sch 7 - Adjustments'!$H$9:$H$37,2)</f>
        <v>0</v>
      </c>
      <c r="I70" s="111">
        <f t="shared" si="3"/>
        <v>0</v>
      </c>
    </row>
    <row r="71" spans="1:9" ht="15" customHeight="1" x14ac:dyDescent="0.2">
      <c r="A71" s="417">
        <f>+'Sch 1 - Total Expense'!A71</f>
        <v>50</v>
      </c>
      <c r="B71" s="677" t="str">
        <f>+'Sch 1 - Total Expense'!B71:C71</f>
        <v>Postage</v>
      </c>
      <c r="C71" s="678"/>
      <c r="D71" s="294"/>
      <c r="E71" s="295">
        <v>0</v>
      </c>
      <c r="F71" s="133"/>
      <c r="G71" s="134">
        <f>SUMIFS('Sch 6 - Reclassifications'!$H$9:$H$69,'Sch 6 - Reclassifications'!$F$9:$F$69,'Sch 2 - MTS Expense'!$A71,'Sch 6 - Reclassifications'!$G$9:$G$69,2)-SUMIFS('Sch 6 - Reclassifications'!$L$9:$L$69,'Sch 6 - Reclassifications'!$J$9:$J$69,'Sch 2 - MTS Expense'!$A71,'Sch 6 - Reclassifications'!$K$9:$K$69,2)</f>
        <v>0</v>
      </c>
      <c r="H71" s="134">
        <f>SUMIFS('Sch 7 - Adjustments'!$E$9:$E$37,'Sch 7 - Adjustments'!$I$9:$I$37,'Sch 2 - MTS Expense'!$A71,'Sch 7 - Adjustments'!$H$9:$H$37,2)</f>
        <v>0</v>
      </c>
      <c r="I71" s="111">
        <f t="shared" si="3"/>
        <v>0</v>
      </c>
    </row>
    <row r="72" spans="1:9" ht="15" customHeight="1" x14ac:dyDescent="0.2">
      <c r="A72" s="417">
        <f>+'Sch 1 - Total Expense'!A72</f>
        <v>51</v>
      </c>
      <c r="B72" s="677" t="str">
        <f>+'Sch 1 - Total Expense'!B72:C72</f>
        <v>Dues and Subscriptions</v>
      </c>
      <c r="C72" s="678"/>
      <c r="D72" s="294"/>
      <c r="E72" s="295">
        <v>0</v>
      </c>
      <c r="F72" s="133"/>
      <c r="G72" s="134">
        <f>SUMIFS('Sch 6 - Reclassifications'!$H$9:$H$69,'Sch 6 - Reclassifications'!$F$9:$F$69,'Sch 2 - MTS Expense'!$A72,'Sch 6 - Reclassifications'!$G$9:$G$69,2)-SUMIFS('Sch 6 - Reclassifications'!$L$9:$L$69,'Sch 6 - Reclassifications'!$J$9:$J$69,'Sch 2 - MTS Expense'!$A72,'Sch 6 - Reclassifications'!$K$9:$K$69,2)</f>
        <v>0</v>
      </c>
      <c r="H72" s="134">
        <f>SUMIFS('Sch 7 - Adjustments'!$E$9:$E$37,'Sch 7 - Adjustments'!$I$9:$I$37,'Sch 2 - MTS Expense'!$A72,'Sch 7 - Adjustments'!$H$9:$H$37,2)</f>
        <v>0</v>
      </c>
      <c r="I72" s="111">
        <f t="shared" si="3"/>
        <v>0</v>
      </c>
    </row>
    <row r="73" spans="1:9" ht="15" customHeight="1" x14ac:dyDescent="0.2">
      <c r="A73" s="417">
        <f>+'Sch 1 - Total Expense'!A73</f>
        <v>52</v>
      </c>
      <c r="B73" s="677" t="str">
        <f>+'Sch 1 - Total Expense'!B73:C73</f>
        <v>Other - Capital Related Costs</v>
      </c>
      <c r="C73" s="678"/>
      <c r="D73" s="294"/>
      <c r="E73" s="295">
        <v>0</v>
      </c>
      <c r="F73" s="133"/>
      <c r="G73" s="134">
        <f>SUMIFS('Sch 6 - Reclassifications'!$H$9:$H$69,'Sch 6 - Reclassifications'!$F$9:$F$69,'Sch 2 - MTS Expense'!$A73,'Sch 6 - Reclassifications'!$G$9:$G$69,2)-SUMIFS('Sch 6 - Reclassifications'!$L$9:$L$69,'Sch 6 - Reclassifications'!$J$9:$J$69,'Sch 2 - MTS Expense'!$A73,'Sch 6 - Reclassifications'!$K$9:$K$69,2)</f>
        <v>0</v>
      </c>
      <c r="H73" s="134">
        <f>SUMIFS('Sch 7 - Adjustments'!$E$9:$E$37,'Sch 7 - Adjustments'!$I$9:$I$37,'Sch 2 - MTS Expense'!$A73,'Sch 7 - Adjustments'!$H$9:$H$37,2)</f>
        <v>0</v>
      </c>
      <c r="I73" s="111">
        <f t="shared" si="3"/>
        <v>0</v>
      </c>
    </row>
    <row r="74" spans="1:9" ht="15" customHeight="1" x14ac:dyDescent="0.2">
      <c r="A74" s="417">
        <f>+'Sch 1 - Total Expense'!A74</f>
        <v>53</v>
      </c>
      <c r="B74" s="677" t="str">
        <f>+'Sch 1 - Total Expense'!B74:C74</f>
        <v xml:space="preserve">Contracted Services - MTS  </v>
      </c>
      <c r="C74" s="678"/>
      <c r="D74" s="294"/>
      <c r="E74" s="295">
        <v>0</v>
      </c>
      <c r="F74" s="133"/>
      <c r="G74" s="134">
        <f>SUMIFS('Sch 6 - Reclassifications'!$H$9:$H$69,'Sch 6 - Reclassifications'!$F$9:$F$69,'Sch 2 - MTS Expense'!$A74,'Sch 6 - Reclassifications'!$G$9:$G$69,2)-SUMIFS('Sch 6 - Reclassifications'!$L$9:$L$69,'Sch 6 - Reclassifications'!$J$9:$J$69,'Sch 2 - MTS Expense'!$A74,'Sch 6 - Reclassifications'!$K$9:$K$69,2)</f>
        <v>0</v>
      </c>
      <c r="H74" s="134">
        <f>SUMIFS('Sch 7 - Adjustments'!$E$9:$E$37,'Sch 7 - Adjustments'!$I$9:$I$37,'Sch 2 - MTS Expense'!$A74,'Sch 7 - Adjustments'!$H$9:$H$37,2)</f>
        <v>0</v>
      </c>
      <c r="I74" s="111">
        <f t="shared" si="3"/>
        <v>0</v>
      </c>
    </row>
    <row r="75" spans="1:9" ht="15" customHeight="1" x14ac:dyDescent="0.2">
      <c r="A75" s="417">
        <f>+'Sch 1 - Total Expense'!A75</f>
        <v>54</v>
      </c>
      <c r="B75" s="677" t="str">
        <f>+'Sch 1 - Total Expense'!B75:C75</f>
        <v>Contracted Services - MTS Billing</v>
      </c>
      <c r="C75" s="678"/>
      <c r="D75" s="294"/>
      <c r="E75" s="295">
        <v>0</v>
      </c>
      <c r="F75" s="133"/>
      <c r="G75" s="134">
        <f>SUMIFS('Sch 6 - Reclassifications'!$H$9:$H$69,'Sch 6 - Reclassifications'!$F$9:$F$69,'Sch 2 - MTS Expense'!$A75,'Sch 6 - Reclassifications'!$G$9:$G$69,2)-SUMIFS('Sch 6 - Reclassifications'!$L$9:$L$69,'Sch 6 - Reclassifications'!$J$9:$J$69,'Sch 2 - MTS Expense'!$A75,'Sch 6 - Reclassifications'!$K$9:$K$69,2)</f>
        <v>0</v>
      </c>
      <c r="H75" s="134">
        <f>SUMIFS('Sch 7 - Adjustments'!$E$9:$E$37,'Sch 7 - Adjustments'!$I$9:$I$37,'Sch 2 - MTS Expense'!$A75,'Sch 7 - Adjustments'!$H$9:$H$37,2)</f>
        <v>0</v>
      </c>
      <c r="I75" s="111">
        <f t="shared" si="3"/>
        <v>0</v>
      </c>
    </row>
    <row r="76" spans="1:9" ht="15" customHeight="1" x14ac:dyDescent="0.2">
      <c r="A76" s="417">
        <f>+'Sch 1 - Total Expense'!A76</f>
        <v>55</v>
      </c>
      <c r="B76" s="686" t="str">
        <f>+'Sch 1 - Total Expense'!B76:C76</f>
        <v>Other - (Specify)</v>
      </c>
      <c r="C76" s="687"/>
      <c r="D76" s="294"/>
      <c r="E76" s="295">
        <v>0</v>
      </c>
      <c r="F76" s="133"/>
      <c r="G76" s="134">
        <f>SUMIFS('Sch 6 - Reclassifications'!$H$9:$H$69,'Sch 6 - Reclassifications'!$F$9:$F$69,'Sch 2 - MTS Expense'!$A76,'Sch 6 - Reclassifications'!$G$9:$G$69,2)-SUMIFS('Sch 6 - Reclassifications'!$L$9:$L$69,'Sch 6 - Reclassifications'!$J$9:$J$69,'Sch 2 - MTS Expense'!$A76,'Sch 6 - Reclassifications'!$K$9:$K$69,2)</f>
        <v>0</v>
      </c>
      <c r="H76" s="134">
        <f>SUMIFS('Sch 7 - Adjustments'!$E$9:$E$37,'Sch 7 - Adjustments'!$I$9:$I$37,'Sch 2 - MTS Expense'!$A76,'Sch 7 - Adjustments'!$H$9:$H$37,2)</f>
        <v>0</v>
      </c>
      <c r="I76" s="111">
        <f t="shared" si="3"/>
        <v>0</v>
      </c>
    </row>
    <row r="77" spans="1:9" ht="15" customHeight="1" x14ac:dyDescent="0.2">
      <c r="A77" s="417">
        <f>+'Sch 1 - Total Expense'!A77</f>
        <v>56</v>
      </c>
      <c r="B77" s="686" t="str">
        <f>+'Sch 1 - Total Expense'!B77:C77</f>
        <v>Other - (Specify)</v>
      </c>
      <c r="C77" s="687"/>
      <c r="D77" s="294"/>
      <c r="E77" s="295">
        <v>0</v>
      </c>
      <c r="F77" s="133"/>
      <c r="G77" s="134">
        <f>SUMIFS('Sch 6 - Reclassifications'!$H$9:$H$69,'Sch 6 - Reclassifications'!$F$9:$F$69,'Sch 2 - MTS Expense'!$A77,'Sch 6 - Reclassifications'!$G$9:$G$69,2)-SUMIFS('Sch 6 - Reclassifications'!$L$9:$L$69,'Sch 6 - Reclassifications'!$J$9:$J$69,'Sch 2 - MTS Expense'!$A77,'Sch 6 - Reclassifications'!$K$9:$K$69,2)</f>
        <v>0</v>
      </c>
      <c r="H77" s="134">
        <f>SUMIFS('Sch 7 - Adjustments'!$E$9:$E$37,'Sch 7 - Adjustments'!$I$9:$I$37,'Sch 2 - MTS Expense'!$A77,'Sch 7 - Adjustments'!$H$9:$H$37,2)</f>
        <v>0</v>
      </c>
      <c r="I77" s="111">
        <f t="shared" si="3"/>
        <v>0</v>
      </c>
    </row>
    <row r="78" spans="1:9" ht="15" customHeight="1" x14ac:dyDescent="0.2">
      <c r="A78" s="417">
        <f>+'Sch 1 - Total Expense'!A78</f>
        <v>57</v>
      </c>
      <c r="B78" s="686" t="str">
        <f>+'Sch 1 - Total Expense'!B78:C78</f>
        <v>Other - (Specify)</v>
      </c>
      <c r="C78" s="687"/>
      <c r="D78" s="294"/>
      <c r="E78" s="296">
        <v>0</v>
      </c>
      <c r="F78" s="133"/>
      <c r="G78" s="135">
        <f>SUMIFS('Sch 6 - Reclassifications'!$H$9:$H$69,'Sch 6 - Reclassifications'!$F$9:$F$69,'Sch 2 - MTS Expense'!$A78,'Sch 6 - Reclassifications'!$G$9:$G$69,2)-SUMIFS('Sch 6 - Reclassifications'!$L$9:$L$69,'Sch 6 - Reclassifications'!$J$9:$J$69,'Sch 2 - MTS Expense'!$A78,'Sch 6 - Reclassifications'!$K$9:$K$69,2)</f>
        <v>0</v>
      </c>
      <c r="H78" s="135">
        <f>SUMIFS('Sch 7 - Adjustments'!$E$9:$E$37,'Sch 7 - Adjustments'!$I$9:$I$37,'Sch 2 - MTS Expense'!$A78,'Sch 7 - Adjustments'!$H$9:$H$37,2)</f>
        <v>0</v>
      </c>
      <c r="I78" s="113">
        <f>SUM(E78:H78)</f>
        <v>0</v>
      </c>
    </row>
    <row r="79" spans="1:9" ht="15" customHeight="1" x14ac:dyDescent="0.2">
      <c r="A79" s="417"/>
      <c r="B79" s="679" t="str">
        <f>+'Sch 1 - Total Expense'!B79:C79</f>
        <v>Total Administrative &amp; General</v>
      </c>
      <c r="C79" s="680"/>
      <c r="D79" s="114"/>
      <c r="E79" s="109">
        <f>SUM(E48:E78)</f>
        <v>0</v>
      </c>
      <c r="F79" s="136"/>
      <c r="G79" s="131">
        <f>SUM(G48:G78)</f>
        <v>0</v>
      </c>
      <c r="H79" s="131">
        <f>SUM(H48:H78)</f>
        <v>0</v>
      </c>
      <c r="I79" s="115">
        <f>SUM(I48:I78)</f>
        <v>0</v>
      </c>
    </row>
    <row r="80" spans="1:9" ht="12" customHeight="1" x14ac:dyDescent="0.2">
      <c r="A80" s="417"/>
      <c r="B80" s="675"/>
      <c r="C80" s="676"/>
      <c r="D80" s="114"/>
      <c r="E80" s="97"/>
      <c r="F80" s="97"/>
      <c r="G80" s="122"/>
      <c r="H80" s="122"/>
      <c r="I80" s="137"/>
    </row>
    <row r="81" spans="1:9" ht="21" customHeight="1" thickBot="1" x14ac:dyDescent="0.25">
      <c r="A81" s="420"/>
      <c r="B81" s="684" t="str">
        <f>+'Sch 1 - Total Expense'!B81:C81</f>
        <v xml:space="preserve">        Total Fire District / Agency</v>
      </c>
      <c r="C81" s="685"/>
      <c r="D81" s="116"/>
      <c r="E81" s="117">
        <f>E45+E79</f>
        <v>0</v>
      </c>
      <c r="F81" s="117">
        <f>F45+F79</f>
        <v>0</v>
      </c>
      <c r="G81" s="138">
        <f>G45+G79</f>
        <v>0</v>
      </c>
      <c r="H81" s="138">
        <f>H45+H79</f>
        <v>0</v>
      </c>
      <c r="I81" s="118">
        <f>I45+I79</f>
        <v>0</v>
      </c>
    </row>
    <row r="82" spans="1:9" s="309" customFormat="1" ht="15.75" x14ac:dyDescent="0.2">
      <c r="A82" s="421"/>
      <c r="B82" s="400"/>
      <c r="C82" s="401"/>
      <c r="D82" s="401"/>
      <c r="E82" s="402"/>
      <c r="F82" s="402"/>
      <c r="G82" s="402"/>
      <c r="H82" s="402"/>
      <c r="I82" s="402"/>
    </row>
    <row r="83" spans="1:9" s="401" customFormat="1" ht="15" x14ac:dyDescent="0.2">
      <c r="A83" s="422"/>
      <c r="B83" s="682" t="s">
        <v>241</v>
      </c>
      <c r="C83" s="682"/>
      <c r="D83" s="682"/>
      <c r="E83" s="682"/>
      <c r="F83" s="682"/>
      <c r="G83" s="682"/>
      <c r="H83" s="682"/>
      <c r="I83" s="402"/>
    </row>
    <row r="84" spans="1:9" s="401" customFormat="1" ht="15" x14ac:dyDescent="0.2">
      <c r="A84" s="422"/>
      <c r="B84" s="682"/>
      <c r="C84" s="682"/>
      <c r="D84" s="682"/>
      <c r="E84" s="682"/>
      <c r="F84" s="682"/>
      <c r="G84" s="682"/>
      <c r="H84" s="682"/>
      <c r="I84" s="402"/>
    </row>
    <row r="85" spans="1:9" s="401" customFormat="1" ht="15" x14ac:dyDescent="0.2">
      <c r="A85" s="422"/>
      <c r="B85" s="682"/>
      <c r="C85" s="682"/>
      <c r="D85" s="682"/>
      <c r="E85" s="682"/>
      <c r="F85" s="682"/>
      <c r="G85" s="682"/>
      <c r="H85" s="682"/>
      <c r="I85" s="402"/>
    </row>
    <row r="86" spans="1:9" s="401" customFormat="1" ht="15.75" x14ac:dyDescent="0.2">
      <c r="A86" s="422"/>
      <c r="B86" s="405"/>
      <c r="C86" s="405"/>
      <c r="D86" s="405"/>
      <c r="E86" s="405"/>
      <c r="F86" s="405"/>
      <c r="G86" s="405"/>
      <c r="H86" s="405"/>
      <c r="I86" s="402"/>
    </row>
    <row r="87" spans="1:9" s="306" customFormat="1" ht="15" x14ac:dyDescent="0.2">
      <c r="A87" s="422"/>
      <c r="B87" s="682" t="s">
        <v>253</v>
      </c>
      <c r="C87" s="682"/>
      <c r="D87" s="682"/>
      <c r="E87" s="682"/>
      <c r="F87" s="682"/>
      <c r="G87" s="682"/>
      <c r="H87" s="682"/>
      <c r="I87" s="403"/>
    </row>
    <row r="88" spans="1:9" s="306" customFormat="1" ht="15" x14ac:dyDescent="0.2">
      <c r="A88" s="422"/>
      <c r="B88" s="682"/>
      <c r="C88" s="682"/>
      <c r="D88" s="682"/>
      <c r="E88" s="682"/>
      <c r="F88" s="682"/>
      <c r="G88" s="682"/>
      <c r="H88" s="682"/>
      <c r="I88" s="403"/>
    </row>
    <row r="89" spans="1:9" s="306" customFormat="1" ht="15.75" x14ac:dyDescent="0.2">
      <c r="A89" s="423"/>
      <c r="B89" s="404"/>
      <c r="C89" s="404"/>
      <c r="D89" s="404"/>
      <c r="E89" s="404"/>
      <c r="F89" s="404"/>
      <c r="G89" s="404"/>
      <c r="H89" s="404"/>
      <c r="I89" s="372"/>
    </row>
    <row r="90" spans="1:9" ht="37.5" hidden="1" customHeight="1" x14ac:dyDescent="0.2"/>
    <row r="91" spans="1:9" ht="10.5" hidden="1" customHeight="1" x14ac:dyDescent="0.2"/>
    <row r="92" spans="1:9" ht="10.5" hidden="1" customHeight="1" x14ac:dyDescent="0.2"/>
  </sheetData>
  <sheetProtection password="9D29" sheet="1" objects="1" scenarios="1"/>
  <protectedRanges>
    <protectedRange sqref="D34:E41" name="Range5"/>
    <protectedRange sqref="D23:E30" name="Range3"/>
    <protectedRange sqref="D10:E19" name="Range1"/>
    <protectedRange sqref="D48:E78" name="Range7"/>
  </protectedRanges>
  <mergeCells count="82">
    <mergeCell ref="B9:C9"/>
    <mergeCell ref="B10:C10"/>
    <mergeCell ref="B11:C11"/>
    <mergeCell ref="B12:C12"/>
    <mergeCell ref="A3:B3"/>
    <mergeCell ref="C3:E3"/>
    <mergeCell ref="H3:I3"/>
    <mergeCell ref="A6:A8"/>
    <mergeCell ref="B6:C8"/>
    <mergeCell ref="B13:C13"/>
    <mergeCell ref="B26:C26"/>
    <mergeCell ref="B15:C15"/>
    <mergeCell ref="B16:C16"/>
    <mergeCell ref="B17:C17"/>
    <mergeCell ref="B18:C18"/>
    <mergeCell ref="B19:C19"/>
    <mergeCell ref="B20:C20"/>
    <mergeCell ref="B21:C21"/>
    <mergeCell ref="B22:C22"/>
    <mergeCell ref="B14:C14"/>
    <mergeCell ref="B23:C23"/>
    <mergeCell ref="B24:C24"/>
    <mergeCell ref="B25:C25"/>
    <mergeCell ref="B39:C39"/>
    <mergeCell ref="B27:C27"/>
    <mergeCell ref="B28:C28"/>
    <mergeCell ref="B29:C29"/>
    <mergeCell ref="B30:C30"/>
    <mergeCell ref="B31:C31"/>
    <mergeCell ref="B33:C33"/>
    <mergeCell ref="B49:C49"/>
    <mergeCell ref="B34:C34"/>
    <mergeCell ref="B35:C35"/>
    <mergeCell ref="B36:C36"/>
    <mergeCell ref="B37:C37"/>
    <mergeCell ref="B38:C38"/>
    <mergeCell ref="B40:C40"/>
    <mergeCell ref="B41:C41"/>
    <mergeCell ref="B42:C42"/>
    <mergeCell ref="B43:C43"/>
    <mergeCell ref="B44:C44"/>
    <mergeCell ref="B46:C46"/>
    <mergeCell ref="B47:C47"/>
    <mergeCell ref="B48:C48"/>
    <mergeCell ref="B68:C68"/>
    <mergeCell ref="B69:C69"/>
    <mergeCell ref="B50:C50"/>
    <mergeCell ref="B63:C63"/>
    <mergeCell ref="B52:C52"/>
    <mergeCell ref="B53:C53"/>
    <mergeCell ref="B54:C54"/>
    <mergeCell ref="B55:C55"/>
    <mergeCell ref="B56:C56"/>
    <mergeCell ref="B57:C57"/>
    <mergeCell ref="B58:C58"/>
    <mergeCell ref="B59:C59"/>
    <mergeCell ref="B51:C51"/>
    <mergeCell ref="B87:H88"/>
    <mergeCell ref="B83:H85"/>
    <mergeCell ref="A1:I1"/>
    <mergeCell ref="A4:B4"/>
    <mergeCell ref="C4:E4"/>
    <mergeCell ref="G4:H4"/>
    <mergeCell ref="B76:C76"/>
    <mergeCell ref="B60:C60"/>
    <mergeCell ref="B61:C61"/>
    <mergeCell ref="B62:C62"/>
    <mergeCell ref="B74:C74"/>
    <mergeCell ref="B75:C75"/>
    <mergeCell ref="B64:C64"/>
    <mergeCell ref="B65:C65"/>
    <mergeCell ref="B66:C66"/>
    <mergeCell ref="B67:C67"/>
    <mergeCell ref="B79:C79"/>
    <mergeCell ref="B80:C80"/>
    <mergeCell ref="B81:C81"/>
    <mergeCell ref="B70:C70"/>
    <mergeCell ref="B71:C71"/>
    <mergeCell ref="B72:C72"/>
    <mergeCell ref="B73:C73"/>
    <mergeCell ref="B77:C77"/>
    <mergeCell ref="B78:C78"/>
  </mergeCells>
  <dataValidations count="91">
    <dataValidation allowBlank="1" showInputMessage="1" showErrorMessage="1" prompt="Enter Contracted Services - MTS Billing - Account Number" sqref="D75"/>
    <dataValidation allowBlank="1" showInputMessage="1" showErrorMessage="1" prompt="Contracted Services - MTS Billing - Enter all costs that are 100% associated with MTS. Any costs that are not 100% MTS or considered a “shared” cost will be input on other Schedules." sqref="E75"/>
    <dataValidation allowBlank="1" showInputMessage="1" showErrorMessage="1" prompt="Enter Depreciation - Buildings and Improvements - Account Number" sqref="D10"/>
    <dataValidation allowBlank="1" showInputMessage="1" showErrorMessage="1" prompt="Depreciation - Buildings and Improvements - Enter all costs that are 100% associated with MTS. Any costs that are not 100% MTS or considered a “shared” cost will be input on other Schedules." sqref="E10"/>
    <dataValidation allowBlank="1" showInputMessage="1" showErrorMessage="1" prompt="Enter Depreciation - Leasehold Improvements - Account Number" sqref="D11"/>
    <dataValidation allowBlank="1" showInputMessage="1" showErrorMessage="1" prompt="Depreciation - Leasehold Improvements - Enter all costs that are 100% associated with MTS. Any costs that are not 100% MTS or considered a “shared” cost will be input on other Schedules." sqref="E11"/>
    <dataValidation allowBlank="1" showInputMessage="1" showErrorMessage="1" prompt="Enter Depreciation - Equipment - Account Number" sqref="D12"/>
    <dataValidation allowBlank="1" showInputMessage="1" showErrorMessage="1" prompt="Depreciation - Equipment - Enter all costs that are 100% associated with MTS. Any costs that are not 100% MTS or considered a “shared” cost will be input on other Schedules." sqref="E12"/>
    <dataValidation allowBlank="1" showInputMessage="1" showErrorMessage="1" prompt="Enter Depreciation and Amortization - Other - Account Number" sqref="D13"/>
    <dataValidation allowBlank="1" showInputMessage="1" showErrorMessage="1" prompt="Depreciation and Amortization - Other - Enter all costs that are 100% associated with MTS. Any costs that are not 100% MTS or considered a “shared” cost will be input on other Schedules." sqref="E13"/>
    <dataValidation allowBlank="1" showInputMessage="1" showErrorMessage="1" prompt="Enter Leases and Rentals - Account Number" sqref="D14"/>
    <dataValidation allowBlank="1" showInputMessage="1" showErrorMessage="1" prompt="Leases and Rentals - Enter all costs that are 100% associated with MTS. Any costs that are not 100% MTS or considered a “shared” cost will be input on other Schedules." sqref="E14"/>
    <dataValidation allowBlank="1" showInputMessage="1" showErrorMessage="1" prompt="Enter Property Taxes - Account Number" sqref="D15"/>
    <dataValidation allowBlank="1" showInputMessage="1" showErrorMessage="1" prompt="Property Taxes - Enter all costs that are 100% associated with MTS. Any costs that are not 100% MTS or considered a “shared” cost will be input on other Schedules." sqref="E15"/>
    <dataValidation allowBlank="1" showInputMessage="1" showErrorMessage="1" prompt="Enter Property Insurance - Account Number" sqref="D16"/>
    <dataValidation allowBlank="1" showInputMessage="1" showErrorMessage="1" prompt="Property Insurance - Enter all costs that are 100% associated with MTS. Any costs that are not 100% MTS or considered a “shared” cost will be input on other Schedules." sqref="E16"/>
    <dataValidation allowBlank="1" showInputMessage="1" showErrorMessage="1" prompt="Enter Interest - Property, Plant, and Equipment - Account Number" sqref="D17"/>
    <dataValidation allowBlank="1" showInputMessage="1" showErrorMessage="1" prompt="Interest - Property, Plant, and Equipment - Enter all costs that are 100% associated with MTS. Any costs that are not 100% MTS or considered a “shared” cost will be input on other Schedules." sqref="E17"/>
    <dataValidation allowBlank="1" showInputMessage="1" showErrorMessage="1" prompt="Enter Other - (Specify) - Account Number" sqref="D18:D19 D27:D30 D38:D41 D76:D78"/>
    <dataValidation allowBlank="1" showInputMessage="1" showErrorMessage="1" prompt="Other - (Specify) - Enter all costs that are 100% associated with MTS. Any costs that are not 100% MTS or considered a “shared” cost will be input on other Schedules." sqref="E18:E19 E27:E30 E38:E41 E76:E78"/>
    <dataValidation allowBlank="1" showInputMessage="1" showErrorMessage="1" prompt="Enter Administrative Chief Salary - Account Number" sqref="D23"/>
    <dataValidation allowBlank="1" showInputMessage="1" showErrorMessage="1" prompt="Administrative Chief Salary - Enter all costs that are 100% associated with MTS. Any costs that are not 100% MTS or considered a “shared” cost will be input on other Schedules." sqref="E23"/>
    <dataValidation allowBlank="1" showInputMessage="1" showErrorMessage="1" prompt="Enter Chief Salary - Account Number" sqref="D24"/>
    <dataValidation allowBlank="1" showInputMessage="1" showErrorMessage="1" prompt="Chief Salary - Enter all costs that are 100% associated with MTS. Any costs that are not 100% MTS or considered a “shared” cost will be input on other Schedules." sqref="E24"/>
    <dataValidation allowBlank="1" showInputMessage="1" showErrorMessage="1" prompt="Enter Non-MTS Salaries - Account Number" sqref="D25"/>
    <dataValidation allowBlank="1" showInputMessage="1" showErrorMessage="1" prompt="Non-MTS Salaries - Enter all costs that are 100% associated with MTS. Any costs that are not 100% MTS or considered a “shared” cost will be input on other Schedules." sqref="E25"/>
    <dataValidation allowBlank="1" showInputMessage="1" showErrorMessage="1" prompt="Enter MTS Salaries - Account Number" sqref="D26"/>
    <dataValidation allowBlank="1" showInputMessage="1" showErrorMessage="1" prompt="MTS Salaries - Enter all costs that are 100% associated with MTS. Any costs that are not 100% MTS or considered a “shared” cost will be input on other Schedules." sqref="E26"/>
    <dataValidation allowBlank="1" showInputMessage="1" showErrorMessage="1" prompt="Enter Administrative - Account Number" sqref="D48"/>
    <dataValidation allowBlank="1" showInputMessage="1" showErrorMessage="1" prompt="Administrative - Enter all costs that are 100% associated with MTS. Any costs that are not 100% MTS or considered a “shared” cost will be input on other Schedules." sqref="E48"/>
    <dataValidation allowBlank="1" showInputMessage="1" showErrorMessage="1" prompt="Enter Legal - Account Number" sqref="D49"/>
    <dataValidation allowBlank="1" showInputMessage="1" showErrorMessage="1" prompt="Legal - Enter all costs that are 100% associated with MTS. Any costs that are not 100% MTS or considered a “shared” cost will be input on other Schedules." sqref="E49"/>
    <dataValidation allowBlank="1" showInputMessage="1" showErrorMessage="1" prompt="Enter Accounting - Account Number" sqref="D50"/>
    <dataValidation allowBlank="1" showInputMessage="1" showErrorMessage="1" prompt="Accounting - Enter all costs that are 100% associated with MTS. Any costs that are not 100% MTS or considered a “shared” cost will be input on other Schedules." sqref="E50"/>
    <dataValidation allowBlank="1" showInputMessage="1" showErrorMessage="1" prompt="Enter Advertising - Account Number" sqref="D51"/>
    <dataValidation allowBlank="1" showInputMessage="1" showErrorMessage="1" prompt="Advertising - Enter all costs that are 100% associated with MTS. Any costs that are not 100% MTS or considered a “shared” cost will be input on other Schedules." sqref="E51"/>
    <dataValidation allowBlank="1" showInputMessage="1" showErrorMessage="1" prompt="Enter Consulting Expenses - Account Number" sqref="D52"/>
    <dataValidation allowBlank="1" showInputMessage="1" showErrorMessage="1" prompt="Consulting Expenses - Enter all costs that are 100% associated with MTS. Any costs that are not 100% MTS or considered a “shared” cost will be input on other Schedules." sqref="E52"/>
    <dataValidation allowBlank="1" showInputMessage="1" showErrorMessage="1" prompt="Enter Contracted Labor - Account Number" sqref="D53"/>
    <dataValidation allowBlank="1" showInputMessage="1" showErrorMessage="1" prompt="Contracted Labor - Enter all costs that are 100% associated with MTS. Any costs that are not 100% MTS or considered a “shared” cost will be input on other Schedules." sqref="E53"/>
    <dataValidation allowBlank="1" showInputMessage="1" showErrorMessage="1" prompt="Enter Interest - Other - Account Number" sqref="D54"/>
    <dataValidation allowBlank="1" showInputMessage="1" showErrorMessage="1" prompt="Interest - Other - Enter all costs that are 100% associated with MTS. Any costs that are not 100% MTS or considered a “shared” cost will be input on other Schedules." sqref="E54"/>
    <dataValidation allowBlank="1" showInputMessage="1" showErrorMessage="1" prompt="Enter Training -  Account Number" sqref="D55"/>
    <dataValidation allowBlank="1" showInputMessage="1" showErrorMessage="1" prompt="Training - Enter all costs that are 100% associated with MTS. Any costs that are not 100% MTS or considered a “shared” cost will be input on other Schedules." sqref="E55"/>
    <dataValidation allowBlank="1" showInputMessage="1" showErrorMessage="1" prompt="Enter General Insurance - Account Number" sqref="D56"/>
    <dataValidation allowBlank="1" showInputMessage="1" showErrorMessage="1" prompt="General Insurance - Enter all costs that are 100% associated with MTS. Any costs that are not 100% MTS or considered a “shared” cost will be input on other Schedules." sqref="E56"/>
    <dataValidation allowBlank="1" showInputMessage="1" showErrorMessage="1" prompt="Enter Supplies - Account Number" sqref="D57"/>
    <dataValidation allowBlank="1" showInputMessage="1" showErrorMessage="1" prompt="Supplies - Enter all costs that are 100% associated with MTS. Any costs that are not 100% MTS or considered a “shared” cost will be input on other Schedules." sqref="E57"/>
    <dataValidation allowBlank="1" showInputMessage="1" showErrorMessage="1" prompt="Enter Bad Debt - Account Number" sqref="D58"/>
    <dataValidation allowBlank="1" showInputMessage="1" showErrorMessage="1" prompt="Bad Debt - Enter all costs that are 100% associated with MTS. Any costs that are not 100% MTS or considered a “shared” cost will be input on other Schedules." sqref="E58"/>
    <dataValidation allowBlank="1" showInputMessage="1" showErrorMessage="1" prompt="Enter Plant Operations and Maintenance - Account Number" sqref="D59"/>
    <dataValidation allowBlank="1" showInputMessage="1" showErrorMessage="1" prompt="Plant Operations and Maintenance - Enter all costs that are 100% associated with MTS. Any costs that are not 100% MTS or considered a “shared” cost will be input on other Schedules." sqref="E59"/>
    <dataValidation allowBlank="1" showInputMessage="1" showErrorMessage="1" prompt="Enter Housekeeping - Account Number" sqref="D60"/>
    <dataValidation allowBlank="1" showInputMessage="1" showErrorMessage="1" prompt="Housekeeping - Enter all costs that are 100% associated with MTS. Any costs that are not 100% MTS or considered a “shared” cost will be input on other Schedules." sqref="E60"/>
    <dataValidation allowBlank="1" showInputMessage="1" showErrorMessage="1" prompt="Enter Utilities - Account Number" sqref="D61"/>
    <dataValidation allowBlank="1" showInputMessage="1" showErrorMessage="1" prompt="Utilities - Enter all costs that are 100% associated with MTS. Any costs that are not 100% MTS or considered a “shared” cost will be input on other Schedules." sqref="E61"/>
    <dataValidation allowBlank="1" showInputMessage="1" showErrorMessage="1" prompt="Enter Medical Supplies - Account Number" sqref="D62"/>
    <dataValidation allowBlank="1" showInputMessage="1" showErrorMessage="1" prompt="Medical Supplies - Enter all costs that are 100% associated with MTS. Any costs that are not 100% MTS or considered a “shared” cost will be input on other Schedules." sqref="E62"/>
    <dataValidation allowBlank="1" showInputMessage="1" showErrorMessage="1" prompt="Enter Minor Equipment - Account Number" sqref="D64"/>
    <dataValidation allowBlank="1" showInputMessage="1" showErrorMessage="1" prompt="Minor Equipment - Enter all costs that are 100% associated with MTS. Any costs that are not 100% MTS or considered a “shared” cost will be input on other Schedules." sqref="E64"/>
    <dataValidation allowBlank="1" showInputMessage="1" showErrorMessage="1" prompt="Enter Minor Medical Equipment - Account Number" sqref="D63"/>
    <dataValidation allowBlank="1" showInputMessage="1" showErrorMessage="1" prompt="Minor Medical Equipment - Enter all costs that are 100% associated with MTS. Any costs that are not 100% MTS or considered a “shared” cost will be input on other Schedules." sqref="E63"/>
    <dataValidation allowBlank="1" showInputMessage="1" showErrorMessage="1" prompt="Enter Fines and Penalties - Account Number" sqref="D65"/>
    <dataValidation allowBlank="1" showInputMessage="1" showErrorMessage="1" prompt="Fines and Penalties - Enter all costs that are 100% associated with MTS. Any costs that are not 100% MTS or considered a “shared” cost will be input on other Schedules." sqref="E65"/>
    <dataValidation allowBlank="1" showInputMessage="1" showErrorMessage="1" prompt="Enter Fleet Maintenance - Account Number" sqref="D66"/>
    <dataValidation allowBlank="1" showInputMessage="1" showErrorMessage="1" prompt="Fleet Maintenance - Enter all costs that are 100% associated with MTS. Any costs that are not 100% MTS or considered a “shared” cost will be input on other Schedules." sqref="E66"/>
    <dataValidation allowBlank="1" showInputMessage="1" showErrorMessage="1" prompt="Enter Communications - Account Number" sqref="D67"/>
    <dataValidation allowBlank="1" showInputMessage="1" showErrorMessage="1" prompt="Communications - Enter all costs that are 100% associated with MTS. Any costs that are not 100% MTS or considered a “shared” cost will be input on other Schedules." sqref="E67"/>
    <dataValidation allowBlank="1" showInputMessage="1" showErrorMessage="1" prompt="Enter Recruit Academy - Account Number" sqref="D68"/>
    <dataValidation allowBlank="1" showInputMessage="1" showErrorMessage="1" prompt="Recruit Academy - Enter all costs that are 100% associated with MTS. Any costs that are not 100% MTS or considered a “shared” cost will be input on other Schedules." sqref="E68"/>
    <dataValidation allowBlank="1" showInputMessage="1" showErrorMessage="1" prompt="Enter Dispatch Service - Account Number" sqref="D69"/>
    <dataValidation allowBlank="1" showInputMessage="1" showErrorMessage="1" prompt="Dispatch Service - Enter all costs that are 100% associated with MTS. Any costs that are not 100% MTS or considered a “shared” cost will be input on other Schedules." sqref="E69"/>
    <dataValidation allowBlank="1" showInputMessage="1" showErrorMessage="1" prompt="Enter Logistics - Account Number" sqref="D70"/>
    <dataValidation allowBlank="1" showInputMessage="1" showErrorMessage="1" prompt="Logistics - Enter all costs that are 100% associated with MTS. Any costs that are not 100% MTS or considered a “shared” cost will be input on other Schedules." sqref="E70"/>
    <dataValidation allowBlank="1" showInputMessage="1" showErrorMessage="1" prompt="Enter Postage - Account Number" sqref="D71"/>
    <dataValidation allowBlank="1" showInputMessage="1" showErrorMessage="1" prompt="Postage - Enter all costs that are 100% associated with MTS. Any costs that are not 100% MTS or considered a “shared” cost will be input on other Schedules." sqref="E71"/>
    <dataValidation allowBlank="1" showInputMessage="1" showErrorMessage="1" prompt="Enter Dues and Subscriptions - Account Number" sqref="D72"/>
    <dataValidation allowBlank="1" showInputMessage="1" showErrorMessage="1" prompt="Dues and Subscriptions - Enter all costs that are 100% associated with MTS. Any costs that are not 100% MTS or considered a “shared” cost will be input on other Schedules." sqref="E72"/>
    <dataValidation allowBlank="1" showInputMessage="1" showErrorMessage="1" prompt="Enter Other - Capital Related Costs - Account Number" sqref="D73"/>
    <dataValidation allowBlank="1" showInputMessage="1" showErrorMessage="1" prompt="Other - Capital Related Costs - Enter all costs that are 100% associated with MTS. Any costs that are not 100% MTS or considered a “shared” cost will be input on other Schedules." sqref="E73"/>
    <dataValidation allowBlank="1" showInputMessage="1" showErrorMessage="1" prompt="Enter Contracted Services - MTS - Account Number" sqref="D74"/>
    <dataValidation allowBlank="1" showInputMessage="1" showErrorMessage="1" prompt="Contracted Services - MTS - Enter all costs that are 100% associated with MTS. Any costs that are not 100% MTS or considered a “shared” cost will be input on other Schedules." sqref="E74"/>
    <dataValidation allowBlank="1" showInputMessage="1" showErrorMessage="1" prompt="Enter Non-MTS Benefits - Account Number" sqref="D36"/>
    <dataValidation allowBlank="1" showInputMessage="1" showErrorMessage="1" prompt="Enter MTS Benefits - Account Number" sqref="D37"/>
    <dataValidation allowBlank="1" showInputMessage="1" showErrorMessage="1" prompt="MTS Benefits - Enter all costs that are 100% associated with MTS. Any costs that are not 100% MTS or considered a “shared” cost will be input on other Schedules." sqref="E37"/>
    <dataValidation allowBlank="1" showInputMessage="1" showErrorMessage="1" prompt="Non-MTS Benefits - Enter all costs that are 100% associated with MTS. Any costs that are not 100% MTS or considered a “shared” cost will be input on other Schedules." sqref="E36"/>
    <dataValidation allowBlank="1" showInputMessage="1" showErrorMessage="1" prompt="Chief Benefits - Enter all costs that are 100% associated with MTS. Any costs that are not 100% MTS or considered a “shared” cost will be input on other Schedules." sqref="E35"/>
    <dataValidation allowBlank="1" showInputMessage="1" showErrorMessage="1" prompt="Administrative Chief Benefits - Enter all costs that are 100% associated with MTS. Any costs that are not 100% MTS or considered a “shared” cost will be input on other Schedules." sqref="E34"/>
    <dataValidation allowBlank="1" showInputMessage="1" showErrorMessage="1" prompt="Enter Administrative Chief Benefits - Account Number" sqref="D34"/>
    <dataValidation allowBlank="1" showInputMessage="1" showErrorMessage="1" prompt="Enter Chief Benefits - Account Number" sqref="D35"/>
    <dataValidation allowBlank="1" showInputMessage="1" showErrorMessage="1" prompt="Enter Other - (Specify)" sqref="B18:C19 B27:C30 B38:C41 B76:C78"/>
  </dataValidations>
  <printOptions horizontalCentered="1"/>
  <pageMargins left="0.33" right="0.33" top="0.75" bottom="0.5" header="0.25" footer="0.25"/>
  <pageSetup scale="65" fitToHeight="0" orientation="portrait" r:id="rId1"/>
  <headerFooter alignWithMargins="0">
    <oddHeader>&amp;LState of California – Health and Human Services Agency&amp;R&amp;9Department of Health Care Services</oddHeader>
    <oddFooter>&amp;LDHCS 5285 (Revised 01/2023)&amp;RPage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92"/>
  <sheetViews>
    <sheetView showGridLines="0" view="pageLayout" topLeftCell="A67" zoomScale="80" zoomScaleNormal="80" zoomScaleSheetLayoutView="100" zoomScalePageLayoutView="80" workbookViewId="0">
      <selection activeCell="A55" sqref="A55"/>
    </sheetView>
  </sheetViews>
  <sheetFormatPr defaultColWidth="0" defaultRowHeight="15" zeroHeight="1" x14ac:dyDescent="0.2"/>
  <cols>
    <col min="1" max="1" width="4.5546875" style="407" customWidth="1"/>
    <col min="2" max="2" width="16.88671875" style="33" customWidth="1"/>
    <col min="3" max="3" width="23.109375" style="33" customWidth="1"/>
    <col min="4" max="4" width="8.21875" style="33" customWidth="1"/>
    <col min="5" max="5" width="16.21875" style="372" customWidth="1"/>
    <col min="6" max="9" width="15" style="372" customWidth="1"/>
    <col min="10" max="10" width="0" style="33" hidden="1" customWidth="1"/>
    <col min="11" max="16384" width="4.6640625" style="33" hidden="1"/>
  </cols>
  <sheetData>
    <row r="1" spans="1:10" ht="17.25" customHeight="1" x14ac:dyDescent="0.2">
      <c r="A1" s="660" t="s">
        <v>161</v>
      </c>
      <c r="B1" s="660"/>
      <c r="C1" s="660"/>
      <c r="D1" s="660"/>
      <c r="E1" s="660"/>
      <c r="F1" s="660"/>
      <c r="G1" s="660"/>
      <c r="H1" s="660"/>
      <c r="I1" s="660"/>
    </row>
    <row r="2" spans="1:10" ht="15" customHeight="1" x14ac:dyDescent="0.2">
      <c r="A2" s="406"/>
      <c r="B2" s="365"/>
      <c r="C2" s="332"/>
      <c r="D2" s="332"/>
      <c r="E2" s="392"/>
      <c r="F2" s="392"/>
      <c r="G2" s="392"/>
      <c r="H2" s="392"/>
      <c r="I2" s="393"/>
    </row>
    <row r="3" spans="1:10" ht="15" customHeight="1" x14ac:dyDescent="0.2">
      <c r="A3" s="661" t="s">
        <v>282</v>
      </c>
      <c r="B3" s="661"/>
      <c r="C3" s="697">
        <f>Fire_District_Name</f>
        <v>0</v>
      </c>
      <c r="D3" s="697"/>
      <c r="E3" s="697"/>
      <c r="F3" s="394"/>
      <c r="G3" s="370" t="s">
        <v>91</v>
      </c>
      <c r="H3" s="662">
        <f>FYE</f>
        <v>44926</v>
      </c>
      <c r="I3" s="662"/>
      <c r="J3" s="38"/>
    </row>
    <row r="4" spans="1:10" ht="15" customHeight="1" x14ac:dyDescent="0.2">
      <c r="A4" s="661" t="s">
        <v>283</v>
      </c>
      <c r="B4" s="661"/>
      <c r="C4" s="688">
        <f>NPI</f>
        <v>0</v>
      </c>
      <c r="D4" s="688"/>
      <c r="E4" s="688"/>
      <c r="F4" s="394"/>
      <c r="G4" s="689"/>
      <c r="H4" s="689"/>
      <c r="I4" s="373"/>
    </row>
    <row r="5" spans="1:10" ht="15" customHeight="1" thickBot="1" x14ac:dyDescent="0.25">
      <c r="C5" s="38"/>
      <c r="D5" s="38"/>
      <c r="E5" s="39"/>
      <c r="F5" s="39"/>
      <c r="G5" s="39"/>
      <c r="H5" s="374"/>
      <c r="I5" s="424"/>
    </row>
    <row r="6" spans="1:10" ht="15.75" x14ac:dyDescent="0.2">
      <c r="A6" s="692" t="s">
        <v>69</v>
      </c>
      <c r="B6" s="667" t="s">
        <v>55</v>
      </c>
      <c r="C6" s="668"/>
      <c r="D6" s="375"/>
      <c r="E6" s="376">
        <v>1</v>
      </c>
      <c r="F6" s="376">
        <v>2</v>
      </c>
      <c r="G6" s="376">
        <v>3</v>
      </c>
      <c r="H6" s="376">
        <v>4</v>
      </c>
      <c r="I6" s="377">
        <v>5</v>
      </c>
    </row>
    <row r="7" spans="1:10" ht="49.5" customHeight="1" x14ac:dyDescent="0.2">
      <c r="A7" s="693"/>
      <c r="B7" s="669"/>
      <c r="C7" s="670"/>
      <c r="D7" s="379" t="s">
        <v>77</v>
      </c>
      <c r="E7" s="379" t="s">
        <v>279</v>
      </c>
      <c r="F7" s="379" t="s">
        <v>118</v>
      </c>
      <c r="G7" s="379" t="s">
        <v>187</v>
      </c>
      <c r="H7" s="379" t="s">
        <v>188</v>
      </c>
      <c r="I7" s="381" t="s">
        <v>132</v>
      </c>
    </row>
    <row r="8" spans="1:10" ht="32.25" customHeight="1" thickBot="1" x14ac:dyDescent="0.25">
      <c r="A8" s="694"/>
      <c r="B8" s="671"/>
      <c r="C8" s="672"/>
      <c r="D8" s="397"/>
      <c r="E8" s="397"/>
      <c r="F8" s="383" t="s">
        <v>100</v>
      </c>
      <c r="G8" s="383" t="s">
        <v>156</v>
      </c>
      <c r="H8" s="383" t="s">
        <v>98</v>
      </c>
      <c r="I8" s="398" t="s">
        <v>217</v>
      </c>
    </row>
    <row r="9" spans="1:10" ht="16.5" customHeight="1" thickTop="1" x14ac:dyDescent="0.2">
      <c r="A9" s="408"/>
      <c r="B9" s="681" t="str">
        <f>+'Sch 1 - Total Expense'!B9:C9</f>
        <v>Capital Related</v>
      </c>
      <c r="C9" s="681"/>
      <c r="D9" s="30"/>
      <c r="E9" s="31"/>
      <c r="F9" s="31"/>
      <c r="G9" s="31"/>
      <c r="H9" s="31"/>
      <c r="I9" s="32"/>
    </row>
    <row r="10" spans="1:10" ht="15" customHeight="1" x14ac:dyDescent="0.2">
      <c r="A10" s="417">
        <f>+'Sch 1 - Total Expense'!A10</f>
        <v>1</v>
      </c>
      <c r="B10" s="658" t="str">
        <f>+'Sch 1 - Total Expense'!B10:C10</f>
        <v>Depreciation - Buildings and Improvements</v>
      </c>
      <c r="C10" s="658"/>
      <c r="D10" s="94" t="str">
        <f>IF('Sch 2 - MTS Expense'!D10="","",'Sch 2 - MTS Expense'!D10)</f>
        <v xml:space="preserve"> </v>
      </c>
      <c r="E10" s="265">
        <v>0</v>
      </c>
      <c r="F10" s="120">
        <f>+'Sch 4 - CRSB'!J10</f>
        <v>0</v>
      </c>
      <c r="G10" s="120">
        <f>SUMIFS('Sch 6 - Reclassifications'!$H$9:$H$69,'Sch 6 - Reclassifications'!$F$9:$F$69,'Sch 3 - NON-MTS Expense'!$A10,'Sch 6 - Reclassifications'!$G$9:$G$69,3)-SUMIFS('Sch 6 - Reclassifications'!$L$9:$L$69,'Sch 6 - Reclassifications'!$J$9:$J$69,'Sch 3 - NON-MTS Expense'!$A10,'Sch 6 - Reclassifications'!$K$9:$K$69,3)</f>
        <v>0</v>
      </c>
      <c r="H10" s="120">
        <f>SUMIFS('Sch 7 - Adjustments'!$E$9:$E$37,'Sch 7 - Adjustments'!$I$9:$I$37,'Sch 3 - NON-MTS Expense'!$A10,'Sch 7 - Adjustments'!$H$9:$H$37,3)</f>
        <v>0</v>
      </c>
      <c r="I10" s="112">
        <f>SUM(E10:H10)</f>
        <v>0</v>
      </c>
    </row>
    <row r="11" spans="1:10" ht="15" customHeight="1" x14ac:dyDescent="0.2">
      <c r="A11" s="417">
        <f>+'Sch 1 - Total Expense'!A11</f>
        <v>2</v>
      </c>
      <c r="B11" s="658" t="str">
        <f>+'Sch 1 - Total Expense'!B11:C11</f>
        <v>Depreciation - Leasehold Improvements</v>
      </c>
      <c r="C11" s="658"/>
      <c r="D11" s="94" t="str">
        <f>IF('Sch 2 - MTS Expense'!D11="","",'Sch 2 - MTS Expense'!D11)</f>
        <v/>
      </c>
      <c r="E11" s="295">
        <v>0</v>
      </c>
      <c r="F11" s="122">
        <f>+'Sch 4 - CRSB'!J11</f>
        <v>0</v>
      </c>
      <c r="G11" s="122">
        <f>SUMIFS('Sch 6 - Reclassifications'!$H$9:$H$69,'Sch 6 - Reclassifications'!$F$9:$F$69,'Sch 3 - NON-MTS Expense'!$A11,'Sch 6 - Reclassifications'!$G$9:$G$69,3)-SUMIFS('Sch 6 - Reclassifications'!$L$9:$L$69,'Sch 6 - Reclassifications'!$J$9:$J$69,'Sch 3 - NON-MTS Expense'!$A11,'Sch 6 - Reclassifications'!$K$9:$K$69,3)</f>
        <v>0</v>
      </c>
      <c r="H11" s="122">
        <f>SUMIFS('Sch 7 - Adjustments'!$E$9:$E$37,'Sch 7 - Adjustments'!$I$9:$I$37,'Sch 3 - NON-MTS Expense'!$A11,'Sch 7 - Adjustments'!$H$9:$H$37,3)</f>
        <v>0</v>
      </c>
      <c r="I11" s="111">
        <f>SUM(E11:H11)</f>
        <v>0</v>
      </c>
    </row>
    <row r="12" spans="1:10" ht="15" customHeight="1" x14ac:dyDescent="0.2">
      <c r="A12" s="417">
        <f>+'Sch 1 - Total Expense'!A12</f>
        <v>3</v>
      </c>
      <c r="B12" s="658" t="str">
        <f>+'Sch 1 - Total Expense'!B12:C12</f>
        <v>Depreciation - Equipment</v>
      </c>
      <c r="C12" s="658"/>
      <c r="D12" s="94" t="str">
        <f>IF('Sch 2 - MTS Expense'!D12="","",'Sch 2 - MTS Expense'!D12)</f>
        <v/>
      </c>
      <c r="E12" s="295">
        <v>0</v>
      </c>
      <c r="F12" s="122">
        <f>+'Sch 4 - CRSB'!J12</f>
        <v>0</v>
      </c>
      <c r="G12" s="122">
        <f>SUMIFS('Sch 6 - Reclassifications'!$H$9:$H$69,'Sch 6 - Reclassifications'!$F$9:$F$69,'Sch 3 - NON-MTS Expense'!$A12,'Sch 6 - Reclassifications'!$G$9:$G$69,3)-SUMIFS('Sch 6 - Reclassifications'!$L$9:$L$69,'Sch 6 - Reclassifications'!$J$9:$J$69,'Sch 3 - NON-MTS Expense'!$A12,'Sch 6 - Reclassifications'!$K$9:$K$69,3)</f>
        <v>0</v>
      </c>
      <c r="H12" s="122">
        <f>SUMIFS('Sch 7 - Adjustments'!$E$9:$E$37,'Sch 7 - Adjustments'!$I$9:$I$37,'Sch 3 - NON-MTS Expense'!$A12,'Sch 7 - Adjustments'!$H$9:$H$37,3)</f>
        <v>0</v>
      </c>
      <c r="I12" s="111">
        <f t="shared" ref="I12:I18" si="0">SUM(E12:H12)</f>
        <v>0</v>
      </c>
    </row>
    <row r="13" spans="1:10" ht="15" customHeight="1" x14ac:dyDescent="0.2">
      <c r="A13" s="417">
        <f>+'Sch 1 - Total Expense'!A13</f>
        <v>4</v>
      </c>
      <c r="B13" s="658" t="str">
        <f>+'Sch 1 - Total Expense'!B13:C13</f>
        <v>Depreciation and Amortization - Other</v>
      </c>
      <c r="C13" s="658"/>
      <c r="D13" s="94" t="str">
        <f>IF('Sch 2 - MTS Expense'!D13="","",'Sch 2 - MTS Expense'!D13)</f>
        <v/>
      </c>
      <c r="E13" s="295">
        <v>0</v>
      </c>
      <c r="F13" s="122">
        <f>+'Sch 4 - CRSB'!J13</f>
        <v>0</v>
      </c>
      <c r="G13" s="122">
        <f>SUMIFS('Sch 6 - Reclassifications'!$H$9:$H$69,'Sch 6 - Reclassifications'!$F$9:$F$69,'Sch 3 - NON-MTS Expense'!$A13,'Sch 6 - Reclassifications'!$G$9:$G$69,3)-SUMIFS('Sch 6 - Reclassifications'!$L$9:$L$69,'Sch 6 - Reclassifications'!$J$9:$J$69,'Sch 3 - NON-MTS Expense'!$A13,'Sch 6 - Reclassifications'!$K$9:$K$69,3)</f>
        <v>0</v>
      </c>
      <c r="H13" s="122">
        <f>SUMIFS('Sch 7 - Adjustments'!$E$9:$E$37,'Sch 7 - Adjustments'!$I$9:$I$37,'Sch 3 - NON-MTS Expense'!$A13,'Sch 7 - Adjustments'!$H$9:$H$37,3)</f>
        <v>0</v>
      </c>
      <c r="I13" s="111">
        <f t="shared" si="0"/>
        <v>0</v>
      </c>
    </row>
    <row r="14" spans="1:10" ht="15" customHeight="1" x14ac:dyDescent="0.2">
      <c r="A14" s="417">
        <f>+'Sch 1 - Total Expense'!A14</f>
        <v>5</v>
      </c>
      <c r="B14" s="658" t="str">
        <f>+'Sch 1 - Total Expense'!B14:C14</f>
        <v>Leases and Rentals</v>
      </c>
      <c r="C14" s="658"/>
      <c r="D14" s="94" t="str">
        <f>IF('Sch 2 - MTS Expense'!D14="","",'Sch 2 - MTS Expense'!D14)</f>
        <v/>
      </c>
      <c r="E14" s="295">
        <v>0</v>
      </c>
      <c r="F14" s="122">
        <f>+'Sch 4 - CRSB'!J14</f>
        <v>0</v>
      </c>
      <c r="G14" s="122">
        <f>SUMIFS('Sch 6 - Reclassifications'!$H$9:$H$69,'Sch 6 - Reclassifications'!$F$9:$F$69,'Sch 3 - NON-MTS Expense'!$A14,'Sch 6 - Reclassifications'!$G$9:$G$69,3)-SUMIFS('Sch 6 - Reclassifications'!$L$9:$L$69,'Sch 6 - Reclassifications'!$J$9:$J$69,'Sch 3 - NON-MTS Expense'!$A14,'Sch 6 - Reclassifications'!$K$9:$K$69,3)</f>
        <v>0</v>
      </c>
      <c r="H14" s="122">
        <f>SUMIFS('Sch 7 - Adjustments'!$E$9:$E$37,'Sch 7 - Adjustments'!$I$9:$I$37,'Sch 3 - NON-MTS Expense'!$A14,'Sch 7 - Adjustments'!$H$9:$H$37,3)</f>
        <v>0</v>
      </c>
      <c r="I14" s="111">
        <f t="shared" si="0"/>
        <v>0</v>
      </c>
    </row>
    <row r="15" spans="1:10" ht="15" customHeight="1" x14ac:dyDescent="0.2">
      <c r="A15" s="417">
        <f>+'Sch 1 - Total Expense'!A15</f>
        <v>6</v>
      </c>
      <c r="B15" s="658" t="str">
        <f>+'Sch 1 - Total Expense'!B15:C15</f>
        <v>Property Taxes</v>
      </c>
      <c r="C15" s="658"/>
      <c r="D15" s="94" t="str">
        <f>IF('Sch 2 - MTS Expense'!D15="","",'Sch 2 - MTS Expense'!D15)</f>
        <v/>
      </c>
      <c r="E15" s="295">
        <v>0</v>
      </c>
      <c r="F15" s="122">
        <f>+'Sch 4 - CRSB'!J15</f>
        <v>0</v>
      </c>
      <c r="G15" s="122">
        <f>SUMIFS('Sch 6 - Reclassifications'!$H$9:$H$69,'Sch 6 - Reclassifications'!$F$9:$F$69,'Sch 3 - NON-MTS Expense'!$A15,'Sch 6 - Reclassifications'!$G$9:$G$69,3)-SUMIFS('Sch 6 - Reclassifications'!$L$9:$L$69,'Sch 6 - Reclassifications'!$J$9:$J$69,'Sch 3 - NON-MTS Expense'!$A15,'Sch 6 - Reclassifications'!$K$9:$K$69,3)</f>
        <v>0</v>
      </c>
      <c r="H15" s="122">
        <f>SUMIFS('Sch 7 - Adjustments'!$E$9:$E$37,'Sch 7 - Adjustments'!$I$9:$I$37,'Sch 3 - NON-MTS Expense'!$A15,'Sch 7 - Adjustments'!$H$9:$H$37,3)</f>
        <v>0</v>
      </c>
      <c r="I15" s="111">
        <f t="shared" si="0"/>
        <v>0</v>
      </c>
    </row>
    <row r="16" spans="1:10" ht="15" customHeight="1" x14ac:dyDescent="0.2">
      <c r="A16" s="417">
        <f>+'Sch 1 - Total Expense'!A16</f>
        <v>7</v>
      </c>
      <c r="B16" s="658" t="str">
        <f>+'Sch 1 - Total Expense'!B16:C16</f>
        <v>Property Insurance</v>
      </c>
      <c r="C16" s="658"/>
      <c r="D16" s="94" t="str">
        <f>IF('Sch 2 - MTS Expense'!D16="","",'Sch 2 - MTS Expense'!D16)</f>
        <v/>
      </c>
      <c r="E16" s="295">
        <v>0</v>
      </c>
      <c r="F16" s="122">
        <f>+'Sch 4 - CRSB'!J16</f>
        <v>0</v>
      </c>
      <c r="G16" s="122">
        <f>SUMIFS('Sch 6 - Reclassifications'!$H$9:$H$69,'Sch 6 - Reclassifications'!$F$9:$F$69,'Sch 3 - NON-MTS Expense'!$A16,'Sch 6 - Reclassifications'!$G$9:$G$69,3)-SUMIFS('Sch 6 - Reclassifications'!$L$9:$L$69,'Sch 6 - Reclassifications'!$J$9:$J$69,'Sch 3 - NON-MTS Expense'!$A16,'Sch 6 - Reclassifications'!$K$9:$K$69,3)</f>
        <v>0</v>
      </c>
      <c r="H16" s="122">
        <f>SUMIFS('Sch 7 - Adjustments'!$E$9:$E$37,'Sch 7 - Adjustments'!$I$9:$I$37,'Sch 3 - NON-MTS Expense'!$A16,'Sch 7 - Adjustments'!$H$9:$H$37,3)</f>
        <v>0</v>
      </c>
      <c r="I16" s="111">
        <f t="shared" si="0"/>
        <v>0</v>
      </c>
    </row>
    <row r="17" spans="1:9" ht="15" customHeight="1" x14ac:dyDescent="0.2">
      <c r="A17" s="417">
        <f>+'Sch 1 - Total Expense'!A17</f>
        <v>8</v>
      </c>
      <c r="B17" s="677" t="str">
        <f>+'Sch 1 - Total Expense'!B17:C17</f>
        <v>Interest - Property, Plant, and Equipment</v>
      </c>
      <c r="C17" s="678"/>
      <c r="D17" s="94" t="str">
        <f>IF('Sch 2 - MTS Expense'!D17="","",'Sch 2 - MTS Expense'!D17)</f>
        <v/>
      </c>
      <c r="E17" s="295">
        <v>0</v>
      </c>
      <c r="F17" s="122">
        <f>+'Sch 4 - CRSB'!J17</f>
        <v>0</v>
      </c>
      <c r="G17" s="122">
        <f>SUMIFS('Sch 6 - Reclassifications'!$H$9:$H$69,'Sch 6 - Reclassifications'!$F$9:$F$69,'Sch 3 - NON-MTS Expense'!$A17,'Sch 6 - Reclassifications'!$G$9:$G$69,3)-SUMIFS('Sch 6 - Reclassifications'!$L$9:$L$69,'Sch 6 - Reclassifications'!$J$9:$J$69,'Sch 3 - NON-MTS Expense'!$A17,'Sch 6 - Reclassifications'!$K$9:$K$69,3)</f>
        <v>0</v>
      </c>
      <c r="H17" s="122">
        <f>SUMIFS('Sch 7 - Adjustments'!$E$9:$E$37,'Sch 7 - Adjustments'!$I$9:$I$37,'Sch 3 - NON-MTS Expense'!$A17,'Sch 7 - Adjustments'!$H$9:$H$37,3)</f>
        <v>0</v>
      </c>
      <c r="I17" s="111">
        <f t="shared" si="0"/>
        <v>0</v>
      </c>
    </row>
    <row r="18" spans="1:9" ht="15" customHeight="1" x14ac:dyDescent="0.2">
      <c r="A18" s="417">
        <f>+'Sch 1 - Total Expense'!A18</f>
        <v>9</v>
      </c>
      <c r="B18" s="686" t="str">
        <f>+'Sch 1 - Total Expense'!B18:C18</f>
        <v>Other - (Specify)</v>
      </c>
      <c r="C18" s="687"/>
      <c r="D18" s="94" t="str">
        <f>IF('Sch 2 - MTS Expense'!D18="","",'Sch 2 - MTS Expense'!D18)</f>
        <v/>
      </c>
      <c r="E18" s="295">
        <v>0</v>
      </c>
      <c r="F18" s="122">
        <f>+'Sch 4 - CRSB'!J18</f>
        <v>0</v>
      </c>
      <c r="G18" s="122">
        <f>SUMIFS('Sch 6 - Reclassifications'!$H$9:$H$69,'Sch 6 - Reclassifications'!$F$9:$F$69,'Sch 3 - NON-MTS Expense'!$A18,'Sch 6 - Reclassifications'!$G$9:$G$69,3)-SUMIFS('Sch 6 - Reclassifications'!$L$9:$L$69,'Sch 6 - Reclassifications'!$J$9:$J$69,'Sch 3 - NON-MTS Expense'!$A18,'Sch 6 - Reclassifications'!$K$9:$K$69,3)</f>
        <v>0</v>
      </c>
      <c r="H18" s="122">
        <f>SUMIFS('Sch 7 - Adjustments'!$E$9:$E$37,'Sch 7 - Adjustments'!$I$9:$I$37,'Sch 3 - NON-MTS Expense'!$A18,'Sch 7 - Adjustments'!$H$9:$H$37,3)</f>
        <v>0</v>
      </c>
      <c r="I18" s="111">
        <f t="shared" si="0"/>
        <v>0</v>
      </c>
    </row>
    <row r="19" spans="1:9" ht="15" customHeight="1" x14ac:dyDescent="0.2">
      <c r="A19" s="417">
        <f>+'Sch 1 - Total Expense'!A19</f>
        <v>10</v>
      </c>
      <c r="B19" s="686" t="str">
        <f>+'Sch 1 - Total Expense'!B19:C19</f>
        <v>Other - (Specify)</v>
      </c>
      <c r="C19" s="687"/>
      <c r="D19" s="94" t="str">
        <f>IF('Sch 2 - MTS Expense'!D19="","",'Sch 2 - MTS Expense'!D19)</f>
        <v/>
      </c>
      <c r="E19" s="296">
        <v>0</v>
      </c>
      <c r="F19" s="124">
        <f>+'Sch 4 - CRSB'!J19</f>
        <v>0</v>
      </c>
      <c r="G19" s="124">
        <f>SUMIFS('Sch 6 - Reclassifications'!$H$9:$H$69,'Sch 6 - Reclassifications'!$F$9:$F$69,'Sch 3 - NON-MTS Expense'!$A19,'Sch 6 - Reclassifications'!$G$9:$G$69,3)-SUMIFS('Sch 6 - Reclassifications'!$L$9:$L$69,'Sch 6 - Reclassifications'!$J$9:$J$69,'Sch 3 - NON-MTS Expense'!$A19,'Sch 6 - Reclassifications'!$K$9:$K$69,3)</f>
        <v>0</v>
      </c>
      <c r="H19" s="124">
        <f>SUMIFS('Sch 7 - Adjustments'!$E$9:$E$37,'Sch 7 - Adjustments'!$I$9:$I$37,'Sch 3 - NON-MTS Expense'!$A19,'Sch 7 - Adjustments'!$H$9:$H$37,3)</f>
        <v>0</v>
      </c>
      <c r="I19" s="113">
        <f>SUM(E19:H19)</f>
        <v>0</v>
      </c>
    </row>
    <row r="20" spans="1:9" ht="15" customHeight="1" x14ac:dyDescent="0.2">
      <c r="A20" s="417"/>
      <c r="B20" s="679" t="str">
        <f>+'Sch 1 - Total Expense'!B20:C20</f>
        <v>Total Capital Related (Lines 1 thru 10)</v>
      </c>
      <c r="C20" s="680"/>
      <c r="D20" s="94"/>
      <c r="E20" s="101">
        <f>SUM(E10:E19)</f>
        <v>0</v>
      </c>
      <c r="F20" s="101">
        <f>SUM(F10:F19)</f>
        <v>0</v>
      </c>
      <c r="G20" s="125">
        <f>SUM(G10:G19)</f>
        <v>0</v>
      </c>
      <c r="H20" s="125">
        <f>SUM(H10:H19)</f>
        <v>0</v>
      </c>
      <c r="I20" s="126">
        <f>SUM(I10:I19)</f>
        <v>0</v>
      </c>
    </row>
    <row r="21" spans="1:9" ht="15" customHeight="1" x14ac:dyDescent="0.2">
      <c r="A21" s="417"/>
      <c r="B21" s="674"/>
      <c r="C21" s="674"/>
      <c r="D21" s="94"/>
      <c r="E21" s="97"/>
      <c r="F21" s="122"/>
      <c r="G21" s="122"/>
      <c r="H21" s="122"/>
      <c r="I21" s="111"/>
    </row>
    <row r="22" spans="1:9" ht="16.5" customHeight="1" x14ac:dyDescent="0.2">
      <c r="A22" s="417"/>
      <c r="B22" s="674" t="str">
        <f>+'Sch 1 - Total Expense'!B22:C22</f>
        <v>Salaries</v>
      </c>
      <c r="C22" s="674"/>
      <c r="D22" s="94"/>
      <c r="E22" s="97"/>
      <c r="F22" s="122"/>
      <c r="G22" s="122"/>
      <c r="H22" s="122"/>
      <c r="I22" s="111"/>
    </row>
    <row r="23" spans="1:9" ht="15" customHeight="1" x14ac:dyDescent="0.2">
      <c r="A23" s="417">
        <f>+'Sch 1 - Total Expense'!A23</f>
        <v>11</v>
      </c>
      <c r="B23" s="658" t="str">
        <f>+'Sch 1 - Total Expense'!B23:C23</f>
        <v>Administrative Chief</v>
      </c>
      <c r="C23" s="658"/>
      <c r="D23" s="94" t="str">
        <f>IF('Sch 2 - MTS Expense'!D23="","",'Sch 2 - MTS Expense'!D23)</f>
        <v/>
      </c>
      <c r="E23" s="265">
        <v>0</v>
      </c>
      <c r="F23" s="120">
        <f>+'Sch 4 - CRSB'!J35</f>
        <v>0</v>
      </c>
      <c r="G23" s="120">
        <f>SUMIFS('Sch 6 - Reclassifications'!$H$9:$H$69,'Sch 6 - Reclassifications'!$F$9:$F$69,'Sch 3 - NON-MTS Expense'!$A23,'Sch 6 - Reclassifications'!$G$9:$G$69,3)-SUMIFS('Sch 6 - Reclassifications'!$L$9:$L$69,'Sch 6 - Reclassifications'!$J$9:$J$69,'Sch 3 - NON-MTS Expense'!$A23,'Sch 6 - Reclassifications'!$K$9:$K$69,3)</f>
        <v>0</v>
      </c>
      <c r="H23" s="120">
        <f>SUMIFS('Sch 7 - Adjustments'!$E$9:$E$37,'Sch 7 - Adjustments'!$I$9:$I$37,'Sch 3 - NON-MTS Expense'!$A23,'Sch 7 - Adjustments'!$H$9:$H$37,3)</f>
        <v>0</v>
      </c>
      <c r="I23" s="112">
        <f t="shared" ref="I23:I30" si="1">SUM(E23:H23)</f>
        <v>0</v>
      </c>
    </row>
    <row r="24" spans="1:9" ht="15" customHeight="1" x14ac:dyDescent="0.2">
      <c r="A24" s="417">
        <f>+'Sch 1 - Total Expense'!A24</f>
        <v>12</v>
      </c>
      <c r="B24" s="658" t="str">
        <f>+'Sch 1 - Total Expense'!B24:C24</f>
        <v>Chief</v>
      </c>
      <c r="C24" s="658"/>
      <c r="D24" s="94" t="str">
        <f>IF('Sch 2 - MTS Expense'!D24="","",'Sch 2 - MTS Expense'!D24)</f>
        <v/>
      </c>
      <c r="E24" s="295">
        <v>0</v>
      </c>
      <c r="F24" s="122">
        <f>+'Sch 4 - CRSB'!J36</f>
        <v>0</v>
      </c>
      <c r="G24" s="122">
        <f>SUMIFS('Sch 6 - Reclassifications'!$H$9:$H$69,'Sch 6 - Reclassifications'!$F$9:$F$69,'Sch 3 - NON-MTS Expense'!$A24,'Sch 6 - Reclassifications'!$G$9:$G$69,3)-SUMIFS('Sch 6 - Reclassifications'!$L$9:$L$69,'Sch 6 - Reclassifications'!$J$9:$J$69,'Sch 3 - NON-MTS Expense'!$A24,'Sch 6 - Reclassifications'!$K$9:$K$69,3)</f>
        <v>0</v>
      </c>
      <c r="H24" s="122">
        <f>SUMIFS('Sch 7 - Adjustments'!$E$9:$E$37,'Sch 7 - Adjustments'!$I$9:$I$37,'Sch 3 - NON-MTS Expense'!$A24,'Sch 7 - Adjustments'!$H$9:$H$37,3)</f>
        <v>0</v>
      </c>
      <c r="I24" s="111">
        <f t="shared" si="1"/>
        <v>0</v>
      </c>
    </row>
    <row r="25" spans="1:9" ht="15" customHeight="1" x14ac:dyDescent="0.2">
      <c r="A25" s="417">
        <f>+'Sch 1 - Total Expense'!A25</f>
        <v>13</v>
      </c>
      <c r="B25" s="658" t="str">
        <f>+'Sch 1 - Total Expense'!B25:C25</f>
        <v>Non-MTS Salaries</v>
      </c>
      <c r="C25" s="658"/>
      <c r="D25" s="94" t="str">
        <f>IF('Sch 2 - MTS Expense'!D25="","",'Sch 2 - MTS Expense'!D25)</f>
        <v/>
      </c>
      <c r="E25" s="295">
        <v>0</v>
      </c>
      <c r="F25" s="122">
        <f>+'Sch 4 - CRSB'!J37</f>
        <v>0</v>
      </c>
      <c r="G25" s="122">
        <f>SUMIFS('Sch 6 - Reclassifications'!$H$9:$H$69,'Sch 6 - Reclassifications'!$F$9:$F$69,'Sch 3 - NON-MTS Expense'!$A25,'Sch 6 - Reclassifications'!$G$9:$G$69,3)-SUMIFS('Sch 6 - Reclassifications'!$L$9:$L$69,'Sch 6 - Reclassifications'!$J$9:$J$69,'Sch 3 - NON-MTS Expense'!$A25,'Sch 6 - Reclassifications'!$K$9:$K$69,3)</f>
        <v>0</v>
      </c>
      <c r="H25" s="122">
        <f>SUMIFS('Sch 7 - Adjustments'!$E$9:$E$37,'Sch 7 - Adjustments'!$I$9:$I$37,'Sch 3 - NON-MTS Expense'!$A25,'Sch 7 - Adjustments'!$H$9:$H$37,3)</f>
        <v>0</v>
      </c>
      <c r="I25" s="111">
        <f t="shared" si="1"/>
        <v>0</v>
      </c>
    </row>
    <row r="26" spans="1:9" ht="15" customHeight="1" x14ac:dyDescent="0.2">
      <c r="A26" s="417">
        <f>+'Sch 1 - Total Expense'!A26</f>
        <v>14</v>
      </c>
      <c r="B26" s="658" t="str">
        <f>+'Sch 1 - Total Expense'!B26:C26</f>
        <v>MTS Salaries</v>
      </c>
      <c r="C26" s="658"/>
      <c r="D26" s="94" t="str">
        <f>IF('Sch 2 - MTS Expense'!D26="","",'Sch 2 - MTS Expense'!D26)</f>
        <v/>
      </c>
      <c r="E26" s="295">
        <v>0</v>
      </c>
      <c r="F26" s="122">
        <f>+'Sch 4 - CRSB'!J38</f>
        <v>0</v>
      </c>
      <c r="G26" s="122">
        <f>SUMIFS('Sch 6 - Reclassifications'!$H$9:$H$69,'Sch 6 - Reclassifications'!$F$9:$F$69,'Sch 3 - NON-MTS Expense'!$A26,'Sch 6 - Reclassifications'!$G$9:$G$69,3)-SUMIFS('Sch 6 - Reclassifications'!$L$9:$L$69,'Sch 6 - Reclassifications'!$J$9:$J$69,'Sch 3 - NON-MTS Expense'!$A26,'Sch 6 - Reclassifications'!$K$9:$K$69,3)</f>
        <v>0</v>
      </c>
      <c r="H26" s="122">
        <f>SUMIFS('Sch 7 - Adjustments'!$E$9:$E$37,'Sch 7 - Adjustments'!$I$9:$I$37,'Sch 3 - NON-MTS Expense'!$A26,'Sch 7 - Adjustments'!$H$9:$H$37,3)</f>
        <v>0</v>
      </c>
      <c r="I26" s="111">
        <f t="shared" si="1"/>
        <v>0</v>
      </c>
    </row>
    <row r="27" spans="1:9" ht="15" customHeight="1" x14ac:dyDescent="0.2">
      <c r="A27" s="417">
        <f>+'Sch 1 - Total Expense'!A27</f>
        <v>15</v>
      </c>
      <c r="B27" s="686" t="str">
        <f>+'Sch 1 - Total Expense'!B27:C27</f>
        <v>Other - (Specify)</v>
      </c>
      <c r="C27" s="687"/>
      <c r="D27" s="94" t="str">
        <f>IF('Sch 2 - MTS Expense'!D27="","",'Sch 2 - MTS Expense'!D27)</f>
        <v/>
      </c>
      <c r="E27" s="295">
        <v>0</v>
      </c>
      <c r="F27" s="122">
        <f>+'Sch 4 - CRSB'!J39</f>
        <v>0</v>
      </c>
      <c r="G27" s="122">
        <f>SUMIFS('Sch 6 - Reclassifications'!$H$9:$H$69,'Sch 6 - Reclassifications'!$F$9:$F$69,'Sch 3 - NON-MTS Expense'!$A27,'Sch 6 - Reclassifications'!$G$9:$G$69,3)-SUMIFS('Sch 6 - Reclassifications'!$L$9:$L$69,'Sch 6 - Reclassifications'!$J$9:$J$69,'Sch 3 - NON-MTS Expense'!$A27,'Sch 6 - Reclassifications'!$K$9:$K$69,3)</f>
        <v>0</v>
      </c>
      <c r="H27" s="122">
        <f>SUMIFS('Sch 7 - Adjustments'!$E$9:$E$37,'Sch 7 - Adjustments'!$I$9:$I$37,'Sch 3 - NON-MTS Expense'!$A27,'Sch 7 - Adjustments'!$H$9:$H$37,3)</f>
        <v>0</v>
      </c>
      <c r="I27" s="111">
        <f t="shared" si="1"/>
        <v>0</v>
      </c>
    </row>
    <row r="28" spans="1:9" ht="15" customHeight="1" x14ac:dyDescent="0.2">
      <c r="A28" s="417">
        <f>+'Sch 1 - Total Expense'!A28</f>
        <v>16</v>
      </c>
      <c r="B28" s="686" t="str">
        <f>+'Sch 1 - Total Expense'!B28:C28</f>
        <v>Other - (Specify)</v>
      </c>
      <c r="C28" s="687"/>
      <c r="D28" s="94" t="str">
        <f>IF('Sch 2 - MTS Expense'!D28="","",'Sch 2 - MTS Expense'!D28)</f>
        <v/>
      </c>
      <c r="E28" s="295">
        <v>0</v>
      </c>
      <c r="F28" s="122">
        <f>+'Sch 4 - CRSB'!J40</f>
        <v>0</v>
      </c>
      <c r="G28" s="122">
        <f>SUMIFS('Sch 6 - Reclassifications'!$H$9:$H$69,'Sch 6 - Reclassifications'!$F$9:$F$69,'Sch 3 - NON-MTS Expense'!$A28,'Sch 6 - Reclassifications'!$G$9:$G$69,3)-SUMIFS('Sch 6 - Reclassifications'!$L$9:$L$69,'Sch 6 - Reclassifications'!$J$9:$J$69,'Sch 3 - NON-MTS Expense'!$A28,'Sch 6 - Reclassifications'!$K$9:$K$69,3)</f>
        <v>0</v>
      </c>
      <c r="H28" s="122">
        <f>SUMIFS('Sch 7 - Adjustments'!$E$9:$E$37,'Sch 7 - Adjustments'!$I$9:$I$37,'Sch 3 - NON-MTS Expense'!$A28,'Sch 7 - Adjustments'!$H$9:$H$37,3)</f>
        <v>0</v>
      </c>
      <c r="I28" s="111">
        <f t="shared" si="1"/>
        <v>0</v>
      </c>
    </row>
    <row r="29" spans="1:9" ht="15" customHeight="1" x14ac:dyDescent="0.2">
      <c r="A29" s="417">
        <f>+'Sch 1 - Total Expense'!A29</f>
        <v>17</v>
      </c>
      <c r="B29" s="686" t="str">
        <f>+'Sch 1 - Total Expense'!B29:C29</f>
        <v>Other - (Specify)</v>
      </c>
      <c r="C29" s="687"/>
      <c r="D29" s="94" t="str">
        <f>IF('Sch 2 - MTS Expense'!D29="","",'Sch 2 - MTS Expense'!D29)</f>
        <v/>
      </c>
      <c r="E29" s="295">
        <v>0</v>
      </c>
      <c r="F29" s="122">
        <f>+'Sch 4 - CRSB'!J41</f>
        <v>0</v>
      </c>
      <c r="G29" s="122">
        <f>SUMIFS('Sch 6 - Reclassifications'!$H$9:$H$69,'Sch 6 - Reclassifications'!$F$9:$F$69,'Sch 3 - NON-MTS Expense'!$A29,'Sch 6 - Reclassifications'!$G$9:$G$69,3)-SUMIFS('Sch 6 - Reclassifications'!$L$9:$L$69,'Sch 6 - Reclassifications'!$J$9:$J$69,'Sch 3 - NON-MTS Expense'!$A29,'Sch 6 - Reclassifications'!$K$9:$K$69,3)</f>
        <v>0</v>
      </c>
      <c r="H29" s="122">
        <f>SUMIFS('Sch 7 - Adjustments'!$E$9:$E$37,'Sch 7 - Adjustments'!$I$9:$I$37,'Sch 3 - NON-MTS Expense'!$A29,'Sch 7 - Adjustments'!$H$9:$H$37,3)</f>
        <v>0</v>
      </c>
      <c r="I29" s="111">
        <f t="shared" si="1"/>
        <v>0</v>
      </c>
    </row>
    <row r="30" spans="1:9" ht="15" customHeight="1" x14ac:dyDescent="0.2">
      <c r="A30" s="417">
        <f>+'Sch 1 - Total Expense'!A30</f>
        <v>18</v>
      </c>
      <c r="B30" s="686" t="str">
        <f>+'Sch 1 - Total Expense'!B30:C30</f>
        <v>Other - (Specify)</v>
      </c>
      <c r="C30" s="687"/>
      <c r="D30" s="94" t="str">
        <f>IF('Sch 2 - MTS Expense'!D30="","",'Sch 2 - MTS Expense'!D30)</f>
        <v/>
      </c>
      <c r="E30" s="296">
        <v>0</v>
      </c>
      <c r="F30" s="124">
        <f>+'Sch 4 - CRSB'!J42</f>
        <v>0</v>
      </c>
      <c r="G30" s="124">
        <f>SUMIFS('Sch 6 - Reclassifications'!$H$9:$H$69,'Sch 6 - Reclassifications'!$F$9:$F$69,'Sch 3 - NON-MTS Expense'!$A30,'Sch 6 - Reclassifications'!$G$9:$G$69,3)-SUMIFS('Sch 6 - Reclassifications'!$L$9:$L$69,'Sch 6 - Reclassifications'!$J$9:$J$69,'Sch 3 - NON-MTS Expense'!$A30,'Sch 6 - Reclassifications'!$K$9:$K$69,3)</f>
        <v>0</v>
      </c>
      <c r="H30" s="124">
        <f>SUMIFS('Sch 7 - Adjustments'!$E$9:$E$37,'Sch 7 - Adjustments'!$I$9:$I$37,'Sch 3 - NON-MTS Expense'!$A30,'Sch 7 - Adjustments'!$H$9:$H$37,3)</f>
        <v>0</v>
      </c>
      <c r="I30" s="113">
        <f t="shared" si="1"/>
        <v>0</v>
      </c>
    </row>
    <row r="31" spans="1:9" ht="15" customHeight="1" x14ac:dyDescent="0.2">
      <c r="A31" s="417"/>
      <c r="B31" s="673" t="str">
        <f>+'Sch 1 - Total Expense'!B31:C31</f>
        <v>Subtotal Salaries (Lines 11 thru 18)</v>
      </c>
      <c r="C31" s="673"/>
      <c r="D31" s="94"/>
      <c r="E31" s="103">
        <f>SUM(E23:E30)</f>
        <v>0</v>
      </c>
      <c r="F31" s="103">
        <f>SUM(F23:F30)</f>
        <v>0</v>
      </c>
      <c r="G31" s="127">
        <f>SUM(G23:G30)</f>
        <v>0</v>
      </c>
      <c r="H31" s="127">
        <f>SUM(H23:H30)</f>
        <v>0</v>
      </c>
      <c r="I31" s="128">
        <f>SUM(I23:I30)</f>
        <v>0</v>
      </c>
    </row>
    <row r="32" spans="1:9" ht="15" customHeight="1" x14ac:dyDescent="0.2">
      <c r="A32" s="417"/>
      <c r="D32" s="94"/>
      <c r="E32" s="425"/>
      <c r="F32" s="425"/>
      <c r="G32" s="426"/>
      <c r="H32" s="426"/>
      <c r="I32" s="128"/>
    </row>
    <row r="33" spans="1:9" ht="16.5" customHeight="1" x14ac:dyDescent="0.2">
      <c r="A33" s="417"/>
      <c r="B33" s="674" t="str">
        <f>+'Sch 1 - Total Expense'!B33:C33</f>
        <v>Fringe Benefits</v>
      </c>
      <c r="C33" s="674"/>
      <c r="D33" s="94"/>
      <c r="E33" s="105"/>
      <c r="F33" s="129"/>
      <c r="G33" s="129"/>
      <c r="H33" s="129"/>
      <c r="I33" s="130"/>
    </row>
    <row r="34" spans="1:9" ht="15" customHeight="1" x14ac:dyDescent="0.2">
      <c r="A34" s="417">
        <f>+'Sch 1 - Total Expense'!A34</f>
        <v>19</v>
      </c>
      <c r="B34" s="658" t="str">
        <f>+'Sch 1 - Total Expense'!B34:C34</f>
        <v>Administrative Chief</v>
      </c>
      <c r="C34" s="658"/>
      <c r="D34" s="94" t="str">
        <f>IF('Sch 2 - MTS Expense'!D34="","",'Sch 2 - MTS Expense'!D34)</f>
        <v/>
      </c>
      <c r="E34" s="265">
        <v>0</v>
      </c>
      <c r="F34" s="120">
        <f>+'Sch 4 - CRSB'!J46</f>
        <v>0</v>
      </c>
      <c r="G34" s="120">
        <f>SUMIFS('Sch 6 - Reclassifications'!$H$9:$H$69,'Sch 6 - Reclassifications'!$F$9:$F$69,'Sch 3 - NON-MTS Expense'!$A34,'Sch 6 - Reclassifications'!$G$9:$G$69,3)-SUMIFS('Sch 6 - Reclassifications'!$L$9:$L$69,'Sch 6 - Reclassifications'!$J$9:$J$69,'Sch 3 - NON-MTS Expense'!$A34,'Sch 6 - Reclassifications'!$K$9:$K$69,3)</f>
        <v>0</v>
      </c>
      <c r="H34" s="120">
        <f>SUMIFS('Sch 7 - Adjustments'!$E$9:$E$37,'Sch 7 - Adjustments'!$I$9:$I$37,'Sch 3 - NON-MTS Expense'!$A34,'Sch 7 - Adjustments'!$H$9:$H$37,3)</f>
        <v>0</v>
      </c>
      <c r="I34" s="112">
        <f t="shared" ref="I34:I41" si="2">SUM(E34:H34)</f>
        <v>0</v>
      </c>
    </row>
    <row r="35" spans="1:9" ht="15" customHeight="1" x14ac:dyDescent="0.2">
      <c r="A35" s="417">
        <f>+'Sch 1 - Total Expense'!A35</f>
        <v>20</v>
      </c>
      <c r="B35" s="658" t="str">
        <f>+'Sch 1 - Total Expense'!B35:C35</f>
        <v>Chief</v>
      </c>
      <c r="C35" s="658"/>
      <c r="D35" s="94" t="str">
        <f>IF('Sch 2 - MTS Expense'!D35="","",'Sch 2 - MTS Expense'!D35)</f>
        <v/>
      </c>
      <c r="E35" s="295">
        <v>0</v>
      </c>
      <c r="F35" s="122">
        <f>+'Sch 4 - CRSB'!J47</f>
        <v>0</v>
      </c>
      <c r="G35" s="122">
        <f>SUMIFS('Sch 6 - Reclassifications'!$H$9:$H$69,'Sch 6 - Reclassifications'!$F$9:$F$69,'Sch 3 - NON-MTS Expense'!$A35,'Sch 6 - Reclassifications'!$G$9:$G$69,3)-SUMIFS('Sch 6 - Reclassifications'!$L$9:$L$69,'Sch 6 - Reclassifications'!$J$9:$J$69,'Sch 3 - NON-MTS Expense'!$A35,'Sch 6 - Reclassifications'!$K$9:$K$69,3)</f>
        <v>0</v>
      </c>
      <c r="H35" s="122">
        <f>SUMIFS('Sch 7 - Adjustments'!$E$9:$E$37,'Sch 7 - Adjustments'!$I$9:$I$37,'Sch 3 - NON-MTS Expense'!$A35,'Sch 7 - Adjustments'!$H$9:$H$37,3)</f>
        <v>0</v>
      </c>
      <c r="I35" s="111">
        <f t="shared" si="2"/>
        <v>0</v>
      </c>
    </row>
    <row r="36" spans="1:9" ht="15" customHeight="1" x14ac:dyDescent="0.2">
      <c r="A36" s="417">
        <f>+'Sch 1 - Total Expense'!A36</f>
        <v>21</v>
      </c>
      <c r="B36" s="658" t="str">
        <f>+'Sch 1 - Total Expense'!B36:C36</f>
        <v>Non-MTS Benefits</v>
      </c>
      <c r="C36" s="658"/>
      <c r="D36" s="94" t="str">
        <f>IF('Sch 2 - MTS Expense'!D36="","",'Sch 2 - MTS Expense'!D36)</f>
        <v/>
      </c>
      <c r="E36" s="295">
        <v>0</v>
      </c>
      <c r="F36" s="122">
        <f>+'Sch 4 - CRSB'!J48</f>
        <v>0</v>
      </c>
      <c r="G36" s="122">
        <f>SUMIFS('Sch 6 - Reclassifications'!$H$9:$H$69,'Sch 6 - Reclassifications'!$F$9:$F$69,'Sch 3 - NON-MTS Expense'!$A36,'Sch 6 - Reclassifications'!$G$9:$G$69,3)-SUMIFS('Sch 6 - Reclassifications'!$L$9:$L$69,'Sch 6 - Reclassifications'!$J$9:$J$69,'Sch 3 - NON-MTS Expense'!$A36,'Sch 6 - Reclassifications'!$K$9:$K$69,3)</f>
        <v>0</v>
      </c>
      <c r="H36" s="122">
        <f>SUMIFS('Sch 7 - Adjustments'!$E$9:$E$37,'Sch 7 - Adjustments'!$I$9:$I$37,'Sch 3 - NON-MTS Expense'!$A36,'Sch 7 - Adjustments'!$H$9:$H$37,3)</f>
        <v>0</v>
      </c>
      <c r="I36" s="111">
        <f t="shared" si="2"/>
        <v>0</v>
      </c>
    </row>
    <row r="37" spans="1:9" ht="15" customHeight="1" x14ac:dyDescent="0.2">
      <c r="A37" s="417">
        <f>+'Sch 1 - Total Expense'!A37</f>
        <v>22</v>
      </c>
      <c r="B37" s="677" t="str">
        <f>+'Sch 1 - Total Expense'!B37:C37</f>
        <v>MTS Benefits</v>
      </c>
      <c r="C37" s="678"/>
      <c r="D37" s="94" t="str">
        <f>IF('Sch 2 - MTS Expense'!D37="","",'Sch 2 - MTS Expense'!D37)</f>
        <v/>
      </c>
      <c r="E37" s="295">
        <v>0</v>
      </c>
      <c r="F37" s="122">
        <f>+'Sch 4 - CRSB'!J49</f>
        <v>0</v>
      </c>
      <c r="G37" s="122">
        <f>SUMIFS('Sch 6 - Reclassifications'!$H$9:$H$69,'Sch 6 - Reclassifications'!$F$9:$F$69,'Sch 3 - NON-MTS Expense'!$A37,'Sch 6 - Reclassifications'!$G$9:$G$69,3)-SUMIFS('Sch 6 - Reclassifications'!$L$9:$L$69,'Sch 6 - Reclassifications'!$J$9:$J$69,'Sch 3 - NON-MTS Expense'!$A37,'Sch 6 - Reclassifications'!$K$9:$K$69,3)</f>
        <v>0</v>
      </c>
      <c r="H37" s="122">
        <f>SUMIFS('Sch 7 - Adjustments'!$E$9:$E$37,'Sch 7 - Adjustments'!$I$9:$I$37,'Sch 3 - NON-MTS Expense'!$A37,'Sch 7 - Adjustments'!$H$9:$H$37,3)</f>
        <v>0</v>
      </c>
      <c r="I37" s="111">
        <f t="shared" si="2"/>
        <v>0</v>
      </c>
    </row>
    <row r="38" spans="1:9" ht="15" customHeight="1" x14ac:dyDescent="0.2">
      <c r="A38" s="417">
        <f>+'Sch 1 - Total Expense'!A38</f>
        <v>23</v>
      </c>
      <c r="B38" s="686" t="str">
        <f>+'Sch 1 - Total Expense'!B38:C38</f>
        <v>Other - (Specify)</v>
      </c>
      <c r="C38" s="687"/>
      <c r="D38" s="94" t="str">
        <f>IF('Sch 2 - MTS Expense'!D38="","",'Sch 2 - MTS Expense'!D38)</f>
        <v/>
      </c>
      <c r="E38" s="295">
        <v>0</v>
      </c>
      <c r="F38" s="122">
        <f>+'Sch 4 - CRSB'!J50</f>
        <v>0</v>
      </c>
      <c r="G38" s="122">
        <f>SUMIFS('Sch 6 - Reclassifications'!$H$9:$H$69,'Sch 6 - Reclassifications'!$F$9:$F$69,'Sch 3 - NON-MTS Expense'!$A38,'Sch 6 - Reclassifications'!$G$9:$G$69,3)-SUMIFS('Sch 6 - Reclassifications'!$L$9:$L$69,'Sch 6 - Reclassifications'!$J$9:$J$69,'Sch 3 - NON-MTS Expense'!$A38,'Sch 6 - Reclassifications'!$K$9:$K$69,3)</f>
        <v>0</v>
      </c>
      <c r="H38" s="122">
        <f>SUMIFS('Sch 7 - Adjustments'!$E$9:$E$37,'Sch 7 - Adjustments'!$I$9:$I$37,'Sch 3 - NON-MTS Expense'!$A38,'Sch 7 - Adjustments'!$H$9:$H$37,3)</f>
        <v>0</v>
      </c>
      <c r="I38" s="111">
        <f t="shared" si="2"/>
        <v>0</v>
      </c>
    </row>
    <row r="39" spans="1:9" ht="15" customHeight="1" x14ac:dyDescent="0.2">
      <c r="A39" s="417">
        <f>+'Sch 1 - Total Expense'!A39</f>
        <v>24</v>
      </c>
      <c r="B39" s="686" t="str">
        <f>+'Sch 1 - Total Expense'!B39:C39</f>
        <v>Other - (Specify)</v>
      </c>
      <c r="C39" s="687"/>
      <c r="D39" s="94" t="str">
        <f>IF('Sch 2 - MTS Expense'!D39="","",'Sch 2 - MTS Expense'!D39)</f>
        <v/>
      </c>
      <c r="E39" s="295">
        <v>0</v>
      </c>
      <c r="F39" s="122">
        <f>+'Sch 4 - CRSB'!J51</f>
        <v>0</v>
      </c>
      <c r="G39" s="122">
        <f>SUMIFS('Sch 6 - Reclassifications'!$H$9:$H$69,'Sch 6 - Reclassifications'!$F$9:$F$69,'Sch 3 - NON-MTS Expense'!$A39,'Sch 6 - Reclassifications'!$G$9:$G$69,3)-SUMIFS('Sch 6 - Reclassifications'!$L$9:$L$69,'Sch 6 - Reclassifications'!$J$9:$J$69,'Sch 3 - NON-MTS Expense'!$A39,'Sch 6 - Reclassifications'!$K$9:$K$69,3)</f>
        <v>0</v>
      </c>
      <c r="H39" s="122">
        <f>SUMIFS('Sch 7 - Adjustments'!$E$9:$E$37,'Sch 7 - Adjustments'!$I$9:$I$37,'Sch 3 - NON-MTS Expense'!$A39,'Sch 7 - Adjustments'!$H$9:$H$37,3)</f>
        <v>0</v>
      </c>
      <c r="I39" s="111">
        <f t="shared" si="2"/>
        <v>0</v>
      </c>
    </row>
    <row r="40" spans="1:9" ht="15" customHeight="1" x14ac:dyDescent="0.2">
      <c r="A40" s="417">
        <f>+'Sch 1 - Total Expense'!A40</f>
        <v>25</v>
      </c>
      <c r="B40" s="686" t="str">
        <f>+'Sch 1 - Total Expense'!B40:C40</f>
        <v>Other - (Specify)</v>
      </c>
      <c r="C40" s="687"/>
      <c r="D40" s="94" t="str">
        <f>IF('Sch 2 - MTS Expense'!D40="","",'Sch 2 - MTS Expense'!D40)</f>
        <v/>
      </c>
      <c r="E40" s="295">
        <v>0</v>
      </c>
      <c r="F40" s="122">
        <f>+'Sch 4 - CRSB'!J52</f>
        <v>0</v>
      </c>
      <c r="G40" s="122">
        <f>SUMIFS('Sch 6 - Reclassifications'!$H$9:$H$69,'Sch 6 - Reclassifications'!$F$9:$F$69,'Sch 3 - NON-MTS Expense'!$A40,'Sch 6 - Reclassifications'!$G$9:$G$69,3)-SUMIFS('Sch 6 - Reclassifications'!$L$9:$L$69,'Sch 6 - Reclassifications'!$J$9:$J$69,'Sch 3 - NON-MTS Expense'!$A40,'Sch 6 - Reclassifications'!$K$9:$K$69,3)</f>
        <v>0</v>
      </c>
      <c r="H40" s="122">
        <f>SUMIFS('Sch 7 - Adjustments'!$E$9:$E$37,'Sch 7 - Adjustments'!$I$9:$I$37,'Sch 3 - NON-MTS Expense'!$A40,'Sch 7 - Adjustments'!$H$9:$H$37,3)</f>
        <v>0</v>
      </c>
      <c r="I40" s="111">
        <f t="shared" si="2"/>
        <v>0</v>
      </c>
    </row>
    <row r="41" spans="1:9" ht="15" customHeight="1" x14ac:dyDescent="0.2">
      <c r="A41" s="417">
        <f>+'Sch 1 - Total Expense'!A41</f>
        <v>26</v>
      </c>
      <c r="B41" s="686" t="str">
        <f>+'Sch 1 - Total Expense'!B41:C41</f>
        <v>Other - (Specify)</v>
      </c>
      <c r="C41" s="687"/>
      <c r="D41" s="94" t="str">
        <f>IF('Sch 2 - MTS Expense'!D41="","",'Sch 2 - MTS Expense'!D41)</f>
        <v/>
      </c>
      <c r="E41" s="296">
        <v>0</v>
      </c>
      <c r="F41" s="124">
        <f>+'Sch 4 - CRSB'!J53</f>
        <v>0</v>
      </c>
      <c r="G41" s="124">
        <f>SUMIFS('Sch 6 - Reclassifications'!$H$9:$H$69,'Sch 6 - Reclassifications'!$F$9:$F$69,'Sch 3 - NON-MTS Expense'!$A41,'Sch 6 - Reclassifications'!$G$9:$G$69,3)-SUMIFS('Sch 6 - Reclassifications'!$L$9:$L$69,'Sch 6 - Reclassifications'!$J$9:$J$69,'Sch 3 - NON-MTS Expense'!$A41,'Sch 6 - Reclassifications'!$K$9:$K$69,3)</f>
        <v>0</v>
      </c>
      <c r="H41" s="124">
        <f>SUMIFS('Sch 7 - Adjustments'!$E$9:$E$37,'Sch 7 - Adjustments'!$I$9:$I$37,'Sch 3 - NON-MTS Expense'!$A41,'Sch 7 - Adjustments'!$H$9:$H$37,3)</f>
        <v>0</v>
      </c>
      <c r="I41" s="113">
        <f t="shared" si="2"/>
        <v>0</v>
      </c>
    </row>
    <row r="42" spans="1:9" ht="15" customHeight="1" x14ac:dyDescent="0.2">
      <c r="A42" s="417"/>
      <c r="B42" s="673" t="str">
        <f>+'Sch 1 - Total Expense'!B42:C42</f>
        <v>Subtotal Fringe Benefits (Lines 19 thru 26)</v>
      </c>
      <c r="C42" s="673"/>
      <c r="D42" s="94"/>
      <c r="E42" s="103">
        <f>SUM(E34:E41)</f>
        <v>0</v>
      </c>
      <c r="F42" s="103">
        <f>SUM(F34:F41)</f>
        <v>0</v>
      </c>
      <c r="G42" s="127">
        <f>SUM(G34:G41)</f>
        <v>0</v>
      </c>
      <c r="H42" s="127">
        <f>SUM(H34:H41)</f>
        <v>0</v>
      </c>
      <c r="I42" s="128">
        <f>SUM(I34:I41)</f>
        <v>0</v>
      </c>
    </row>
    <row r="43" spans="1:9" ht="15" customHeight="1" x14ac:dyDescent="0.2">
      <c r="A43" s="417"/>
      <c r="B43" s="674" t="str">
        <f>+'Sch 1 - Total Expense'!B43:C43</f>
        <v>Total Salaries &amp; Fringe Benefits</v>
      </c>
      <c r="C43" s="674"/>
      <c r="D43" s="94"/>
      <c r="E43" s="101">
        <f>+E31+E42</f>
        <v>0</v>
      </c>
      <c r="F43" s="101">
        <f>+F31+F42</f>
        <v>0</v>
      </c>
      <c r="G43" s="125">
        <f>+G31+G42</f>
        <v>0</v>
      </c>
      <c r="H43" s="125">
        <f>+H31+H42</f>
        <v>0</v>
      </c>
      <c r="I43" s="126">
        <f>+I31+I42</f>
        <v>0</v>
      </c>
    </row>
    <row r="44" spans="1:9" ht="15" customHeight="1" x14ac:dyDescent="0.2">
      <c r="A44" s="417"/>
      <c r="B44" s="673"/>
      <c r="C44" s="673"/>
      <c r="D44" s="94"/>
      <c r="E44" s="105"/>
      <c r="F44" s="105"/>
      <c r="G44" s="129"/>
      <c r="H44" s="129"/>
      <c r="I44" s="130"/>
    </row>
    <row r="45" spans="1:9" ht="15" customHeight="1" x14ac:dyDescent="0.2">
      <c r="A45" s="417"/>
      <c r="B45" s="451" t="str">
        <f>+'Sch 1 - Total Expense'!B45:C45</f>
        <v>Total Capital Related, Salaries &amp; Fringe Benefits</v>
      </c>
      <c r="C45" s="451"/>
      <c r="D45" s="94"/>
      <c r="E45" s="109">
        <f>+E20+E43</f>
        <v>0</v>
      </c>
      <c r="F45" s="109">
        <f>+F20+F43</f>
        <v>0</v>
      </c>
      <c r="G45" s="131">
        <f>+G20+G43</f>
        <v>0</v>
      </c>
      <c r="H45" s="131">
        <f>+H20+H43</f>
        <v>0</v>
      </c>
      <c r="I45" s="115">
        <f>+I20+I43</f>
        <v>0</v>
      </c>
    </row>
    <row r="46" spans="1:9" ht="15" customHeight="1" x14ac:dyDescent="0.2">
      <c r="A46" s="417"/>
      <c r="B46" s="658"/>
      <c r="C46" s="658"/>
      <c r="D46" s="94"/>
      <c r="E46" s="97"/>
      <c r="F46" s="97"/>
      <c r="G46" s="122"/>
      <c r="H46" s="122"/>
      <c r="I46" s="111"/>
    </row>
    <row r="47" spans="1:9" ht="16.5" customHeight="1" x14ac:dyDescent="0.2">
      <c r="A47" s="417"/>
      <c r="B47" s="674" t="str">
        <f>+'Sch 1 - Total Expense'!B47:C47</f>
        <v>Administrative and General</v>
      </c>
      <c r="C47" s="674"/>
      <c r="D47" s="94"/>
      <c r="E47" s="97"/>
      <c r="F47" s="97"/>
      <c r="G47" s="122"/>
      <c r="H47" s="122"/>
      <c r="I47" s="111"/>
    </row>
    <row r="48" spans="1:9" ht="15" customHeight="1" x14ac:dyDescent="0.2">
      <c r="A48" s="417">
        <f>+'Sch 1 - Total Expense'!A48</f>
        <v>27</v>
      </c>
      <c r="B48" s="658" t="str">
        <f>+'Sch 1 - Total Expense'!B48:C48</f>
        <v>Administrative</v>
      </c>
      <c r="C48" s="658"/>
      <c r="D48" s="94" t="str">
        <f>IF('Sch 2 - MTS Expense'!D48="","",'Sch 2 - MTS Expense'!D48)</f>
        <v/>
      </c>
      <c r="E48" s="265">
        <v>0</v>
      </c>
      <c r="F48" s="139"/>
      <c r="G48" s="120">
        <f>SUMIFS('Sch 6 - Reclassifications'!$H$9:$H$69,'Sch 6 - Reclassifications'!$F$9:$F$69,'Sch 3 - NON-MTS Expense'!$A48,'Sch 6 - Reclassifications'!$G$9:$G$69,3)-SUMIFS('Sch 6 - Reclassifications'!$L$9:$L$69,'Sch 6 - Reclassifications'!$J$9:$J$69,'Sch 3 - NON-MTS Expense'!$A48,'Sch 6 - Reclassifications'!$K$9:$K$69,3)</f>
        <v>0</v>
      </c>
      <c r="H48" s="120">
        <f>SUMIFS('Sch 7 - Adjustments'!$E$9:$E$37,'Sch 7 - Adjustments'!$I$9:$I$37,'Sch 3 - NON-MTS Expense'!$A48,'Sch 7 - Adjustments'!$H$9:$H$37,3)</f>
        <v>0</v>
      </c>
      <c r="I48" s="112">
        <f>SUM(E48:H48)</f>
        <v>0</v>
      </c>
    </row>
    <row r="49" spans="1:9" ht="15" customHeight="1" x14ac:dyDescent="0.2">
      <c r="A49" s="417">
        <f>+'Sch 1 - Total Expense'!A49</f>
        <v>28</v>
      </c>
      <c r="B49" s="658" t="str">
        <f>+'Sch 1 - Total Expense'!B49:C49</f>
        <v>Legal</v>
      </c>
      <c r="C49" s="658"/>
      <c r="D49" s="94" t="str">
        <f>IF('Sch 2 - MTS Expense'!D49="","",'Sch 2 - MTS Expense'!D49)</f>
        <v/>
      </c>
      <c r="E49" s="295">
        <v>0</v>
      </c>
      <c r="F49" s="140"/>
      <c r="G49" s="134">
        <f>SUMIFS('Sch 6 - Reclassifications'!$H$9:$H$69,'Sch 6 - Reclassifications'!$F$9:$F$69,'Sch 3 - NON-MTS Expense'!$A49,'Sch 6 - Reclassifications'!$G$9:$G$69,3)-SUMIFS('Sch 6 - Reclassifications'!$L$9:$L$69,'Sch 6 - Reclassifications'!$J$9:$J$69,'Sch 3 - NON-MTS Expense'!$A49,'Sch 6 - Reclassifications'!$K$9:$K$69,3)</f>
        <v>0</v>
      </c>
      <c r="H49" s="134">
        <f>SUMIFS('Sch 7 - Adjustments'!$E$9:$E$37,'Sch 7 - Adjustments'!$I$9:$I$37,'Sch 3 - NON-MTS Expense'!$A49,'Sch 7 - Adjustments'!$H$9:$H$37,3)</f>
        <v>0</v>
      </c>
      <c r="I49" s="111">
        <f>SUM(E49:H49)</f>
        <v>0</v>
      </c>
    </row>
    <row r="50" spans="1:9" ht="15" customHeight="1" x14ac:dyDescent="0.2">
      <c r="A50" s="417">
        <f>+'Sch 1 - Total Expense'!A50</f>
        <v>29</v>
      </c>
      <c r="B50" s="658" t="str">
        <f>+'Sch 1 - Total Expense'!B50:C50</f>
        <v>Accounting</v>
      </c>
      <c r="C50" s="658"/>
      <c r="D50" s="94" t="str">
        <f>IF('Sch 2 - MTS Expense'!D50="","",'Sch 2 - MTS Expense'!D50)</f>
        <v/>
      </c>
      <c r="E50" s="295">
        <v>0</v>
      </c>
      <c r="F50" s="140"/>
      <c r="G50" s="134">
        <f>SUMIFS('Sch 6 - Reclassifications'!$H$9:$H$69,'Sch 6 - Reclassifications'!$F$9:$F$69,'Sch 3 - NON-MTS Expense'!$A50,'Sch 6 - Reclassifications'!$G$9:$G$69,3)-SUMIFS('Sch 6 - Reclassifications'!$L$9:$L$69,'Sch 6 - Reclassifications'!$J$9:$J$69,'Sch 3 - NON-MTS Expense'!$A50,'Sch 6 - Reclassifications'!$K$9:$K$69,3)</f>
        <v>0</v>
      </c>
      <c r="H50" s="134">
        <f>SUMIFS('Sch 7 - Adjustments'!$E$9:$E$37,'Sch 7 - Adjustments'!$I$9:$I$37,'Sch 3 - NON-MTS Expense'!$A50,'Sch 7 - Adjustments'!$H$9:$H$37,3)</f>
        <v>0</v>
      </c>
      <c r="I50" s="111">
        <f t="shared" ref="I50:I77" si="3">SUM(E50:H50)</f>
        <v>0</v>
      </c>
    </row>
    <row r="51" spans="1:9" ht="15" customHeight="1" x14ac:dyDescent="0.2">
      <c r="A51" s="417">
        <f>+'Sch 1 - Total Expense'!A51</f>
        <v>30</v>
      </c>
      <c r="B51" s="658" t="str">
        <f>+'Sch 1 - Total Expense'!B51:C51</f>
        <v xml:space="preserve">Advertising </v>
      </c>
      <c r="C51" s="658"/>
      <c r="D51" s="94" t="str">
        <f>IF('Sch 2 - MTS Expense'!D51="","",'Sch 2 - MTS Expense'!D51)</f>
        <v/>
      </c>
      <c r="E51" s="295">
        <v>0</v>
      </c>
      <c r="F51" s="140"/>
      <c r="G51" s="134">
        <f>SUMIFS('Sch 6 - Reclassifications'!$H$9:$H$69,'Sch 6 - Reclassifications'!$F$9:$F$69,'Sch 3 - NON-MTS Expense'!$A51,'Sch 6 - Reclassifications'!$G$9:$G$69,3)-SUMIFS('Sch 6 - Reclassifications'!$L$9:$L$69,'Sch 6 - Reclassifications'!$J$9:$J$69,'Sch 3 - NON-MTS Expense'!$A51,'Sch 6 - Reclassifications'!$K$9:$K$69,3)</f>
        <v>0</v>
      </c>
      <c r="H51" s="134">
        <f>SUMIFS('Sch 7 - Adjustments'!$E$9:$E$37,'Sch 7 - Adjustments'!$I$9:$I$37,'Sch 3 - NON-MTS Expense'!$A51,'Sch 7 - Adjustments'!$H$9:$H$37,3)</f>
        <v>0</v>
      </c>
      <c r="I51" s="111">
        <f t="shared" si="3"/>
        <v>0</v>
      </c>
    </row>
    <row r="52" spans="1:9" ht="15" customHeight="1" x14ac:dyDescent="0.2">
      <c r="A52" s="417">
        <f>+'Sch 1 - Total Expense'!A52</f>
        <v>31</v>
      </c>
      <c r="B52" s="658" t="str">
        <f>+'Sch 1 - Total Expense'!B52:C52</f>
        <v>Consulting Expenses</v>
      </c>
      <c r="C52" s="658"/>
      <c r="D52" s="94" t="str">
        <f>IF('Sch 2 - MTS Expense'!D52="","",'Sch 2 - MTS Expense'!D52)</f>
        <v/>
      </c>
      <c r="E52" s="295">
        <v>0</v>
      </c>
      <c r="F52" s="140"/>
      <c r="G52" s="134">
        <f>SUMIFS('Sch 6 - Reclassifications'!$H$9:$H$69,'Sch 6 - Reclassifications'!$F$9:$F$69,'Sch 3 - NON-MTS Expense'!$A52,'Sch 6 - Reclassifications'!$G$9:$G$69,3)-SUMIFS('Sch 6 - Reclassifications'!$L$9:$L$69,'Sch 6 - Reclassifications'!$J$9:$J$69,'Sch 3 - NON-MTS Expense'!$A52,'Sch 6 - Reclassifications'!$K$9:$K$69,3)</f>
        <v>0</v>
      </c>
      <c r="H52" s="134">
        <f>SUMIFS('Sch 7 - Adjustments'!$E$9:$E$37,'Sch 7 - Adjustments'!$I$9:$I$37,'Sch 3 - NON-MTS Expense'!$A52,'Sch 7 - Adjustments'!$H$9:$H$37,3)</f>
        <v>0</v>
      </c>
      <c r="I52" s="111">
        <f t="shared" si="3"/>
        <v>0</v>
      </c>
    </row>
    <row r="53" spans="1:9" ht="15" customHeight="1" x14ac:dyDescent="0.2">
      <c r="A53" s="417">
        <f>+'Sch 1 - Total Expense'!A53</f>
        <v>32</v>
      </c>
      <c r="B53" s="658" t="str">
        <f>+'Sch 1 - Total Expense'!B53:C53</f>
        <v>Contracted Labor</v>
      </c>
      <c r="C53" s="658"/>
      <c r="D53" s="94" t="str">
        <f>IF('Sch 2 - MTS Expense'!D53="","",'Sch 2 - MTS Expense'!D53)</f>
        <v/>
      </c>
      <c r="E53" s="295">
        <v>0</v>
      </c>
      <c r="F53" s="140"/>
      <c r="G53" s="134">
        <f>SUMIFS('Sch 6 - Reclassifications'!$H$9:$H$69,'Sch 6 - Reclassifications'!$F$9:$F$69,'Sch 3 - NON-MTS Expense'!$A53,'Sch 6 - Reclassifications'!$G$9:$G$69,3)-SUMIFS('Sch 6 - Reclassifications'!$L$9:$L$69,'Sch 6 - Reclassifications'!$J$9:$J$69,'Sch 3 - NON-MTS Expense'!$A53,'Sch 6 - Reclassifications'!$K$9:$K$69,3)</f>
        <v>0</v>
      </c>
      <c r="H53" s="134">
        <f>SUMIFS('Sch 7 - Adjustments'!$E$9:$E$37,'Sch 7 - Adjustments'!$I$9:$I$37,'Sch 3 - NON-MTS Expense'!$A53,'Sch 7 - Adjustments'!$H$9:$H$37,3)</f>
        <v>0</v>
      </c>
      <c r="I53" s="111">
        <f t="shared" si="3"/>
        <v>0</v>
      </c>
    </row>
    <row r="54" spans="1:9" ht="15" customHeight="1" x14ac:dyDescent="0.2">
      <c r="A54" s="417">
        <f>+'Sch 1 - Total Expense'!A54</f>
        <v>33</v>
      </c>
      <c r="B54" s="677" t="str">
        <f>+'Sch 1 - Total Expense'!B54:C54</f>
        <v>Interest - Other</v>
      </c>
      <c r="C54" s="678"/>
      <c r="D54" s="94" t="str">
        <f>IF('Sch 2 - MTS Expense'!D54="","",'Sch 2 - MTS Expense'!D54)</f>
        <v/>
      </c>
      <c r="E54" s="295">
        <v>0</v>
      </c>
      <c r="F54" s="140"/>
      <c r="G54" s="134">
        <f>SUMIFS('Sch 6 - Reclassifications'!$H$9:$H$69,'Sch 6 - Reclassifications'!$F$9:$F$69,'Sch 3 - NON-MTS Expense'!$A54,'Sch 6 - Reclassifications'!$G$9:$G$69,3)-SUMIFS('Sch 6 - Reclassifications'!$L$9:$L$69,'Sch 6 - Reclassifications'!$J$9:$J$69,'Sch 3 - NON-MTS Expense'!$A54,'Sch 6 - Reclassifications'!$K$9:$K$69,3)</f>
        <v>0</v>
      </c>
      <c r="H54" s="134">
        <f>SUMIFS('Sch 7 - Adjustments'!$E$9:$E$37,'Sch 7 - Adjustments'!$I$9:$I$37,'Sch 3 - NON-MTS Expense'!$A54,'Sch 7 - Adjustments'!$H$9:$H$37,3)</f>
        <v>0</v>
      </c>
      <c r="I54" s="111">
        <f>SUM(E54:H54)</f>
        <v>0</v>
      </c>
    </row>
    <row r="55" spans="1:9" ht="15" customHeight="1" x14ac:dyDescent="0.2">
      <c r="A55" s="417">
        <f>+'Sch 1 - Total Expense'!A55</f>
        <v>34</v>
      </c>
      <c r="B55" s="658" t="str">
        <f>+'Sch 1 - Total Expense'!B55:C55</f>
        <v>Training</v>
      </c>
      <c r="C55" s="658"/>
      <c r="D55" s="94" t="str">
        <f>IF('Sch 2 - MTS Expense'!D55="","",'Sch 2 - MTS Expense'!D55)</f>
        <v/>
      </c>
      <c r="E55" s="295">
        <v>0</v>
      </c>
      <c r="F55" s="140"/>
      <c r="G55" s="134">
        <f>SUMIFS('Sch 6 - Reclassifications'!$H$9:$H$69,'Sch 6 - Reclassifications'!$F$9:$F$69,'Sch 3 - NON-MTS Expense'!$A55,'Sch 6 - Reclassifications'!$G$9:$G$69,3)-SUMIFS('Sch 6 - Reclassifications'!$L$9:$L$69,'Sch 6 - Reclassifications'!$J$9:$J$69,'Sch 3 - NON-MTS Expense'!$A55,'Sch 6 - Reclassifications'!$K$9:$K$69,3)</f>
        <v>0</v>
      </c>
      <c r="H55" s="134">
        <f>SUMIFS('Sch 7 - Adjustments'!$E$9:$E$37,'Sch 7 - Adjustments'!$I$9:$I$37,'Sch 3 - NON-MTS Expense'!$A55,'Sch 7 - Adjustments'!$H$9:$H$37,3)</f>
        <v>0</v>
      </c>
      <c r="I55" s="111">
        <f t="shared" si="3"/>
        <v>0</v>
      </c>
    </row>
    <row r="56" spans="1:9" ht="15" customHeight="1" x14ac:dyDescent="0.2">
      <c r="A56" s="409">
        <f>+'Sch 1 - Total Expense'!A56</f>
        <v>35</v>
      </c>
      <c r="B56" s="658" t="str">
        <f>+'Sch 1 - Total Expense'!B56:C56</f>
        <v>General Insurance</v>
      </c>
      <c r="C56" s="658"/>
      <c r="D56" s="94" t="str">
        <f>IF('Sch 2 - MTS Expense'!D56="","",'Sch 2 - MTS Expense'!D56)</f>
        <v/>
      </c>
      <c r="E56" s="295">
        <v>0</v>
      </c>
      <c r="F56" s="140"/>
      <c r="G56" s="134">
        <f>SUMIFS('Sch 6 - Reclassifications'!$H$9:$H$69,'Sch 6 - Reclassifications'!$F$9:$F$69,'Sch 3 - NON-MTS Expense'!$A56,'Sch 6 - Reclassifications'!$G$9:$G$69,3)-SUMIFS('Sch 6 - Reclassifications'!$L$9:$L$69,'Sch 6 - Reclassifications'!$J$9:$J$69,'Sch 3 - NON-MTS Expense'!$A56,'Sch 6 - Reclassifications'!$K$9:$K$69,3)</f>
        <v>0</v>
      </c>
      <c r="H56" s="134">
        <f>SUMIFS('Sch 7 - Adjustments'!$E$9:$E$37,'Sch 7 - Adjustments'!$I$9:$I$37,'Sch 3 - NON-MTS Expense'!$A56,'Sch 7 - Adjustments'!$H$9:$H$37,3)</f>
        <v>0</v>
      </c>
      <c r="I56" s="111">
        <f t="shared" si="3"/>
        <v>0</v>
      </c>
    </row>
    <row r="57" spans="1:9" ht="15" customHeight="1" x14ac:dyDescent="0.2">
      <c r="A57" s="417">
        <f>+'Sch 1 - Total Expense'!A57</f>
        <v>36</v>
      </c>
      <c r="B57" s="658" t="str">
        <f>+'Sch 1 - Total Expense'!B57:C57</f>
        <v>Supplies</v>
      </c>
      <c r="C57" s="658"/>
      <c r="D57" s="94" t="str">
        <f>IF('Sch 2 - MTS Expense'!D57="","",'Sch 2 - MTS Expense'!D57)</f>
        <v/>
      </c>
      <c r="E57" s="295">
        <v>0</v>
      </c>
      <c r="F57" s="140"/>
      <c r="G57" s="134">
        <f>SUMIFS('Sch 6 - Reclassifications'!$H$9:$H$69,'Sch 6 - Reclassifications'!$F$9:$F$69,'Sch 3 - NON-MTS Expense'!$A57,'Sch 6 - Reclassifications'!$G$9:$G$69,3)-SUMIFS('Sch 6 - Reclassifications'!$L$9:$L$69,'Sch 6 - Reclassifications'!$J$9:$J$69,'Sch 3 - NON-MTS Expense'!$A57,'Sch 6 - Reclassifications'!$K$9:$K$69,3)</f>
        <v>0</v>
      </c>
      <c r="H57" s="134">
        <f>SUMIFS('Sch 7 - Adjustments'!$E$9:$E$37,'Sch 7 - Adjustments'!$I$9:$I$37,'Sch 3 - NON-MTS Expense'!$A57,'Sch 7 - Adjustments'!$H$9:$H$37,3)</f>
        <v>0</v>
      </c>
      <c r="I57" s="111">
        <f t="shared" si="3"/>
        <v>0</v>
      </c>
    </row>
    <row r="58" spans="1:9" ht="15" customHeight="1" x14ac:dyDescent="0.2">
      <c r="A58" s="417">
        <f>+'Sch 1 - Total Expense'!A58</f>
        <v>37</v>
      </c>
      <c r="B58" s="658" t="str">
        <f>+'Sch 1 - Total Expense'!B58:C58</f>
        <v>Bad Debt</v>
      </c>
      <c r="C58" s="658"/>
      <c r="D58" s="94" t="str">
        <f>IF('Sch 2 - MTS Expense'!D58="","",'Sch 2 - MTS Expense'!D58)</f>
        <v/>
      </c>
      <c r="E58" s="295">
        <v>0</v>
      </c>
      <c r="F58" s="140"/>
      <c r="G58" s="134">
        <f>SUMIFS('Sch 6 - Reclassifications'!$H$9:$H$69,'Sch 6 - Reclassifications'!$F$9:$F$69,'Sch 3 - NON-MTS Expense'!$A58,'Sch 6 - Reclassifications'!$G$9:$G$69,3)-SUMIFS('Sch 6 - Reclassifications'!$L$9:$L$69,'Sch 6 - Reclassifications'!$J$9:$J$69,'Sch 3 - NON-MTS Expense'!$A58,'Sch 6 - Reclassifications'!$K$9:$K$69,3)</f>
        <v>0</v>
      </c>
      <c r="H58" s="134">
        <f>SUMIFS('Sch 7 - Adjustments'!$E$9:$E$37,'Sch 7 - Adjustments'!$I$9:$I$37,'Sch 3 - NON-MTS Expense'!$A58,'Sch 7 - Adjustments'!$H$9:$H$37,3)</f>
        <v>0</v>
      </c>
      <c r="I58" s="111">
        <f t="shared" si="3"/>
        <v>0</v>
      </c>
    </row>
    <row r="59" spans="1:9" ht="15" customHeight="1" x14ac:dyDescent="0.2">
      <c r="A59" s="417">
        <f>+'Sch 1 - Total Expense'!A59</f>
        <v>38</v>
      </c>
      <c r="B59" s="658" t="str">
        <f>+'Sch 1 - Total Expense'!B59:C59</f>
        <v>Plant Operations and Maintenance</v>
      </c>
      <c r="C59" s="658"/>
      <c r="D59" s="94" t="str">
        <f>IF('Sch 2 - MTS Expense'!D59="","",'Sch 2 - MTS Expense'!D59)</f>
        <v/>
      </c>
      <c r="E59" s="295">
        <v>0</v>
      </c>
      <c r="F59" s="140"/>
      <c r="G59" s="134">
        <f>SUMIFS('Sch 6 - Reclassifications'!$H$9:$H$69,'Sch 6 - Reclassifications'!$F$9:$F$69,'Sch 3 - NON-MTS Expense'!$A59,'Sch 6 - Reclassifications'!$G$9:$G$69,3)-SUMIFS('Sch 6 - Reclassifications'!$L$9:$L$69,'Sch 6 - Reclassifications'!$J$9:$J$69,'Sch 3 - NON-MTS Expense'!$A59,'Sch 6 - Reclassifications'!$K$9:$K$69,3)</f>
        <v>0</v>
      </c>
      <c r="H59" s="134">
        <f>SUMIFS('Sch 7 - Adjustments'!$E$9:$E$37,'Sch 7 - Adjustments'!$I$9:$I$37,'Sch 3 - NON-MTS Expense'!$A59,'Sch 7 - Adjustments'!$H$9:$H$37,3)</f>
        <v>0</v>
      </c>
      <c r="I59" s="111">
        <f t="shared" si="3"/>
        <v>0</v>
      </c>
    </row>
    <row r="60" spans="1:9" ht="15" customHeight="1" x14ac:dyDescent="0.2">
      <c r="A60" s="417">
        <f>+'Sch 1 - Total Expense'!A60</f>
        <v>39</v>
      </c>
      <c r="B60" s="658" t="str">
        <f>+'Sch 1 - Total Expense'!B60:C60</f>
        <v>Housekeeping</v>
      </c>
      <c r="C60" s="658"/>
      <c r="D60" s="94" t="str">
        <f>IF('Sch 2 - MTS Expense'!D60="","",'Sch 2 - MTS Expense'!D60)</f>
        <v/>
      </c>
      <c r="E60" s="295">
        <v>0</v>
      </c>
      <c r="F60" s="140"/>
      <c r="G60" s="134">
        <f>SUMIFS('Sch 6 - Reclassifications'!$H$9:$H$69,'Sch 6 - Reclassifications'!$F$9:$F$69,'Sch 3 - NON-MTS Expense'!$A60,'Sch 6 - Reclassifications'!$G$9:$G$69,3)-SUMIFS('Sch 6 - Reclassifications'!$L$9:$L$69,'Sch 6 - Reclassifications'!$J$9:$J$69,'Sch 3 - NON-MTS Expense'!$A60,'Sch 6 - Reclassifications'!$K$9:$K$69,3)</f>
        <v>0</v>
      </c>
      <c r="H60" s="134">
        <f>SUMIFS('Sch 7 - Adjustments'!$E$9:$E$37,'Sch 7 - Adjustments'!$I$9:$I$37,'Sch 3 - NON-MTS Expense'!$A60,'Sch 7 - Adjustments'!$H$9:$H$37,3)</f>
        <v>0</v>
      </c>
      <c r="I60" s="111">
        <f t="shared" si="3"/>
        <v>0</v>
      </c>
    </row>
    <row r="61" spans="1:9" ht="15" customHeight="1" x14ac:dyDescent="0.2">
      <c r="A61" s="417">
        <f>+'Sch 1 - Total Expense'!A61</f>
        <v>40</v>
      </c>
      <c r="B61" s="658" t="str">
        <f>+'Sch 1 - Total Expense'!B61:C61</f>
        <v>Utilities</v>
      </c>
      <c r="C61" s="658"/>
      <c r="D61" s="94" t="str">
        <f>IF('Sch 2 - MTS Expense'!D61="","",'Sch 2 - MTS Expense'!D61)</f>
        <v/>
      </c>
      <c r="E61" s="295">
        <v>0</v>
      </c>
      <c r="F61" s="140"/>
      <c r="G61" s="134">
        <f>SUMIFS('Sch 6 - Reclassifications'!$H$9:$H$69,'Sch 6 - Reclassifications'!$F$9:$F$69,'Sch 3 - NON-MTS Expense'!$A61,'Sch 6 - Reclassifications'!$G$9:$G$69,3)-SUMIFS('Sch 6 - Reclassifications'!$L$9:$L$69,'Sch 6 - Reclassifications'!$J$9:$J$69,'Sch 3 - NON-MTS Expense'!$A61,'Sch 6 - Reclassifications'!$K$9:$K$69,3)</f>
        <v>0</v>
      </c>
      <c r="H61" s="134">
        <f>SUMIFS('Sch 7 - Adjustments'!$E$9:$E$37,'Sch 7 - Adjustments'!$I$9:$I$37,'Sch 3 - NON-MTS Expense'!$A61,'Sch 7 - Adjustments'!$H$9:$H$37,3)</f>
        <v>0</v>
      </c>
      <c r="I61" s="111">
        <f t="shared" si="3"/>
        <v>0</v>
      </c>
    </row>
    <row r="62" spans="1:9" ht="15" customHeight="1" x14ac:dyDescent="0.2">
      <c r="A62" s="417">
        <f>+'Sch 1 - Total Expense'!A62</f>
        <v>41</v>
      </c>
      <c r="B62" s="658" t="str">
        <f>+'Sch 1 - Total Expense'!B62:C62</f>
        <v>Medical Supplies</v>
      </c>
      <c r="C62" s="658"/>
      <c r="D62" s="94" t="str">
        <f>IF('Sch 2 - MTS Expense'!D62="","",'Sch 2 - MTS Expense'!D62)</f>
        <v/>
      </c>
      <c r="E62" s="295">
        <v>0</v>
      </c>
      <c r="F62" s="140"/>
      <c r="G62" s="134">
        <f>SUMIFS('Sch 6 - Reclassifications'!$H$9:$H$69,'Sch 6 - Reclassifications'!$F$9:$F$69,'Sch 3 - NON-MTS Expense'!$A62,'Sch 6 - Reclassifications'!$G$9:$G$69,3)-SUMIFS('Sch 6 - Reclassifications'!$L$9:$L$69,'Sch 6 - Reclassifications'!$J$9:$J$69,'Sch 3 - NON-MTS Expense'!$A62,'Sch 6 - Reclassifications'!$K$9:$K$69,3)</f>
        <v>0</v>
      </c>
      <c r="H62" s="134">
        <f>SUMIFS('Sch 7 - Adjustments'!$E$9:$E$37,'Sch 7 - Adjustments'!$I$9:$I$37,'Sch 3 - NON-MTS Expense'!$A62,'Sch 7 - Adjustments'!$H$9:$H$37,3)</f>
        <v>0</v>
      </c>
      <c r="I62" s="111">
        <f t="shared" si="3"/>
        <v>0</v>
      </c>
    </row>
    <row r="63" spans="1:9" ht="15" customHeight="1" x14ac:dyDescent="0.2">
      <c r="A63" s="417">
        <f>+'Sch 1 - Total Expense'!A63</f>
        <v>42</v>
      </c>
      <c r="B63" s="658" t="str">
        <f>+'Sch 1 - Total Expense'!B63:C63</f>
        <v>Minor Medical Equipment</v>
      </c>
      <c r="C63" s="658"/>
      <c r="D63" s="94" t="str">
        <f>IF('Sch 2 - MTS Expense'!D63="","",'Sch 2 - MTS Expense'!D63)</f>
        <v/>
      </c>
      <c r="E63" s="295">
        <v>0</v>
      </c>
      <c r="F63" s="140"/>
      <c r="G63" s="134">
        <f>SUMIFS('Sch 6 - Reclassifications'!$H$9:$H$69,'Sch 6 - Reclassifications'!$F$9:$F$69,'Sch 3 - NON-MTS Expense'!$A63,'Sch 6 - Reclassifications'!$G$9:$G$69,3)-SUMIFS('Sch 6 - Reclassifications'!$L$9:$L$69,'Sch 6 - Reclassifications'!$J$9:$J$69,'Sch 3 - NON-MTS Expense'!$A63,'Sch 6 - Reclassifications'!$K$9:$K$69,3)</f>
        <v>0</v>
      </c>
      <c r="H63" s="134">
        <f>SUMIFS('Sch 7 - Adjustments'!$E$9:$E$37,'Sch 7 - Adjustments'!$I$9:$I$37,'Sch 3 - NON-MTS Expense'!$A63,'Sch 7 - Adjustments'!$H$9:$H$37,3)</f>
        <v>0</v>
      </c>
      <c r="I63" s="111">
        <f t="shared" si="3"/>
        <v>0</v>
      </c>
    </row>
    <row r="64" spans="1:9" ht="15" customHeight="1" x14ac:dyDescent="0.2">
      <c r="A64" s="417">
        <f>+'Sch 1 - Total Expense'!A64</f>
        <v>43</v>
      </c>
      <c r="B64" s="658" t="str">
        <f>+'Sch 1 - Total Expense'!B64:C64</f>
        <v>Minor Equipment</v>
      </c>
      <c r="C64" s="658"/>
      <c r="D64" s="94" t="str">
        <f>IF('Sch 2 - MTS Expense'!D64="","",'Sch 2 - MTS Expense'!D64)</f>
        <v/>
      </c>
      <c r="E64" s="295">
        <v>0</v>
      </c>
      <c r="F64" s="140"/>
      <c r="G64" s="134">
        <f>SUMIFS('Sch 6 - Reclassifications'!$H$9:$H$69,'Sch 6 - Reclassifications'!$F$9:$F$69,'Sch 3 - NON-MTS Expense'!$A64,'Sch 6 - Reclassifications'!$G$9:$G$69,3)-SUMIFS('Sch 6 - Reclassifications'!$L$9:$L$69,'Sch 6 - Reclassifications'!$J$9:$J$69,'Sch 3 - NON-MTS Expense'!$A64,'Sch 6 - Reclassifications'!$K$9:$K$69,3)</f>
        <v>0</v>
      </c>
      <c r="H64" s="134">
        <f>SUMIFS('Sch 7 - Adjustments'!$E$9:$E$37,'Sch 7 - Adjustments'!$I$9:$I$37,'Sch 3 - NON-MTS Expense'!$A64,'Sch 7 - Adjustments'!$H$9:$H$37,3)</f>
        <v>0</v>
      </c>
      <c r="I64" s="111">
        <f t="shared" si="3"/>
        <v>0</v>
      </c>
    </row>
    <row r="65" spans="1:9" ht="15" customHeight="1" x14ac:dyDescent="0.2">
      <c r="A65" s="417">
        <f>+'Sch 1 - Total Expense'!A65</f>
        <v>44</v>
      </c>
      <c r="B65" s="658" t="str">
        <f>+'Sch 1 - Total Expense'!B65:C65</f>
        <v>Fines and Penalties</v>
      </c>
      <c r="C65" s="658"/>
      <c r="D65" s="94" t="str">
        <f>IF('Sch 2 - MTS Expense'!D65="","",'Sch 2 - MTS Expense'!D65)</f>
        <v/>
      </c>
      <c r="E65" s="295">
        <v>0</v>
      </c>
      <c r="F65" s="140"/>
      <c r="G65" s="134">
        <f>SUMIFS('Sch 6 - Reclassifications'!$H$9:$H$69,'Sch 6 - Reclassifications'!$F$9:$F$69,'Sch 3 - NON-MTS Expense'!$A65,'Sch 6 - Reclassifications'!$G$9:$G$69,3)-SUMIFS('Sch 6 - Reclassifications'!$L$9:$L$69,'Sch 6 - Reclassifications'!$J$9:$J$69,'Sch 3 - NON-MTS Expense'!$A65,'Sch 6 - Reclassifications'!$K$9:$K$69,3)</f>
        <v>0</v>
      </c>
      <c r="H65" s="134">
        <f>SUMIFS('Sch 7 - Adjustments'!$E$9:$E$37,'Sch 7 - Adjustments'!$I$9:$I$37,'Sch 3 - NON-MTS Expense'!$A65,'Sch 7 - Adjustments'!$H$9:$H$37,3)</f>
        <v>0</v>
      </c>
      <c r="I65" s="111">
        <f t="shared" si="3"/>
        <v>0</v>
      </c>
    </row>
    <row r="66" spans="1:9" ht="15" customHeight="1" x14ac:dyDescent="0.2">
      <c r="A66" s="417">
        <f>+'Sch 1 - Total Expense'!A66</f>
        <v>45</v>
      </c>
      <c r="B66" s="658" t="str">
        <f>+'Sch 1 - Total Expense'!B66:C66</f>
        <v>Fleet Maintenance</v>
      </c>
      <c r="C66" s="658"/>
      <c r="D66" s="94" t="str">
        <f>IF('Sch 2 - MTS Expense'!D66="","",'Sch 2 - MTS Expense'!D66)</f>
        <v/>
      </c>
      <c r="E66" s="295">
        <v>0</v>
      </c>
      <c r="F66" s="140"/>
      <c r="G66" s="134">
        <f>SUMIFS('Sch 6 - Reclassifications'!$H$9:$H$69,'Sch 6 - Reclassifications'!$F$9:$F$69,'Sch 3 - NON-MTS Expense'!$A66,'Sch 6 - Reclassifications'!$G$9:$G$69,3)-SUMIFS('Sch 6 - Reclassifications'!$L$9:$L$69,'Sch 6 - Reclassifications'!$J$9:$J$69,'Sch 3 - NON-MTS Expense'!$A66,'Sch 6 - Reclassifications'!$K$9:$K$69,3)</f>
        <v>0</v>
      </c>
      <c r="H66" s="134">
        <f>SUMIFS('Sch 7 - Adjustments'!$E$9:$E$37,'Sch 7 - Adjustments'!$I$9:$I$37,'Sch 3 - NON-MTS Expense'!$A66,'Sch 7 - Adjustments'!$H$9:$H$37,3)</f>
        <v>0</v>
      </c>
      <c r="I66" s="111">
        <f t="shared" si="3"/>
        <v>0</v>
      </c>
    </row>
    <row r="67" spans="1:9" ht="15" customHeight="1" x14ac:dyDescent="0.2">
      <c r="A67" s="417">
        <f>+'Sch 1 - Total Expense'!A67</f>
        <v>46</v>
      </c>
      <c r="B67" s="658" t="str">
        <f>+'Sch 1 - Total Expense'!B67:C67</f>
        <v xml:space="preserve">Communications </v>
      </c>
      <c r="C67" s="658"/>
      <c r="D67" s="94" t="str">
        <f>IF('Sch 2 - MTS Expense'!D67="","",'Sch 2 - MTS Expense'!D67)</f>
        <v/>
      </c>
      <c r="E67" s="295">
        <v>0</v>
      </c>
      <c r="F67" s="140"/>
      <c r="G67" s="134">
        <f>SUMIFS('Sch 6 - Reclassifications'!$H$9:$H$69,'Sch 6 - Reclassifications'!$F$9:$F$69,'Sch 3 - NON-MTS Expense'!$A67,'Sch 6 - Reclassifications'!$G$9:$G$69,3)-SUMIFS('Sch 6 - Reclassifications'!$L$9:$L$69,'Sch 6 - Reclassifications'!$J$9:$J$69,'Sch 3 - NON-MTS Expense'!$A67,'Sch 6 - Reclassifications'!$K$9:$K$69,3)</f>
        <v>0</v>
      </c>
      <c r="H67" s="134">
        <f>SUMIFS('Sch 7 - Adjustments'!$E$9:$E$37,'Sch 7 - Adjustments'!$I$9:$I$37,'Sch 3 - NON-MTS Expense'!$A67,'Sch 7 - Adjustments'!$H$9:$H$37,3)</f>
        <v>0</v>
      </c>
      <c r="I67" s="111">
        <f t="shared" si="3"/>
        <v>0</v>
      </c>
    </row>
    <row r="68" spans="1:9" ht="15" customHeight="1" x14ac:dyDescent="0.2">
      <c r="A68" s="417">
        <f>+'Sch 1 - Total Expense'!A68</f>
        <v>47</v>
      </c>
      <c r="B68" s="658" t="str">
        <f>+'Sch 1 - Total Expense'!B68:C68</f>
        <v xml:space="preserve">Recruit Academy </v>
      </c>
      <c r="C68" s="658"/>
      <c r="D68" s="94" t="str">
        <f>IF('Sch 2 - MTS Expense'!D68="","",'Sch 2 - MTS Expense'!D68)</f>
        <v/>
      </c>
      <c r="E68" s="295">
        <v>0</v>
      </c>
      <c r="F68" s="140"/>
      <c r="G68" s="134">
        <f>SUMIFS('Sch 6 - Reclassifications'!$H$9:$H$69,'Sch 6 - Reclassifications'!$F$9:$F$69,'Sch 3 - NON-MTS Expense'!$A68,'Sch 6 - Reclassifications'!$G$9:$G$69,3)-SUMIFS('Sch 6 - Reclassifications'!$L$9:$L$69,'Sch 6 - Reclassifications'!$J$9:$J$69,'Sch 3 - NON-MTS Expense'!$A68,'Sch 6 - Reclassifications'!$K$9:$K$69,3)</f>
        <v>0</v>
      </c>
      <c r="H68" s="134">
        <f>SUMIFS('Sch 7 - Adjustments'!$E$9:$E$37,'Sch 7 - Adjustments'!$I$9:$I$37,'Sch 3 - NON-MTS Expense'!$A68,'Sch 7 - Adjustments'!$H$9:$H$37,3)</f>
        <v>0</v>
      </c>
      <c r="I68" s="111">
        <f t="shared" si="3"/>
        <v>0</v>
      </c>
    </row>
    <row r="69" spans="1:9" ht="15" customHeight="1" x14ac:dyDescent="0.2">
      <c r="A69" s="417">
        <f>+'Sch 1 - Total Expense'!A69</f>
        <v>48</v>
      </c>
      <c r="B69" s="658" t="str">
        <f>+'Sch 1 - Total Expense'!B69:C69</f>
        <v xml:space="preserve">Dispatch Service </v>
      </c>
      <c r="C69" s="658"/>
      <c r="D69" s="94" t="str">
        <f>IF('Sch 2 - MTS Expense'!D69="","",'Sch 2 - MTS Expense'!D69)</f>
        <v/>
      </c>
      <c r="E69" s="295">
        <v>0</v>
      </c>
      <c r="F69" s="140"/>
      <c r="G69" s="134">
        <f>SUMIFS('Sch 6 - Reclassifications'!$H$9:$H$69,'Sch 6 - Reclassifications'!$F$9:$F$69,'Sch 3 - NON-MTS Expense'!$A69,'Sch 6 - Reclassifications'!$G$9:$G$69,3)-SUMIFS('Sch 6 - Reclassifications'!$L$9:$L$69,'Sch 6 - Reclassifications'!$J$9:$J$69,'Sch 3 - NON-MTS Expense'!$A69,'Sch 6 - Reclassifications'!$K$9:$K$69,3)</f>
        <v>0</v>
      </c>
      <c r="H69" s="134">
        <f>SUMIFS('Sch 7 - Adjustments'!$E$9:$E$37,'Sch 7 - Adjustments'!$I$9:$I$37,'Sch 3 - NON-MTS Expense'!$A69,'Sch 7 - Adjustments'!$H$9:$H$37,3)</f>
        <v>0</v>
      </c>
      <c r="I69" s="111">
        <f t="shared" si="3"/>
        <v>0</v>
      </c>
    </row>
    <row r="70" spans="1:9" ht="15" customHeight="1" x14ac:dyDescent="0.2">
      <c r="A70" s="417">
        <f>+'Sch 1 - Total Expense'!A70</f>
        <v>49</v>
      </c>
      <c r="B70" s="658" t="str">
        <f>+'Sch 1 - Total Expense'!B70:C70</f>
        <v xml:space="preserve">Logistics </v>
      </c>
      <c r="C70" s="658"/>
      <c r="D70" s="94" t="str">
        <f>IF('Sch 2 - MTS Expense'!D70="","",'Sch 2 - MTS Expense'!D70)</f>
        <v/>
      </c>
      <c r="E70" s="295">
        <v>0</v>
      </c>
      <c r="F70" s="140"/>
      <c r="G70" s="134">
        <f>SUMIFS('Sch 6 - Reclassifications'!$H$9:$H$69,'Sch 6 - Reclassifications'!$F$9:$F$69,'Sch 3 - NON-MTS Expense'!$A70,'Sch 6 - Reclassifications'!$G$9:$G$69,3)-SUMIFS('Sch 6 - Reclassifications'!$L$9:$L$69,'Sch 6 - Reclassifications'!$J$9:$J$69,'Sch 3 - NON-MTS Expense'!$A70,'Sch 6 - Reclassifications'!$K$9:$K$69,3)</f>
        <v>0</v>
      </c>
      <c r="H70" s="134">
        <f>SUMIFS('Sch 7 - Adjustments'!$E$9:$E$37,'Sch 7 - Adjustments'!$I$9:$I$37,'Sch 3 - NON-MTS Expense'!$A70,'Sch 7 - Adjustments'!$H$9:$H$37,3)</f>
        <v>0</v>
      </c>
      <c r="I70" s="111">
        <f t="shared" si="3"/>
        <v>0</v>
      </c>
    </row>
    <row r="71" spans="1:9" ht="15" customHeight="1" x14ac:dyDescent="0.2">
      <c r="A71" s="417">
        <f>+'Sch 1 - Total Expense'!A71</f>
        <v>50</v>
      </c>
      <c r="B71" s="658" t="str">
        <f>+'Sch 1 - Total Expense'!B71:C71</f>
        <v>Postage</v>
      </c>
      <c r="C71" s="658"/>
      <c r="D71" s="94" t="str">
        <f>IF('Sch 2 - MTS Expense'!D71="","",'Sch 2 - MTS Expense'!D71)</f>
        <v/>
      </c>
      <c r="E71" s="295">
        <v>0</v>
      </c>
      <c r="F71" s="140"/>
      <c r="G71" s="134">
        <f>SUMIFS('Sch 6 - Reclassifications'!$H$9:$H$69,'Sch 6 - Reclassifications'!$F$9:$F$69,'Sch 3 - NON-MTS Expense'!$A71,'Sch 6 - Reclassifications'!$G$9:$G$69,3)-SUMIFS('Sch 6 - Reclassifications'!$L$9:$L$69,'Sch 6 - Reclassifications'!$J$9:$J$69,'Sch 3 - NON-MTS Expense'!$A71,'Sch 6 - Reclassifications'!$K$9:$K$69,3)</f>
        <v>0</v>
      </c>
      <c r="H71" s="134">
        <f>SUMIFS('Sch 7 - Adjustments'!$E$9:$E$37,'Sch 7 - Adjustments'!$I$9:$I$37,'Sch 3 - NON-MTS Expense'!$A71,'Sch 7 - Adjustments'!$H$9:$H$37,3)</f>
        <v>0</v>
      </c>
      <c r="I71" s="111">
        <f t="shared" si="3"/>
        <v>0</v>
      </c>
    </row>
    <row r="72" spans="1:9" ht="15" customHeight="1" x14ac:dyDescent="0.2">
      <c r="A72" s="417">
        <f>+'Sch 1 - Total Expense'!A72</f>
        <v>51</v>
      </c>
      <c r="B72" s="658" t="str">
        <f>+'Sch 1 - Total Expense'!B72:C72</f>
        <v>Dues and Subscriptions</v>
      </c>
      <c r="C72" s="658"/>
      <c r="D72" s="94" t="str">
        <f>IF('Sch 2 - MTS Expense'!D72="","",'Sch 2 - MTS Expense'!D72)</f>
        <v/>
      </c>
      <c r="E72" s="295">
        <v>0</v>
      </c>
      <c r="F72" s="140"/>
      <c r="G72" s="134">
        <f>SUMIFS('Sch 6 - Reclassifications'!$H$9:$H$69,'Sch 6 - Reclassifications'!$F$9:$F$69,'Sch 3 - NON-MTS Expense'!$A72,'Sch 6 - Reclassifications'!$G$9:$G$69,3)-SUMIFS('Sch 6 - Reclassifications'!$L$9:$L$69,'Sch 6 - Reclassifications'!$J$9:$J$69,'Sch 3 - NON-MTS Expense'!$A72,'Sch 6 - Reclassifications'!$K$9:$K$69,3)</f>
        <v>0</v>
      </c>
      <c r="H72" s="134">
        <f>SUMIFS('Sch 7 - Adjustments'!$E$9:$E$37,'Sch 7 - Adjustments'!$I$9:$I$37,'Sch 3 - NON-MTS Expense'!$A72,'Sch 7 - Adjustments'!$H$9:$H$37,3)</f>
        <v>0</v>
      </c>
      <c r="I72" s="111">
        <f t="shared" si="3"/>
        <v>0</v>
      </c>
    </row>
    <row r="73" spans="1:9" ht="15" customHeight="1" x14ac:dyDescent="0.2">
      <c r="A73" s="417">
        <f>+'Sch 1 - Total Expense'!A73</f>
        <v>52</v>
      </c>
      <c r="B73" s="658" t="str">
        <f>+'Sch 1 - Total Expense'!B73:C73</f>
        <v>Other - Capital Related Costs</v>
      </c>
      <c r="C73" s="658"/>
      <c r="D73" s="94" t="str">
        <f>IF('Sch 2 - MTS Expense'!D73="","",'Sch 2 - MTS Expense'!D73)</f>
        <v/>
      </c>
      <c r="E73" s="295">
        <v>0</v>
      </c>
      <c r="F73" s="140"/>
      <c r="G73" s="134">
        <f>SUMIFS('Sch 6 - Reclassifications'!$H$9:$H$69,'Sch 6 - Reclassifications'!$F$9:$F$69,'Sch 3 - NON-MTS Expense'!$A73,'Sch 6 - Reclassifications'!$G$9:$G$69,3)-SUMIFS('Sch 6 - Reclassifications'!$L$9:$L$69,'Sch 6 - Reclassifications'!$J$9:$J$69,'Sch 3 - NON-MTS Expense'!$A73,'Sch 6 - Reclassifications'!$K$9:$K$69,3)</f>
        <v>0</v>
      </c>
      <c r="H73" s="134">
        <f>SUMIFS('Sch 7 - Adjustments'!$E$9:$E$37,'Sch 7 - Adjustments'!$I$9:$I$37,'Sch 3 - NON-MTS Expense'!$A73,'Sch 7 - Adjustments'!$H$9:$H$37,3)</f>
        <v>0</v>
      </c>
      <c r="I73" s="111">
        <f t="shared" si="3"/>
        <v>0</v>
      </c>
    </row>
    <row r="74" spans="1:9" ht="15" customHeight="1" x14ac:dyDescent="0.2">
      <c r="A74" s="417">
        <f>+'Sch 1 - Total Expense'!A74</f>
        <v>53</v>
      </c>
      <c r="B74" s="658" t="str">
        <f>+'Sch 1 - Total Expense'!B74:C74</f>
        <v xml:space="preserve">Contracted Services - MTS  </v>
      </c>
      <c r="C74" s="658"/>
      <c r="D74" s="94" t="str">
        <f>IF('Sch 2 - MTS Expense'!D74="","",'Sch 2 - MTS Expense'!D74)</f>
        <v/>
      </c>
      <c r="E74" s="295">
        <v>0</v>
      </c>
      <c r="F74" s="140"/>
      <c r="G74" s="134">
        <f>SUMIFS('Sch 6 - Reclassifications'!$H$9:$H$69,'Sch 6 - Reclassifications'!$F$9:$F$69,'Sch 3 - NON-MTS Expense'!$A74,'Sch 6 - Reclassifications'!$G$9:$G$69,3)-SUMIFS('Sch 6 - Reclassifications'!$L$9:$L$69,'Sch 6 - Reclassifications'!$J$9:$J$69,'Sch 3 - NON-MTS Expense'!$A74,'Sch 6 - Reclassifications'!$K$9:$K$69,3)</f>
        <v>0</v>
      </c>
      <c r="H74" s="134">
        <f>SUMIFS('Sch 7 - Adjustments'!$E$9:$E$37,'Sch 7 - Adjustments'!$I$9:$I$37,'Sch 3 - NON-MTS Expense'!$A74,'Sch 7 - Adjustments'!$H$9:$H$37,3)</f>
        <v>0</v>
      </c>
      <c r="I74" s="111">
        <f t="shared" si="3"/>
        <v>0</v>
      </c>
    </row>
    <row r="75" spans="1:9" ht="15" customHeight="1" x14ac:dyDescent="0.2">
      <c r="A75" s="417">
        <f>+'Sch 1 - Total Expense'!A75</f>
        <v>54</v>
      </c>
      <c r="B75" s="677" t="str">
        <f>+'Sch 1 - Total Expense'!B75:C75</f>
        <v>Contracted Services - MTS Billing</v>
      </c>
      <c r="C75" s="678"/>
      <c r="D75" s="94" t="str">
        <f>IF('Sch 2 - MTS Expense'!D75="","",'Sch 2 - MTS Expense'!D75)</f>
        <v/>
      </c>
      <c r="E75" s="295">
        <v>0</v>
      </c>
      <c r="F75" s="140"/>
      <c r="G75" s="134">
        <f>SUMIFS('Sch 6 - Reclassifications'!$H$9:$H$69,'Sch 6 - Reclassifications'!$F$9:$F$69,'Sch 3 - NON-MTS Expense'!$A75,'Sch 6 - Reclassifications'!$G$9:$G$69,3)-SUMIFS('Sch 6 - Reclassifications'!$L$9:$L$69,'Sch 6 - Reclassifications'!$J$9:$J$69,'Sch 3 - NON-MTS Expense'!$A75,'Sch 6 - Reclassifications'!$K$9:$K$69,3)</f>
        <v>0</v>
      </c>
      <c r="H75" s="134">
        <f>SUMIFS('Sch 7 - Adjustments'!$E$9:$E$37,'Sch 7 - Adjustments'!$I$9:$I$37,'Sch 3 - NON-MTS Expense'!$A75,'Sch 7 - Adjustments'!$H$9:$H$37,3)</f>
        <v>0</v>
      </c>
      <c r="I75" s="111">
        <f t="shared" si="3"/>
        <v>0</v>
      </c>
    </row>
    <row r="76" spans="1:9" ht="15" customHeight="1" x14ac:dyDescent="0.2">
      <c r="A76" s="417">
        <f>+'Sch 1 - Total Expense'!A76</f>
        <v>55</v>
      </c>
      <c r="B76" s="686" t="str">
        <f>+'Sch 1 - Total Expense'!B76:C76</f>
        <v>Other - (Specify)</v>
      </c>
      <c r="C76" s="687"/>
      <c r="D76" s="94" t="str">
        <f>IF('Sch 2 - MTS Expense'!D76="","",'Sch 2 - MTS Expense'!D76)</f>
        <v/>
      </c>
      <c r="E76" s="295">
        <v>0</v>
      </c>
      <c r="F76" s="140"/>
      <c r="G76" s="134">
        <f>SUMIFS('Sch 6 - Reclassifications'!$H$9:$H$69,'Sch 6 - Reclassifications'!$F$9:$F$69,'Sch 3 - NON-MTS Expense'!$A76,'Sch 6 - Reclassifications'!$G$9:$G$69,3)-SUMIFS('Sch 6 - Reclassifications'!$L$9:$L$69,'Sch 6 - Reclassifications'!$J$9:$J$69,'Sch 3 - NON-MTS Expense'!$A76,'Sch 6 - Reclassifications'!$K$9:$K$69,3)</f>
        <v>0</v>
      </c>
      <c r="H76" s="134">
        <f>SUMIFS('Sch 7 - Adjustments'!$E$9:$E$37,'Sch 7 - Adjustments'!$I$9:$I$37,'Sch 3 - NON-MTS Expense'!$A76,'Sch 7 - Adjustments'!$H$9:$H$37,3)</f>
        <v>0</v>
      </c>
      <c r="I76" s="111">
        <f t="shared" si="3"/>
        <v>0</v>
      </c>
    </row>
    <row r="77" spans="1:9" ht="15" customHeight="1" x14ac:dyDescent="0.2">
      <c r="A77" s="417">
        <f>+'Sch 1 - Total Expense'!A77</f>
        <v>56</v>
      </c>
      <c r="B77" s="686" t="str">
        <f>+'Sch 1 - Total Expense'!B77:C77</f>
        <v>Other - (Specify)</v>
      </c>
      <c r="C77" s="687"/>
      <c r="D77" s="94" t="str">
        <f>IF('Sch 2 - MTS Expense'!D77="","",'Sch 2 - MTS Expense'!D77)</f>
        <v/>
      </c>
      <c r="E77" s="295">
        <v>0</v>
      </c>
      <c r="F77" s="140"/>
      <c r="G77" s="134">
        <f>SUMIFS('Sch 6 - Reclassifications'!$H$9:$H$69,'Sch 6 - Reclassifications'!$F$9:$F$69,'Sch 3 - NON-MTS Expense'!$A77,'Sch 6 - Reclassifications'!$G$9:$G$69,3)-SUMIFS('Sch 6 - Reclassifications'!$L$9:$L$69,'Sch 6 - Reclassifications'!$J$9:$J$69,'Sch 3 - NON-MTS Expense'!$A77,'Sch 6 - Reclassifications'!$K$9:$K$69,3)</f>
        <v>0</v>
      </c>
      <c r="H77" s="134">
        <f>SUMIFS('Sch 7 - Adjustments'!$E$9:$E$37,'Sch 7 - Adjustments'!$I$9:$I$37,'Sch 3 - NON-MTS Expense'!$A77,'Sch 7 - Adjustments'!$H$9:$H$37,3)</f>
        <v>0</v>
      </c>
      <c r="I77" s="111">
        <f t="shared" si="3"/>
        <v>0</v>
      </c>
    </row>
    <row r="78" spans="1:9" ht="15" customHeight="1" x14ac:dyDescent="0.2">
      <c r="A78" s="417">
        <f>+'Sch 1 - Total Expense'!A78</f>
        <v>57</v>
      </c>
      <c r="B78" s="686" t="str">
        <f>+'Sch 1 - Total Expense'!B78:C78</f>
        <v>Other - (Specify)</v>
      </c>
      <c r="C78" s="687"/>
      <c r="D78" s="94" t="str">
        <f>IF('Sch 2 - MTS Expense'!D78="","",'Sch 2 - MTS Expense'!D78)</f>
        <v/>
      </c>
      <c r="E78" s="296">
        <v>0</v>
      </c>
      <c r="F78" s="140"/>
      <c r="G78" s="135">
        <f>SUMIFS('Sch 6 - Reclassifications'!$H$9:$H$69,'Sch 6 - Reclassifications'!$F$9:$F$69,'Sch 3 - NON-MTS Expense'!$A78,'Sch 6 - Reclassifications'!$G$9:$G$69,3)-SUMIFS('Sch 6 - Reclassifications'!$L$9:$L$69,'Sch 6 - Reclassifications'!$J$9:$J$69,'Sch 3 - NON-MTS Expense'!$A78,'Sch 6 - Reclassifications'!$K$9:$K$69,3)</f>
        <v>0</v>
      </c>
      <c r="H78" s="135">
        <f>SUMIFS('Sch 7 - Adjustments'!$E$9:$E$37,'Sch 7 - Adjustments'!$I$9:$I$37,'Sch 3 - NON-MTS Expense'!$A78,'Sch 7 - Adjustments'!$H$9:$H$37,3)</f>
        <v>0</v>
      </c>
      <c r="I78" s="113">
        <f>SUM(E78:H78)</f>
        <v>0</v>
      </c>
    </row>
    <row r="79" spans="1:9" ht="15" customHeight="1" x14ac:dyDescent="0.2">
      <c r="A79" s="417"/>
      <c r="B79" s="679" t="str">
        <f>+'Sch 1 - Total Expense'!B79:C79</f>
        <v>Total Administrative &amp; General</v>
      </c>
      <c r="C79" s="680"/>
      <c r="D79" s="114"/>
      <c r="E79" s="109">
        <f>SUM(E48:E78)</f>
        <v>0</v>
      </c>
      <c r="F79" s="109">
        <f>SUM(F48:F78)</f>
        <v>0</v>
      </c>
      <c r="G79" s="131">
        <f>SUM(G48:G78)</f>
        <v>0</v>
      </c>
      <c r="H79" s="131">
        <f>SUM(H48:H78)</f>
        <v>0</v>
      </c>
      <c r="I79" s="115">
        <f>SUM(I48:I78)</f>
        <v>0</v>
      </c>
    </row>
    <row r="80" spans="1:9" ht="15" customHeight="1" x14ac:dyDescent="0.2">
      <c r="A80" s="417"/>
      <c r="B80" s="675"/>
      <c r="C80" s="676"/>
      <c r="D80" s="114"/>
      <c r="E80" s="97"/>
      <c r="F80" s="97"/>
      <c r="G80" s="97"/>
      <c r="H80" s="97"/>
      <c r="I80" s="137"/>
    </row>
    <row r="81" spans="1:9" ht="19.5" customHeight="1" thickBot="1" x14ac:dyDescent="0.25">
      <c r="A81" s="418"/>
      <c r="B81" s="684" t="str">
        <f>+'Sch 1 - Total Expense'!B81:C81</f>
        <v xml:space="preserve">        Total Fire District / Agency</v>
      </c>
      <c r="C81" s="685"/>
      <c r="D81" s="116"/>
      <c r="E81" s="117">
        <f>E45+E79</f>
        <v>0</v>
      </c>
      <c r="F81" s="117">
        <f>F45+F79</f>
        <v>0</v>
      </c>
      <c r="G81" s="117">
        <f>G45+G79</f>
        <v>0</v>
      </c>
      <c r="H81" s="117">
        <f>H45+H79</f>
        <v>0</v>
      </c>
      <c r="I81" s="118">
        <f>I45+I79</f>
        <v>0</v>
      </c>
    </row>
    <row r="82" spans="1:9" s="401" customFormat="1" ht="15.75" x14ac:dyDescent="0.2">
      <c r="A82" s="427"/>
      <c r="B82" s="400"/>
      <c r="E82" s="402"/>
      <c r="F82" s="402"/>
      <c r="G82" s="402"/>
      <c r="H82" s="402"/>
      <c r="I82" s="402"/>
    </row>
    <row r="83" spans="1:9" s="401" customFormat="1" ht="15.75" x14ac:dyDescent="0.2">
      <c r="A83" s="427"/>
      <c r="B83" s="682" t="s">
        <v>241</v>
      </c>
      <c r="C83" s="682"/>
      <c r="D83" s="682"/>
      <c r="E83" s="682"/>
      <c r="F83" s="682"/>
      <c r="G83" s="682"/>
      <c r="H83" s="682"/>
      <c r="I83" s="402"/>
    </row>
    <row r="84" spans="1:9" s="401" customFormat="1" ht="15.75" x14ac:dyDescent="0.2">
      <c r="A84" s="427"/>
      <c r="B84" s="682"/>
      <c r="C84" s="682"/>
      <c r="D84" s="682"/>
      <c r="E84" s="682"/>
      <c r="F84" s="682"/>
      <c r="G84" s="682"/>
      <c r="H84" s="682"/>
      <c r="I84" s="402"/>
    </row>
    <row r="85" spans="1:9" s="401" customFormat="1" ht="15.75" x14ac:dyDescent="0.2">
      <c r="A85" s="427"/>
      <c r="B85" s="682"/>
      <c r="C85" s="682"/>
      <c r="D85" s="682"/>
      <c r="E85" s="682"/>
      <c r="F85" s="682"/>
      <c r="G85" s="682"/>
      <c r="H85" s="682"/>
      <c r="I85" s="402"/>
    </row>
    <row r="86" spans="1:9" s="401" customFormat="1" ht="15.75" x14ac:dyDescent="0.2">
      <c r="A86" s="427"/>
      <c r="B86" s="682"/>
      <c r="C86" s="682"/>
      <c r="D86" s="682"/>
      <c r="E86" s="682"/>
      <c r="F86" s="682"/>
      <c r="G86" s="682"/>
      <c r="H86" s="682"/>
      <c r="I86" s="402"/>
    </row>
    <row r="87" spans="1:9" s="401" customFormat="1" ht="15.75" x14ac:dyDescent="0.2">
      <c r="A87" s="427"/>
      <c r="B87" s="682" t="s">
        <v>254</v>
      </c>
      <c r="C87" s="682"/>
      <c r="D87" s="682"/>
      <c r="E87" s="682"/>
      <c r="F87" s="682"/>
      <c r="G87" s="682"/>
      <c r="H87" s="682"/>
      <c r="I87" s="402"/>
    </row>
    <row r="88" spans="1:9" ht="15.75" x14ac:dyDescent="0.2">
      <c r="A88" s="428"/>
      <c r="B88" s="682"/>
      <c r="C88" s="682"/>
      <c r="D88" s="682"/>
      <c r="E88" s="682"/>
      <c r="F88" s="682"/>
      <c r="G88" s="682"/>
      <c r="H88" s="682"/>
      <c r="I88" s="403"/>
    </row>
    <row r="89" spans="1:9" ht="15.75" x14ac:dyDescent="0.2">
      <c r="A89" s="428"/>
      <c r="B89" s="698"/>
      <c r="C89" s="698"/>
      <c r="D89" s="698"/>
      <c r="E89" s="698"/>
      <c r="F89" s="698"/>
      <c r="G89" s="698"/>
      <c r="H89" s="698"/>
    </row>
    <row r="90" spans="1:9" ht="27.75" hidden="1" customHeight="1" x14ac:dyDescent="0.2">
      <c r="B90" s="38"/>
    </row>
    <row r="91" spans="1:9" ht="27.75" hidden="1" customHeight="1" x14ac:dyDescent="0.2">
      <c r="B91" s="38"/>
    </row>
    <row r="92" spans="1:9" ht="27.75" hidden="1" customHeight="1" x14ac:dyDescent="0.2"/>
  </sheetData>
  <sheetProtection password="9D29" sheet="1" objects="1" scenarios="1"/>
  <protectedRanges>
    <protectedRange sqref="E48:E78" name="Range5"/>
    <protectedRange sqref="E34:E41" name="Range4"/>
    <protectedRange sqref="E10:E19" name="Range1"/>
    <protectedRange sqref="E23:E30" name="Range3"/>
  </protectedRanges>
  <mergeCells count="83">
    <mergeCell ref="B9:C9"/>
    <mergeCell ref="B10:C10"/>
    <mergeCell ref="B11:C11"/>
    <mergeCell ref="A1:I1"/>
    <mergeCell ref="A3:B3"/>
    <mergeCell ref="C3:E3"/>
    <mergeCell ref="H3:I3"/>
    <mergeCell ref="A6:A8"/>
    <mergeCell ref="B6:C8"/>
    <mergeCell ref="B12:C12"/>
    <mergeCell ref="B13:C13"/>
    <mergeCell ref="B26:C26"/>
    <mergeCell ref="B15:C15"/>
    <mergeCell ref="B16:C16"/>
    <mergeCell ref="B17:C17"/>
    <mergeCell ref="B18:C18"/>
    <mergeCell ref="B19:C19"/>
    <mergeCell ref="B20:C20"/>
    <mergeCell ref="B21:C21"/>
    <mergeCell ref="B14:C14"/>
    <mergeCell ref="B22:C22"/>
    <mergeCell ref="B23:C23"/>
    <mergeCell ref="B24:C24"/>
    <mergeCell ref="B25:C25"/>
    <mergeCell ref="B27:C27"/>
    <mergeCell ref="B28:C28"/>
    <mergeCell ref="B29:C29"/>
    <mergeCell ref="B30:C30"/>
    <mergeCell ref="B31:C31"/>
    <mergeCell ref="B46:C46"/>
    <mergeCell ref="B47:C47"/>
    <mergeCell ref="B48:C48"/>
    <mergeCell ref="B33:C33"/>
    <mergeCell ref="B34:C34"/>
    <mergeCell ref="B35:C35"/>
    <mergeCell ref="B36:C36"/>
    <mergeCell ref="B37:C37"/>
    <mergeCell ref="B38:C38"/>
    <mergeCell ref="B40:C40"/>
    <mergeCell ref="B41:C41"/>
    <mergeCell ref="B42:C42"/>
    <mergeCell ref="B43:C43"/>
    <mergeCell ref="B44:C44"/>
    <mergeCell ref="B39:C39"/>
    <mergeCell ref="B66:C66"/>
    <mergeCell ref="B67:C67"/>
    <mergeCell ref="B68:C68"/>
    <mergeCell ref="B49:C49"/>
    <mergeCell ref="B50:C50"/>
    <mergeCell ref="B63:C63"/>
    <mergeCell ref="B52:C52"/>
    <mergeCell ref="B53:C53"/>
    <mergeCell ref="B54:C54"/>
    <mergeCell ref="B55:C55"/>
    <mergeCell ref="B56:C56"/>
    <mergeCell ref="B57:C57"/>
    <mergeCell ref="B58:C58"/>
    <mergeCell ref="B51:C51"/>
    <mergeCell ref="B69:C69"/>
    <mergeCell ref="B89:H89"/>
    <mergeCell ref="A4:B4"/>
    <mergeCell ref="C4:E4"/>
    <mergeCell ref="G4:H4"/>
    <mergeCell ref="B76:C76"/>
    <mergeCell ref="B77:C77"/>
    <mergeCell ref="B78:C78"/>
    <mergeCell ref="B79:C79"/>
    <mergeCell ref="B59:C59"/>
    <mergeCell ref="B60:C60"/>
    <mergeCell ref="B61:C61"/>
    <mergeCell ref="B62:C62"/>
    <mergeCell ref="B75:C75"/>
    <mergeCell ref="B64:C64"/>
    <mergeCell ref="B65:C65"/>
    <mergeCell ref="B83:H86"/>
    <mergeCell ref="B87:H88"/>
    <mergeCell ref="B80:C80"/>
    <mergeCell ref="B81:C81"/>
    <mergeCell ref="B70:C70"/>
    <mergeCell ref="B71:C71"/>
    <mergeCell ref="B72:C72"/>
    <mergeCell ref="B73:C73"/>
    <mergeCell ref="B74:C74"/>
  </mergeCells>
  <dataValidations count="46">
    <dataValidation allowBlank="1" showInputMessage="1" showErrorMessage="1" prompt="Contracted Services - MTS Billing - Enter total expenses applicable to 100% Non-Medical Transportation services." sqref="E75"/>
    <dataValidation allowBlank="1" showInputMessage="1" showErrorMessage="1" prompt="Depreciation - Buildings and Improvements - Enter total expenses applicable to 100% Non-Medical Transportation services." sqref="E10"/>
    <dataValidation allowBlank="1" showInputMessage="1" showErrorMessage="1" prompt="Depreciation - Leasehold Improvements - Enter total expenses applicable to 100% Non-Medical Transportation services." sqref="E11"/>
    <dataValidation allowBlank="1" showInputMessage="1" showErrorMessage="1" prompt="Depreciation - Equipment - Enter total expenses applicable to 100% Non-Medical Transportation services." sqref="E12"/>
    <dataValidation allowBlank="1" showInputMessage="1" showErrorMessage="1" prompt="Depreciation and Amortization - Other - Enter total expenses applicable to 100% Non-Medical Transportation services." sqref="E13"/>
    <dataValidation allowBlank="1" showInputMessage="1" showErrorMessage="1" prompt="Leases and Rentals - Enter total expenses applicable to 100% Non-Medical Transportation services." sqref="E14"/>
    <dataValidation allowBlank="1" showInputMessage="1" showErrorMessage="1" prompt="Property Taxes - Enter total expenses applicable to 100% Non-Medical Transportation services." sqref="E15"/>
    <dataValidation allowBlank="1" showInputMessage="1" showErrorMessage="1" prompt="Property Insurance - Enter total expenses applicable to 100% Non-Medical Transportation services." sqref="E16"/>
    <dataValidation allowBlank="1" showInputMessage="1" showErrorMessage="1" prompt="Interest - Property, Plant, and Equipment - Enter total expenses applicable to 100% Non-Medical Transportation services." sqref="E17"/>
    <dataValidation allowBlank="1" showInputMessage="1" showErrorMessage="1" prompt="Other - (Specify) - Enter total expenses applicable to 100% Non-Medical Transportation services." sqref="E18:E19 E27:E30 E38:E41 E76:E78"/>
    <dataValidation allowBlank="1" showInputMessage="1" showErrorMessage="1" prompt="Administrative Chief Salary - Enter total expenses applicable to 100% Non-Medical Transportation services." sqref="E23"/>
    <dataValidation allowBlank="1" showInputMessage="1" showErrorMessage="1" prompt="Chief Salary - Enter total expenses applicable to 100% Non-Medical Transportation services." sqref="E24"/>
    <dataValidation allowBlank="1" showInputMessage="1" showErrorMessage="1" prompt="Non-MTS Salaries - Enter total expenses applicable to 100% Non-Medical Transportation services." sqref="E25"/>
    <dataValidation allowBlank="1" showInputMessage="1" showErrorMessage="1" prompt="MTS Salaries - Enter total expenses applicable to 100% Non-Medical Transportation services." sqref="E26"/>
    <dataValidation allowBlank="1" showInputMessage="1" showErrorMessage="1" prompt="MTS Benefits - Enter total expenses applicable to 100% Non-Medical Transportation services." sqref="E37"/>
    <dataValidation allowBlank="1" showInputMessage="1" showErrorMessage="1" prompt="Non-MTS Benefits - Enter total expenses applicable to 100% Non-Medical Transportation services." sqref="E36"/>
    <dataValidation allowBlank="1" showInputMessage="1" showErrorMessage="1" prompt="Administrative Chief Benefits - Enter total expenses applicable to 100% Non-Medical Transportation services." sqref="E34"/>
    <dataValidation allowBlank="1" showInputMessage="1" showErrorMessage="1" prompt="Chief Benefits - Enter total expenses applicable to 100% Non-Medical Transportation services." sqref="E35"/>
    <dataValidation allowBlank="1" showInputMessage="1" showErrorMessage="1" prompt="Administrative - Enter total expenses applicable to 100% Non-Medical Transportation services." sqref="E48"/>
    <dataValidation allowBlank="1" showInputMessage="1" showErrorMessage="1" prompt="Legal - Enter total expenses applicable to 100% Non-Medical Transportation services." sqref="E49"/>
    <dataValidation allowBlank="1" showInputMessage="1" showErrorMessage="1" prompt="Accounting - Enter total expenses applicable to 100% Non-Medical Transportation services." sqref="E50"/>
    <dataValidation allowBlank="1" showInputMessage="1" showErrorMessage="1" prompt="Advertising - Enter total expenses applicable to 100% Non-Medical Transportation services." sqref="E51"/>
    <dataValidation allowBlank="1" showInputMessage="1" showErrorMessage="1" prompt="Consulting Expenses- Enter total expenses applicable to 100% Non-Medical Transportation services." sqref="E52"/>
    <dataValidation allowBlank="1" showInputMessage="1" showErrorMessage="1" prompt="Contracted Labor - Enter total expenses applicable to 100% Non-Medical Transportation services." sqref="E53"/>
    <dataValidation allowBlank="1" showInputMessage="1" showErrorMessage="1" prompt="Interest - Other - Enter total expenses applicable to 100% Non-Medical Transportation services." sqref="E54"/>
    <dataValidation allowBlank="1" showInputMessage="1" showErrorMessage="1" prompt="Training - Enter total expenses applicable to 100% Non-Medical Transportation services." sqref="E55"/>
    <dataValidation allowBlank="1" showInputMessage="1" showErrorMessage="1" prompt="General Insurance - Enter total expenses applicable to 100% Non-Medical Transportation services." sqref="E56"/>
    <dataValidation allowBlank="1" showInputMessage="1" showErrorMessage="1" prompt="Supplies - Enter total expenses applicable to 100% Non-Medical Transportation services." sqref="E57"/>
    <dataValidation allowBlank="1" showInputMessage="1" showErrorMessage="1" prompt="Bad Debt - Enter total expenses applicable to 100% Non-Medical Transportation services." sqref="E58"/>
    <dataValidation allowBlank="1" showInputMessage="1" showErrorMessage="1" prompt="Plant Operations and Maintenance - Enter total expenses applicable to 100% Non-Medical Transportation services." sqref="E59"/>
    <dataValidation allowBlank="1" showInputMessage="1" showErrorMessage="1" prompt="Housekeeping - Enter total expenses applicable to 100% Non-Medical Transportation services." sqref="E60"/>
    <dataValidation allowBlank="1" showInputMessage="1" showErrorMessage="1" prompt="Utilities - Enter total expenses applicable to 100% Non-Medical Transportation services." sqref="E61"/>
    <dataValidation allowBlank="1" showInputMessage="1" showErrorMessage="1" prompt="Medical Supplies - Enter total expenses applicable to 100% Non-Medical Transportation services." sqref="E62"/>
    <dataValidation allowBlank="1" showInputMessage="1" showErrorMessage="1" prompt="Minor Medical Equipment - Enter total expenses applicable to 100% Non-Medical Transportation services." sqref="E63"/>
    <dataValidation allowBlank="1" showInputMessage="1" showErrorMessage="1" prompt="Minor Equipment - Enter total expenses applicable to 100% Non-Medical Transportation services." sqref="E64"/>
    <dataValidation allowBlank="1" showInputMessage="1" showErrorMessage="1" prompt="Fines and Penalties - Enter total expenses applicable to 100% Non-Medical Transportation services." sqref="E65"/>
    <dataValidation allowBlank="1" showInputMessage="1" showErrorMessage="1" prompt="Fleet Maintenance - Enter total expenses applicable to 100% Non-Medical Transportation services." sqref="E66"/>
    <dataValidation allowBlank="1" showInputMessage="1" showErrorMessage="1" prompt="Communications - Enter total expenses applicable to 100% Non-Medical Transportation services." sqref="E67"/>
    <dataValidation allowBlank="1" showInputMessage="1" showErrorMessage="1" prompt="Recruit Academy - Enter total expenses applicable to 100% Non-Medical Transportation services." sqref="E68"/>
    <dataValidation allowBlank="1" showInputMessage="1" showErrorMessage="1" prompt="Dispatch Service - Enter total expenses applicable to 100% Non-Medical Transportation services." sqref="E69"/>
    <dataValidation allowBlank="1" showInputMessage="1" showErrorMessage="1" prompt="Logistics - Enter total expenses applicable to 100% Non-Medical Transportation services." sqref="E70"/>
    <dataValidation allowBlank="1" showInputMessage="1" showErrorMessage="1" prompt="Postage - Enter total expenses applicable to 100% Non-Medical Transportation services." sqref="E71"/>
    <dataValidation allowBlank="1" showInputMessage="1" showErrorMessage="1" prompt="Dues and Subscriptions - Enter total expenses applicable to 100% Non-Medical Transportation services." sqref="E72"/>
    <dataValidation allowBlank="1" showInputMessage="1" showErrorMessage="1" prompt="Other - Capital Related Costs - Enter total expenses applicable to 100% Non-Medical Transportation services." sqref="E73"/>
    <dataValidation allowBlank="1" showInputMessage="1" showErrorMessage="1" prompt="Contracted Services - MTS - Enter total expenses applicable to 100% Non-Medical Transportation services." sqref="E74"/>
    <dataValidation allowBlank="1" showInputMessage="1" showErrorMessage="1" prompt="Enter Other - (Specify)" sqref="B18:C19 B27:C30 B38:C41 B76:C78"/>
  </dataValidations>
  <printOptions horizontalCentered="1"/>
  <pageMargins left="0.33" right="0.33" top="0.75" bottom="0.5" header="0.25" footer="0.25"/>
  <pageSetup scale="65" fitToHeight="0" orientation="portrait" r:id="rId1"/>
  <headerFooter alignWithMargins="0">
    <oddHeader>&amp;LState of California – Health and Human Services Agency&amp;RDepartment of Health Care Services</oddHeader>
    <oddFooter>&amp;LDHCS 5285 (Revised 01/2023)&amp;RPage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77"/>
  <sheetViews>
    <sheetView showGridLines="0" view="pageLayout" topLeftCell="A53" zoomScale="85" zoomScaleNormal="80" zoomScaleSheetLayoutView="100" zoomScalePageLayoutView="85" workbookViewId="0">
      <selection activeCell="B6" sqref="B6:C8"/>
    </sheetView>
  </sheetViews>
  <sheetFormatPr defaultColWidth="0" defaultRowHeight="0" customHeight="1" zeroHeight="1" x14ac:dyDescent="0.2"/>
  <cols>
    <col min="1" max="1" width="4.5546875" style="446" customWidth="1"/>
    <col min="2" max="2" width="17.6640625" style="446" customWidth="1"/>
    <col min="3" max="3" width="18.33203125" style="446" customWidth="1"/>
    <col min="4" max="4" width="8.44140625" style="446" customWidth="1"/>
    <col min="5" max="8" width="15" style="445" customWidth="1"/>
    <col min="9" max="10" width="14.88671875" style="445" customWidth="1"/>
    <col min="11" max="11" width="0" style="311" hidden="1" customWidth="1"/>
    <col min="12" max="16384" width="4.6640625" style="311" hidden="1"/>
  </cols>
  <sheetData>
    <row r="1" spans="1:10" s="9" customFormat="1" ht="12" customHeight="1" x14ac:dyDescent="0.2">
      <c r="A1" s="660" t="s">
        <v>162</v>
      </c>
      <c r="B1" s="660"/>
      <c r="C1" s="660"/>
      <c r="D1" s="660"/>
      <c r="E1" s="660"/>
      <c r="F1" s="660"/>
      <c r="G1" s="660"/>
      <c r="H1" s="660"/>
      <c r="I1" s="660"/>
      <c r="J1" s="660"/>
    </row>
    <row r="2" spans="1:10" s="10" customFormat="1" ht="12" customHeight="1" x14ac:dyDescent="0.2">
      <c r="A2" s="365"/>
      <c r="B2" s="365"/>
      <c r="C2" s="332"/>
      <c r="D2" s="332"/>
      <c r="E2" s="392"/>
      <c r="F2" s="392"/>
      <c r="G2" s="392"/>
      <c r="H2" s="392"/>
      <c r="I2" s="392"/>
      <c r="J2" s="393"/>
    </row>
    <row r="3" spans="1:10" s="10" customFormat="1" ht="12" customHeight="1" x14ac:dyDescent="0.2">
      <c r="A3" s="661" t="s">
        <v>282</v>
      </c>
      <c r="B3" s="661"/>
      <c r="C3" s="697">
        <f>Fire_District_Name</f>
        <v>0</v>
      </c>
      <c r="D3" s="697"/>
      <c r="E3" s="697"/>
      <c r="F3" s="394"/>
      <c r="G3" s="372"/>
      <c r="H3" s="370" t="s">
        <v>91</v>
      </c>
      <c r="I3" s="662">
        <f>FYE</f>
        <v>44926</v>
      </c>
      <c r="J3" s="662"/>
    </row>
    <row r="4" spans="1:10" s="10" customFormat="1" ht="12" customHeight="1" x14ac:dyDescent="0.2">
      <c r="A4" s="661" t="s">
        <v>283</v>
      </c>
      <c r="B4" s="661"/>
      <c r="C4" s="688">
        <f>NPI</f>
        <v>0</v>
      </c>
      <c r="D4" s="688"/>
      <c r="E4" s="688"/>
      <c r="F4" s="394"/>
      <c r="G4" s="689"/>
      <c r="H4" s="689"/>
      <c r="I4" s="402"/>
      <c r="J4" s="373"/>
    </row>
    <row r="5" spans="1:10" s="10" customFormat="1" ht="12" customHeight="1" thickBot="1" x14ac:dyDescent="0.25">
      <c r="A5" s="33"/>
      <c r="B5" s="33"/>
      <c r="C5" s="38"/>
      <c r="D5" s="38"/>
      <c r="E5" s="39"/>
      <c r="F5" s="39"/>
      <c r="G5" s="39"/>
      <c r="H5" s="374"/>
      <c r="I5" s="374"/>
      <c r="J5" s="424"/>
    </row>
    <row r="6" spans="1:10" s="10" customFormat="1" ht="15.75" x14ac:dyDescent="0.2">
      <c r="A6" s="702" t="s">
        <v>69</v>
      </c>
      <c r="B6" s="667" t="s">
        <v>55</v>
      </c>
      <c r="C6" s="668"/>
      <c r="D6" s="375"/>
      <c r="E6" s="376">
        <v>1</v>
      </c>
      <c r="F6" s="376">
        <v>2</v>
      </c>
      <c r="G6" s="376">
        <v>3</v>
      </c>
      <c r="H6" s="376">
        <v>4</v>
      </c>
      <c r="I6" s="429">
        <v>5</v>
      </c>
      <c r="J6" s="377">
        <v>6</v>
      </c>
    </row>
    <row r="7" spans="1:10" s="10" customFormat="1" ht="54" customHeight="1" x14ac:dyDescent="0.2">
      <c r="A7" s="703"/>
      <c r="B7" s="669"/>
      <c r="C7" s="670"/>
      <c r="D7" s="378" t="s">
        <v>77</v>
      </c>
      <c r="E7" s="379" t="s">
        <v>280</v>
      </c>
      <c r="F7" s="379" t="s">
        <v>189</v>
      </c>
      <c r="G7" s="379" t="s">
        <v>99</v>
      </c>
      <c r="H7" s="379" t="s">
        <v>82</v>
      </c>
      <c r="I7" s="379" t="s">
        <v>133</v>
      </c>
      <c r="J7" s="381" t="s">
        <v>134</v>
      </c>
    </row>
    <row r="8" spans="1:10" s="10" customFormat="1" ht="33" customHeight="1" thickBot="1" x14ac:dyDescent="0.25">
      <c r="A8" s="704"/>
      <c r="B8" s="671"/>
      <c r="C8" s="672"/>
      <c r="D8" s="382"/>
      <c r="E8" s="397"/>
      <c r="F8" s="383" t="s">
        <v>156</v>
      </c>
      <c r="G8" s="383" t="s">
        <v>98</v>
      </c>
      <c r="H8" s="383"/>
      <c r="I8" s="430">
        <f>+E25</f>
        <v>0</v>
      </c>
      <c r="J8" s="431">
        <f>+E26</f>
        <v>0</v>
      </c>
    </row>
    <row r="9" spans="1:10" s="10" customFormat="1" ht="18" customHeight="1" thickTop="1" x14ac:dyDescent="0.2">
      <c r="A9" s="29"/>
      <c r="B9" s="681" t="str">
        <f>+'Sch 1 - Total Expense'!B9:C9</f>
        <v>Capital Related</v>
      </c>
      <c r="C9" s="681"/>
      <c r="D9" s="30"/>
      <c r="E9" s="31"/>
      <c r="F9" s="31"/>
      <c r="G9" s="31"/>
      <c r="H9" s="31"/>
      <c r="I9" s="31"/>
      <c r="J9" s="32"/>
    </row>
    <row r="10" spans="1:10" s="10" customFormat="1" ht="15.75" customHeight="1" x14ac:dyDescent="0.2">
      <c r="A10" s="417">
        <f>+'Sch 1 - Total Expense'!A10</f>
        <v>1</v>
      </c>
      <c r="B10" s="658" t="str">
        <f>+'Sch 1 - Total Expense'!B10:C10</f>
        <v>Depreciation - Buildings and Improvements</v>
      </c>
      <c r="C10" s="658"/>
      <c r="D10" s="94" t="str">
        <f>IF('Sch 2 - MTS Expense'!D10="","",'Sch 2 - MTS Expense'!D10)</f>
        <v xml:space="preserve"> </v>
      </c>
      <c r="E10" s="265">
        <v>0</v>
      </c>
      <c r="F10" s="141">
        <f>SUMIFS('Sch 6 - Reclassifications'!$H$9:$H$69,'Sch 6 - Reclassifications'!$F$9:$F$69,'Sch 4 - CRSB'!$A10,'Sch 6 - Reclassifications'!$G$9:$G$69,4)-SUMIFS('Sch 6 - Reclassifications'!$L$9:$L$69,'Sch 6 - Reclassifications'!$J$9:$J$69,'Sch 4 - CRSB'!$A10,'Sch 6 - Reclassifications'!$K$9:$K$69,4)</f>
        <v>0</v>
      </c>
      <c r="G10" s="141">
        <f>SUMIFS('Sch 7 - Adjustments'!$E$9:$E$37,'Sch 7 - Adjustments'!$I$9:$I$37,'Sch 4 - CRSB'!$A10,'Sch 7 - Adjustments'!$H$9:$H$37,4)</f>
        <v>0</v>
      </c>
      <c r="H10" s="120">
        <f>SUM(E10:G10)</f>
        <v>0</v>
      </c>
      <c r="I10" s="120">
        <f>+H10*$I$8</f>
        <v>0</v>
      </c>
      <c r="J10" s="112">
        <f t="shared" ref="J10:J19" si="0">+H10*$J$8</f>
        <v>0</v>
      </c>
    </row>
    <row r="11" spans="1:10" s="10" customFormat="1" ht="15.75" customHeight="1" x14ac:dyDescent="0.2">
      <c r="A11" s="417">
        <f>+'Sch 1 - Total Expense'!A11</f>
        <v>2</v>
      </c>
      <c r="B11" s="658" t="str">
        <f>+'Sch 1 - Total Expense'!B11:C11</f>
        <v>Depreciation - Leasehold Improvements</v>
      </c>
      <c r="C11" s="658"/>
      <c r="D11" s="94" t="str">
        <f>IF('Sch 2 - MTS Expense'!D11="","",'Sch 2 - MTS Expense'!D11)</f>
        <v/>
      </c>
      <c r="E11" s="295">
        <v>0</v>
      </c>
      <c r="F11" s="142">
        <f>SUMIFS('Sch 6 - Reclassifications'!$H$9:$H$69,'Sch 6 - Reclassifications'!$F$9:$F$69,'Sch 4 - CRSB'!$A11,'Sch 6 - Reclassifications'!$G$9:$G$69,4)-SUMIFS('Sch 6 - Reclassifications'!$L$9:$L$69,'Sch 6 - Reclassifications'!$J$9:$J$69,'Sch 4 - CRSB'!$A11,'Sch 6 - Reclassifications'!$K$9:$K$69,4)</f>
        <v>0</v>
      </c>
      <c r="G11" s="142">
        <f>SUMIFS('Sch 7 - Adjustments'!$E$9:$E$37,'Sch 7 - Adjustments'!$I$9:$I$37,'Sch 4 - CRSB'!$A11,'Sch 7 - Adjustments'!$H$9:$H$37,4)</f>
        <v>0</v>
      </c>
      <c r="H11" s="122">
        <f>SUM(E11:G11)</f>
        <v>0</v>
      </c>
      <c r="I11" s="122">
        <f t="shared" ref="I11:I19" si="1">+H11*$I$8</f>
        <v>0</v>
      </c>
      <c r="J11" s="111">
        <f t="shared" si="0"/>
        <v>0</v>
      </c>
    </row>
    <row r="12" spans="1:10" s="10" customFormat="1" ht="15.75" customHeight="1" x14ac:dyDescent="0.2">
      <c r="A12" s="417">
        <f>+'Sch 1 - Total Expense'!A12</f>
        <v>3</v>
      </c>
      <c r="B12" s="658" t="str">
        <f>+'Sch 1 - Total Expense'!B12:C12</f>
        <v>Depreciation - Equipment</v>
      </c>
      <c r="C12" s="658"/>
      <c r="D12" s="94" t="str">
        <f>IF('Sch 2 - MTS Expense'!D12="","",'Sch 2 - MTS Expense'!D12)</f>
        <v/>
      </c>
      <c r="E12" s="295">
        <v>0</v>
      </c>
      <c r="F12" s="142">
        <f>SUMIFS('Sch 6 - Reclassifications'!$H$9:$H$69,'Sch 6 - Reclassifications'!$F$9:$F$69,'Sch 4 - CRSB'!$A12,'Sch 6 - Reclassifications'!$G$9:$G$69,4)-SUMIFS('Sch 6 - Reclassifications'!$L$9:$L$69,'Sch 6 - Reclassifications'!$J$9:$J$69,'Sch 4 - CRSB'!$A12,'Sch 6 - Reclassifications'!$K$9:$K$69,4)</f>
        <v>0</v>
      </c>
      <c r="G12" s="142">
        <f>SUMIFS('Sch 7 - Adjustments'!$E$9:$E$37,'Sch 7 - Adjustments'!$I$9:$I$37,'Sch 4 - CRSB'!$A12,'Sch 7 - Adjustments'!$H$9:$H$37,4)</f>
        <v>0</v>
      </c>
      <c r="H12" s="122">
        <f t="shared" ref="H12:H18" si="2">SUM(E12:G12)</f>
        <v>0</v>
      </c>
      <c r="I12" s="122">
        <f t="shared" si="1"/>
        <v>0</v>
      </c>
      <c r="J12" s="111">
        <f t="shared" si="0"/>
        <v>0</v>
      </c>
    </row>
    <row r="13" spans="1:10" s="10" customFormat="1" ht="15.75" customHeight="1" x14ac:dyDescent="0.2">
      <c r="A13" s="417">
        <f>+'Sch 1 - Total Expense'!A13</f>
        <v>4</v>
      </c>
      <c r="B13" s="658" t="str">
        <f>+'Sch 1 - Total Expense'!B13:C13</f>
        <v>Depreciation and Amortization - Other</v>
      </c>
      <c r="C13" s="658"/>
      <c r="D13" s="94" t="str">
        <f>IF('Sch 2 - MTS Expense'!D13="","",'Sch 2 - MTS Expense'!D13)</f>
        <v/>
      </c>
      <c r="E13" s="295">
        <v>0</v>
      </c>
      <c r="F13" s="142">
        <f>SUMIFS('Sch 6 - Reclassifications'!$H$9:$H$69,'Sch 6 - Reclassifications'!$F$9:$F$69,'Sch 4 - CRSB'!$A13,'Sch 6 - Reclassifications'!$G$9:$G$69,4)-SUMIFS('Sch 6 - Reclassifications'!$L$9:$L$69,'Sch 6 - Reclassifications'!$J$9:$J$69,'Sch 4 - CRSB'!$A13,'Sch 6 - Reclassifications'!$K$9:$K$69,4)</f>
        <v>0</v>
      </c>
      <c r="G13" s="142">
        <f>SUMIFS('Sch 7 - Adjustments'!$E$9:$E$37,'Sch 7 - Adjustments'!$I$9:$I$37,'Sch 4 - CRSB'!$A13,'Sch 7 - Adjustments'!$H$9:$H$37,4)</f>
        <v>0</v>
      </c>
      <c r="H13" s="122">
        <f t="shared" si="2"/>
        <v>0</v>
      </c>
      <c r="I13" s="122">
        <f t="shared" si="1"/>
        <v>0</v>
      </c>
      <c r="J13" s="111">
        <f t="shared" si="0"/>
        <v>0</v>
      </c>
    </row>
    <row r="14" spans="1:10" s="10" customFormat="1" ht="15.75" customHeight="1" x14ac:dyDescent="0.2">
      <c r="A14" s="417">
        <f>+'Sch 1 - Total Expense'!A14</f>
        <v>5</v>
      </c>
      <c r="B14" s="658" t="str">
        <f>+'Sch 1 - Total Expense'!B14:C14</f>
        <v>Leases and Rentals</v>
      </c>
      <c r="C14" s="658"/>
      <c r="D14" s="94" t="str">
        <f>IF('Sch 2 - MTS Expense'!D14="","",'Sch 2 - MTS Expense'!D14)</f>
        <v/>
      </c>
      <c r="E14" s="295">
        <v>0</v>
      </c>
      <c r="F14" s="142">
        <f>SUMIFS('Sch 6 - Reclassifications'!$H$9:$H$69,'Sch 6 - Reclassifications'!$F$9:$F$69,'Sch 4 - CRSB'!$A14,'Sch 6 - Reclassifications'!$G$9:$G$69,4)-SUMIFS('Sch 6 - Reclassifications'!$L$9:$L$69,'Sch 6 - Reclassifications'!$J$9:$J$69,'Sch 4 - CRSB'!$A14,'Sch 6 - Reclassifications'!$K$9:$K$69,4)</f>
        <v>0</v>
      </c>
      <c r="G14" s="142">
        <f>SUMIFS('Sch 7 - Adjustments'!$E$9:$E$37,'Sch 7 - Adjustments'!$I$9:$I$37,'Sch 4 - CRSB'!$A14,'Sch 7 - Adjustments'!$H$9:$H$37,4)</f>
        <v>0</v>
      </c>
      <c r="H14" s="122">
        <f t="shared" si="2"/>
        <v>0</v>
      </c>
      <c r="I14" s="122">
        <f t="shared" si="1"/>
        <v>0</v>
      </c>
      <c r="J14" s="111">
        <f t="shared" si="0"/>
        <v>0</v>
      </c>
    </row>
    <row r="15" spans="1:10" s="10" customFormat="1" ht="15.75" customHeight="1" x14ac:dyDescent="0.2">
      <c r="A15" s="417">
        <f>+'Sch 1 - Total Expense'!A15</f>
        <v>6</v>
      </c>
      <c r="B15" s="658" t="str">
        <f>+'Sch 1 - Total Expense'!B15:C15</f>
        <v>Property Taxes</v>
      </c>
      <c r="C15" s="658"/>
      <c r="D15" s="94" t="str">
        <f>IF('Sch 2 - MTS Expense'!D15="","",'Sch 2 - MTS Expense'!D15)</f>
        <v/>
      </c>
      <c r="E15" s="295">
        <v>0</v>
      </c>
      <c r="F15" s="142">
        <f>SUMIFS('Sch 6 - Reclassifications'!$H$9:$H$69,'Sch 6 - Reclassifications'!$F$9:$F$69,'Sch 4 - CRSB'!$A15,'Sch 6 - Reclassifications'!$G$9:$G$69,4)-SUMIFS('Sch 6 - Reclassifications'!$L$9:$L$69,'Sch 6 - Reclassifications'!$J$9:$J$69,'Sch 4 - CRSB'!$A15,'Sch 6 - Reclassifications'!$K$9:$K$69,4)</f>
        <v>0</v>
      </c>
      <c r="G15" s="142">
        <f>SUMIFS('Sch 7 - Adjustments'!$E$9:$E$37,'Sch 7 - Adjustments'!$I$9:$I$37,'Sch 4 - CRSB'!$A15,'Sch 7 - Adjustments'!$H$9:$H$37,4)</f>
        <v>0</v>
      </c>
      <c r="H15" s="122">
        <f t="shared" si="2"/>
        <v>0</v>
      </c>
      <c r="I15" s="122">
        <f t="shared" si="1"/>
        <v>0</v>
      </c>
      <c r="J15" s="111">
        <f t="shared" si="0"/>
        <v>0</v>
      </c>
    </row>
    <row r="16" spans="1:10" s="10" customFormat="1" ht="15.75" customHeight="1" x14ac:dyDescent="0.2">
      <c r="A16" s="417">
        <f>+'Sch 1 - Total Expense'!A16</f>
        <v>7</v>
      </c>
      <c r="B16" s="658" t="str">
        <f>+'Sch 1 - Total Expense'!B16:C16</f>
        <v>Property Insurance</v>
      </c>
      <c r="C16" s="658"/>
      <c r="D16" s="94" t="str">
        <f>IF('Sch 2 - MTS Expense'!D16="","",'Sch 2 - MTS Expense'!D16)</f>
        <v/>
      </c>
      <c r="E16" s="295">
        <v>0</v>
      </c>
      <c r="F16" s="142">
        <f>SUMIFS('Sch 6 - Reclassifications'!$H$9:$H$69,'Sch 6 - Reclassifications'!$F$9:$F$69,'Sch 4 - CRSB'!$A16,'Sch 6 - Reclassifications'!$G$9:$G$69,4)-SUMIFS('Sch 6 - Reclassifications'!$L$9:$L$69,'Sch 6 - Reclassifications'!$J$9:$J$69,'Sch 4 - CRSB'!$A16,'Sch 6 - Reclassifications'!$K$9:$K$69,4)</f>
        <v>0</v>
      </c>
      <c r="G16" s="142">
        <f>SUMIFS('Sch 7 - Adjustments'!$E$9:$E$37,'Sch 7 - Adjustments'!$I$9:$I$37,'Sch 4 - CRSB'!$A16,'Sch 7 - Adjustments'!$H$9:$H$37,4)</f>
        <v>0</v>
      </c>
      <c r="H16" s="122">
        <f t="shared" si="2"/>
        <v>0</v>
      </c>
      <c r="I16" s="122">
        <f t="shared" si="1"/>
        <v>0</v>
      </c>
      <c r="J16" s="111">
        <f t="shared" si="0"/>
        <v>0</v>
      </c>
    </row>
    <row r="17" spans="1:10" s="10" customFormat="1" ht="15.75" customHeight="1" x14ac:dyDescent="0.2">
      <c r="A17" s="417">
        <f>+'Sch 1 - Total Expense'!A17</f>
        <v>8</v>
      </c>
      <c r="B17" s="677" t="str">
        <f>+'Sch 1 - Total Expense'!B17:C17</f>
        <v>Interest - Property, Plant, and Equipment</v>
      </c>
      <c r="C17" s="678"/>
      <c r="D17" s="94" t="str">
        <f>IF('Sch 2 - MTS Expense'!D17="","",'Sch 2 - MTS Expense'!D17)</f>
        <v/>
      </c>
      <c r="E17" s="295">
        <v>0</v>
      </c>
      <c r="F17" s="142">
        <f>SUMIFS('Sch 6 - Reclassifications'!$H$9:$H$69,'Sch 6 - Reclassifications'!$F$9:$F$69,'Sch 4 - CRSB'!$A17,'Sch 6 - Reclassifications'!$G$9:$G$69,4)-SUMIFS('Sch 6 - Reclassifications'!$L$9:$L$69,'Sch 6 - Reclassifications'!$J$9:$J$69,'Sch 4 - CRSB'!$A17,'Sch 6 - Reclassifications'!$K$9:$K$69,4)</f>
        <v>0</v>
      </c>
      <c r="G17" s="142">
        <f>SUMIFS('Sch 7 - Adjustments'!$E$9:$E$37,'Sch 7 - Adjustments'!$I$9:$I$37,'Sch 4 - CRSB'!$A17,'Sch 7 - Adjustments'!$H$9:$H$37,4)</f>
        <v>0</v>
      </c>
      <c r="H17" s="122">
        <f t="shared" si="2"/>
        <v>0</v>
      </c>
      <c r="I17" s="122">
        <f t="shared" si="1"/>
        <v>0</v>
      </c>
      <c r="J17" s="111">
        <f t="shared" si="0"/>
        <v>0</v>
      </c>
    </row>
    <row r="18" spans="1:10" s="10" customFormat="1" ht="15.75" customHeight="1" x14ac:dyDescent="0.2">
      <c r="A18" s="417">
        <f>+'Sch 1 - Total Expense'!A18</f>
        <v>9</v>
      </c>
      <c r="B18" s="686" t="str">
        <f>+'Sch 1 - Total Expense'!B18:C18</f>
        <v>Other - (Specify)</v>
      </c>
      <c r="C18" s="687"/>
      <c r="D18" s="94" t="str">
        <f>IF('Sch 2 - MTS Expense'!D18="","",'Sch 2 - MTS Expense'!D18)</f>
        <v/>
      </c>
      <c r="E18" s="295">
        <v>0</v>
      </c>
      <c r="F18" s="142">
        <f>SUMIFS('Sch 6 - Reclassifications'!$H$9:$H$69,'Sch 6 - Reclassifications'!$F$9:$F$69,'Sch 4 - CRSB'!$A18,'Sch 6 - Reclassifications'!$G$9:$G$69,4)-SUMIFS('Sch 6 - Reclassifications'!$L$9:$L$69,'Sch 6 - Reclassifications'!$J$9:$J$69,'Sch 4 - CRSB'!$A18,'Sch 6 - Reclassifications'!$K$9:$K$69,4)</f>
        <v>0</v>
      </c>
      <c r="G18" s="142">
        <f>SUMIFS('Sch 7 - Adjustments'!$E$9:$E$37,'Sch 7 - Adjustments'!$I$9:$I$37,'Sch 4 - CRSB'!$A18,'Sch 7 - Adjustments'!$H$9:$H$37,4)</f>
        <v>0</v>
      </c>
      <c r="H18" s="122">
        <f t="shared" si="2"/>
        <v>0</v>
      </c>
      <c r="I18" s="122">
        <f t="shared" si="1"/>
        <v>0</v>
      </c>
      <c r="J18" s="111">
        <f t="shared" si="0"/>
        <v>0</v>
      </c>
    </row>
    <row r="19" spans="1:10" s="10" customFormat="1" ht="15.75" customHeight="1" x14ac:dyDescent="0.2">
      <c r="A19" s="417">
        <f>+'Sch 1 - Total Expense'!A19</f>
        <v>10</v>
      </c>
      <c r="B19" s="686" t="str">
        <f>+'Sch 1 - Total Expense'!B19:C19</f>
        <v>Other - (Specify)</v>
      </c>
      <c r="C19" s="687"/>
      <c r="D19" s="94" t="str">
        <f>IF('Sch 2 - MTS Expense'!D19="","",'Sch 2 - MTS Expense'!D19)</f>
        <v/>
      </c>
      <c r="E19" s="296">
        <v>0</v>
      </c>
      <c r="F19" s="143">
        <f>SUMIFS('Sch 6 - Reclassifications'!$H$9:$H$69,'Sch 6 - Reclassifications'!$F$9:$F$69,'Sch 4 - CRSB'!$A19,'Sch 6 - Reclassifications'!$G$9:$G$69,4)-SUMIFS('Sch 6 - Reclassifications'!$L$9:$L$69,'Sch 6 - Reclassifications'!$J$9:$J$69,'Sch 4 - CRSB'!$A19,'Sch 6 - Reclassifications'!$K$9:$K$69,4)</f>
        <v>0</v>
      </c>
      <c r="G19" s="143">
        <f>SUMIFS('Sch 7 - Adjustments'!$E$9:$E$37,'Sch 7 - Adjustments'!$I$9:$I$37,'Sch 4 - CRSB'!$A19,'Sch 7 - Adjustments'!$H$9:$H$37,4)</f>
        <v>0</v>
      </c>
      <c r="H19" s="124">
        <f>SUM(E19:G19)</f>
        <v>0</v>
      </c>
      <c r="I19" s="124">
        <f t="shared" si="1"/>
        <v>0</v>
      </c>
      <c r="J19" s="113">
        <f t="shared" si="0"/>
        <v>0</v>
      </c>
    </row>
    <row r="20" spans="1:10" s="10" customFormat="1" ht="15.75" customHeight="1" x14ac:dyDescent="0.2">
      <c r="A20" s="417"/>
      <c r="B20" s="690" t="str">
        <f>+'Sch 1 - Total Expense'!B20:C20</f>
        <v>Total Capital Related (Lines 1 thru 10)</v>
      </c>
      <c r="C20" s="691"/>
      <c r="D20" s="94"/>
      <c r="E20" s="101">
        <f t="shared" ref="E20:J20" si="3">SUM(E10:E19)</f>
        <v>0</v>
      </c>
      <c r="F20" s="101">
        <f t="shared" si="3"/>
        <v>0</v>
      </c>
      <c r="G20" s="101">
        <f t="shared" si="3"/>
        <v>0</v>
      </c>
      <c r="H20" s="101">
        <f t="shared" si="3"/>
        <v>0</v>
      </c>
      <c r="I20" s="101">
        <f t="shared" si="3"/>
        <v>0</v>
      </c>
      <c r="J20" s="126">
        <f t="shared" si="3"/>
        <v>0</v>
      </c>
    </row>
    <row r="21" spans="1:10" s="10" customFormat="1" ht="15.75" customHeight="1" thickBot="1" x14ac:dyDescent="0.25">
      <c r="A21" s="37"/>
      <c r="B21" s="40"/>
      <c r="C21" s="41"/>
      <c r="D21" s="144"/>
      <c r="E21" s="145"/>
      <c r="F21" s="145"/>
      <c r="G21" s="145"/>
      <c r="H21" s="145"/>
      <c r="I21" s="145"/>
      <c r="J21" s="146"/>
    </row>
    <row r="22" spans="1:10" s="10" customFormat="1" ht="15" customHeight="1" x14ac:dyDescent="0.2">
      <c r="A22" s="42"/>
      <c r="B22" s="43"/>
      <c r="C22" s="43"/>
      <c r="D22" s="44"/>
      <c r="E22" s="45"/>
      <c r="F22" s="45"/>
      <c r="G22" s="45"/>
      <c r="H22" s="45"/>
      <c r="I22" s="45"/>
      <c r="J22" s="45"/>
    </row>
    <row r="23" spans="1:10" s="10" customFormat="1" ht="18" customHeight="1" x14ac:dyDescent="0.25">
      <c r="A23" s="699" t="s">
        <v>122</v>
      </c>
      <c r="B23" s="700"/>
      <c r="C23" s="700"/>
      <c r="D23" s="700"/>
      <c r="E23" s="701"/>
      <c r="F23" s="45"/>
      <c r="G23" s="45"/>
      <c r="H23" s="45"/>
      <c r="I23" s="45"/>
      <c r="J23" s="45"/>
    </row>
    <row r="24" spans="1:10" s="10" customFormat="1" ht="16.5" customHeight="1" thickBot="1" x14ac:dyDescent="0.3">
      <c r="A24" s="711" t="s">
        <v>47</v>
      </c>
      <c r="B24" s="712"/>
      <c r="C24" s="712"/>
      <c r="D24" s="432" t="s">
        <v>116</v>
      </c>
      <c r="E24" s="433" t="s">
        <v>87</v>
      </c>
      <c r="F24" s="45"/>
      <c r="G24" s="45"/>
      <c r="H24" s="45"/>
      <c r="I24" s="45"/>
      <c r="J24" s="45"/>
    </row>
    <row r="25" spans="1:10" s="10" customFormat="1" ht="16.5" customHeight="1" thickTop="1" x14ac:dyDescent="0.2">
      <c r="A25" s="713" t="s">
        <v>135</v>
      </c>
      <c r="B25" s="714"/>
      <c r="C25" s="715"/>
      <c r="D25" s="297">
        <v>0</v>
      </c>
      <c r="E25" s="147">
        <f>IF(D25=0,0,D25/$D$27)</f>
        <v>0</v>
      </c>
      <c r="F25" s="45"/>
      <c r="G25" s="45"/>
      <c r="H25" s="45"/>
      <c r="I25" s="45"/>
      <c r="J25" s="45"/>
    </row>
    <row r="26" spans="1:10" s="10" customFormat="1" ht="16.5" customHeight="1" x14ac:dyDescent="0.35">
      <c r="A26" s="705" t="s">
        <v>136</v>
      </c>
      <c r="B26" s="706"/>
      <c r="C26" s="707"/>
      <c r="D26" s="298">
        <v>0</v>
      </c>
      <c r="E26" s="148">
        <f>IF(D26=0,0,D26/$D$27)</f>
        <v>0</v>
      </c>
      <c r="F26" s="45"/>
      <c r="G26" s="45"/>
      <c r="H26" s="45"/>
      <c r="I26" s="45"/>
      <c r="J26" s="45"/>
    </row>
    <row r="27" spans="1:10" s="10" customFormat="1" ht="16.5" customHeight="1" x14ac:dyDescent="0.35">
      <c r="A27" s="705" t="s">
        <v>155</v>
      </c>
      <c r="B27" s="706"/>
      <c r="C27" s="707"/>
      <c r="D27" s="149">
        <f>SUM(D25:D26)</f>
        <v>0</v>
      </c>
      <c r="E27" s="150">
        <f>SUM(E25:E26)</f>
        <v>0</v>
      </c>
      <c r="F27" s="45"/>
      <c r="G27" s="45"/>
      <c r="H27" s="45"/>
      <c r="I27" s="45"/>
      <c r="J27" s="45"/>
    </row>
    <row r="28" spans="1:10" s="10" customFormat="1" ht="16.5" customHeight="1" x14ac:dyDescent="0.2">
      <c r="A28" s="708"/>
      <c r="B28" s="709"/>
      <c r="C28" s="710"/>
      <c r="D28" s="151"/>
      <c r="E28" s="152"/>
      <c r="F28" s="39"/>
      <c r="G28" s="39"/>
      <c r="H28" s="46"/>
      <c r="I28" s="46"/>
      <c r="J28" s="39"/>
    </row>
    <row r="29" spans="1:10" s="10" customFormat="1" ht="12" customHeight="1" x14ac:dyDescent="0.2">
      <c r="A29" s="335"/>
      <c r="B29" s="335"/>
      <c r="C29" s="47"/>
      <c r="D29" s="48"/>
      <c r="E29" s="47"/>
      <c r="F29" s="39"/>
      <c r="G29" s="39"/>
      <c r="H29" s="46"/>
      <c r="I29" s="46"/>
      <c r="J29" s="39"/>
    </row>
    <row r="30" spans="1:10" s="10" customFormat="1" ht="12" customHeight="1" thickBot="1" x14ac:dyDescent="0.25">
      <c r="A30" s="335"/>
      <c r="B30" s="335"/>
      <c r="C30" s="38"/>
      <c r="D30" s="38"/>
      <c r="E30" s="38"/>
      <c r="F30" s="39"/>
      <c r="G30" s="39"/>
      <c r="H30" s="46"/>
      <c r="I30" s="46"/>
      <c r="J30" s="39"/>
    </row>
    <row r="31" spans="1:10" s="10" customFormat="1" ht="15.75" x14ac:dyDescent="0.2">
      <c r="A31" s="702" t="s">
        <v>69</v>
      </c>
      <c r="B31" s="667" t="s">
        <v>55</v>
      </c>
      <c r="C31" s="668"/>
      <c r="D31" s="375"/>
      <c r="E31" s="376">
        <v>1</v>
      </c>
      <c r="F31" s="376">
        <v>2</v>
      </c>
      <c r="G31" s="376">
        <v>3</v>
      </c>
      <c r="H31" s="376">
        <v>4</v>
      </c>
      <c r="I31" s="429">
        <v>5</v>
      </c>
      <c r="J31" s="377">
        <v>6</v>
      </c>
    </row>
    <row r="32" spans="1:10" s="10" customFormat="1" ht="36.75" customHeight="1" x14ac:dyDescent="0.2">
      <c r="A32" s="703"/>
      <c r="B32" s="669"/>
      <c r="C32" s="670"/>
      <c r="D32" s="455" t="s">
        <v>77</v>
      </c>
      <c r="E32" s="379" t="s">
        <v>280</v>
      </c>
      <c r="F32" s="379" t="s">
        <v>187</v>
      </c>
      <c r="G32" s="379" t="s">
        <v>188</v>
      </c>
      <c r="H32" s="379" t="s">
        <v>82</v>
      </c>
      <c r="I32" s="380" t="s">
        <v>133</v>
      </c>
      <c r="J32" s="381" t="s">
        <v>134</v>
      </c>
    </row>
    <row r="33" spans="1:10" s="10" customFormat="1" ht="32.25" customHeight="1" thickBot="1" x14ac:dyDescent="0.25">
      <c r="A33" s="704"/>
      <c r="B33" s="671"/>
      <c r="C33" s="672"/>
      <c r="D33" s="456"/>
      <c r="E33" s="397"/>
      <c r="F33" s="383" t="s">
        <v>156</v>
      </c>
      <c r="G33" s="383" t="s">
        <v>98</v>
      </c>
      <c r="H33" s="383"/>
      <c r="I33" s="434">
        <f>+E60</f>
        <v>0</v>
      </c>
      <c r="J33" s="431">
        <f>+E61</f>
        <v>0</v>
      </c>
    </row>
    <row r="34" spans="1:10" s="10" customFormat="1" ht="18" customHeight="1" thickTop="1" x14ac:dyDescent="0.2">
      <c r="A34" s="49"/>
      <c r="B34" s="681" t="str">
        <f>+'Sch 1 - Total Expense'!B22:C22</f>
        <v>Salaries</v>
      </c>
      <c r="C34" s="681"/>
      <c r="D34" s="153"/>
      <c r="E34" s="154"/>
      <c r="F34" s="154"/>
      <c r="G34" s="154"/>
      <c r="H34" s="155"/>
      <c r="I34" s="156"/>
      <c r="J34" s="157"/>
    </row>
    <row r="35" spans="1:10" s="10" customFormat="1" ht="16.5" customHeight="1" x14ac:dyDescent="0.2">
      <c r="A35" s="417">
        <f>+'Sch 1 - Total Expense'!A23</f>
        <v>11</v>
      </c>
      <c r="B35" s="658" t="str">
        <f>+'Sch 1 - Total Expense'!B23:C23</f>
        <v>Administrative Chief</v>
      </c>
      <c r="C35" s="658"/>
      <c r="D35" s="94" t="str">
        <f>IF('Sch 2 - MTS Expense'!D23="","",'Sch 2 - MTS Expense'!D23)</f>
        <v/>
      </c>
      <c r="E35" s="265">
        <v>0</v>
      </c>
      <c r="F35" s="141">
        <f>SUMIFS('Sch 6 - Reclassifications'!$H$9:$H$69,'Sch 6 - Reclassifications'!$F$9:$F$69,'Sch 4 - CRSB'!$A35,'Sch 6 - Reclassifications'!$G$9:$G$69,4)-SUMIFS('Sch 6 - Reclassifications'!$L$9:$L$69,'Sch 6 - Reclassifications'!$J$9:$J$69,'Sch 4 - CRSB'!$A35,'Sch 6 - Reclassifications'!$K$9:$K$69,4)</f>
        <v>0</v>
      </c>
      <c r="G35" s="141">
        <f>SUMIFS('Sch 7 - Adjustments'!$E$9:$E$37,'Sch 7 - Adjustments'!$I$9:$I$37,'Sch 4 - CRSB'!$A35,'Sch 7 - Adjustments'!$H$9:$H$37,4)</f>
        <v>0</v>
      </c>
      <c r="H35" s="120">
        <f t="shared" ref="H35:H42" si="4">SUM(E35:G35)</f>
        <v>0</v>
      </c>
      <c r="I35" s="120">
        <f>+H35*$I$33</f>
        <v>0</v>
      </c>
      <c r="J35" s="158">
        <f t="shared" ref="J35:J42" si="5">+H35*$J$33</f>
        <v>0</v>
      </c>
    </row>
    <row r="36" spans="1:10" s="10" customFormat="1" ht="16.5" customHeight="1" x14ac:dyDescent="0.2">
      <c r="A36" s="417">
        <f>+'Sch 1 - Total Expense'!A24</f>
        <v>12</v>
      </c>
      <c r="B36" s="658" t="str">
        <f>+'Sch 1 - Total Expense'!B24:C24</f>
        <v>Chief</v>
      </c>
      <c r="C36" s="658"/>
      <c r="D36" s="94" t="str">
        <f>IF('Sch 2 - MTS Expense'!D24="","",'Sch 2 - MTS Expense'!D24)</f>
        <v/>
      </c>
      <c r="E36" s="295">
        <v>0</v>
      </c>
      <c r="F36" s="142">
        <f>SUMIFS('Sch 6 - Reclassifications'!$H$9:$H$69,'Sch 6 - Reclassifications'!$F$9:$F$69,'Sch 4 - CRSB'!$A36,'Sch 6 - Reclassifications'!$G$9:$G$69,4)-SUMIFS('Sch 6 - Reclassifications'!$L$9:$L$69,'Sch 6 - Reclassifications'!$J$9:$J$69,'Sch 4 - CRSB'!$A36,'Sch 6 - Reclassifications'!$K$9:$K$69,4)</f>
        <v>0</v>
      </c>
      <c r="G36" s="142">
        <f>SUMIFS('Sch 7 - Adjustments'!$E$9:$E$37,'Sch 7 - Adjustments'!$I$9:$I$37,'Sch 4 - CRSB'!$A36,'Sch 7 - Adjustments'!$H$9:$H$37,4)</f>
        <v>0</v>
      </c>
      <c r="H36" s="122">
        <f t="shared" si="4"/>
        <v>0</v>
      </c>
      <c r="I36" s="122">
        <f t="shared" ref="I36:I52" si="6">+H36*$I$33</f>
        <v>0</v>
      </c>
      <c r="J36" s="159">
        <f t="shared" si="5"/>
        <v>0</v>
      </c>
    </row>
    <row r="37" spans="1:10" s="10" customFormat="1" ht="16.5" customHeight="1" x14ac:dyDescent="0.2">
      <c r="A37" s="417">
        <f>+'Sch 1 - Total Expense'!A25</f>
        <v>13</v>
      </c>
      <c r="B37" s="658" t="str">
        <f>+'Sch 1 - Total Expense'!B25:C25</f>
        <v>Non-MTS Salaries</v>
      </c>
      <c r="C37" s="658"/>
      <c r="D37" s="94" t="str">
        <f>IF('Sch 2 - MTS Expense'!D25="","",'Sch 2 - MTS Expense'!D25)</f>
        <v/>
      </c>
      <c r="E37" s="295">
        <v>0</v>
      </c>
      <c r="F37" s="142">
        <f>SUMIFS('Sch 6 - Reclassifications'!$H$9:$H$69,'Sch 6 - Reclassifications'!$F$9:$F$69,'Sch 4 - CRSB'!$A37,'Sch 6 - Reclassifications'!$G$9:$G$69,4)-SUMIFS('Sch 6 - Reclassifications'!$L$9:$L$69,'Sch 6 - Reclassifications'!$J$9:$J$69,'Sch 4 - CRSB'!$A37,'Sch 6 - Reclassifications'!$K$9:$K$69,4)</f>
        <v>0</v>
      </c>
      <c r="G37" s="142">
        <f>SUMIFS('Sch 7 - Adjustments'!$E$9:$E$37,'Sch 7 - Adjustments'!$I$9:$I$37,'Sch 4 - CRSB'!$A37,'Sch 7 - Adjustments'!$H$9:$H$37,4)</f>
        <v>0</v>
      </c>
      <c r="H37" s="122">
        <f t="shared" si="4"/>
        <v>0</v>
      </c>
      <c r="I37" s="122">
        <f t="shared" si="6"/>
        <v>0</v>
      </c>
      <c r="J37" s="159">
        <f t="shared" si="5"/>
        <v>0</v>
      </c>
    </row>
    <row r="38" spans="1:10" s="10" customFormat="1" ht="16.5" customHeight="1" x14ac:dyDescent="0.2">
      <c r="A38" s="417">
        <f>+'Sch 1 - Total Expense'!A26</f>
        <v>14</v>
      </c>
      <c r="B38" s="677" t="str">
        <f>+'Sch 1 - Total Expense'!B26:C26</f>
        <v>MTS Salaries</v>
      </c>
      <c r="C38" s="678"/>
      <c r="D38" s="94" t="str">
        <f>IF('Sch 2 - MTS Expense'!D26="","",'Sch 2 - MTS Expense'!D26)</f>
        <v/>
      </c>
      <c r="E38" s="295">
        <v>0</v>
      </c>
      <c r="F38" s="142">
        <f>SUMIFS('Sch 6 - Reclassifications'!$H$9:$H$69,'Sch 6 - Reclassifications'!$F$9:$F$69,'Sch 4 - CRSB'!$A38,'Sch 6 - Reclassifications'!$G$9:$G$69,4)-SUMIFS('Sch 6 - Reclassifications'!$L$9:$L$69,'Sch 6 - Reclassifications'!$J$9:$J$69,'Sch 4 - CRSB'!$A38,'Sch 6 - Reclassifications'!$K$9:$K$69,4)</f>
        <v>0</v>
      </c>
      <c r="G38" s="142">
        <f>SUMIFS('Sch 7 - Adjustments'!$E$9:$E$37,'Sch 7 - Adjustments'!$I$9:$I$37,'Sch 4 - CRSB'!$A38,'Sch 7 - Adjustments'!$H$9:$H$37,4)</f>
        <v>0</v>
      </c>
      <c r="H38" s="122">
        <f t="shared" si="4"/>
        <v>0</v>
      </c>
      <c r="I38" s="122">
        <f t="shared" si="6"/>
        <v>0</v>
      </c>
      <c r="J38" s="159">
        <f t="shared" si="5"/>
        <v>0</v>
      </c>
    </row>
    <row r="39" spans="1:10" s="10" customFormat="1" ht="16.5" customHeight="1" x14ac:dyDescent="0.2">
      <c r="A39" s="417">
        <f>+'Sch 1 - Total Expense'!A27</f>
        <v>15</v>
      </c>
      <c r="B39" s="686" t="str">
        <f>+'Sch 1 - Total Expense'!B27:C27</f>
        <v>Other - (Specify)</v>
      </c>
      <c r="C39" s="687"/>
      <c r="D39" s="94" t="str">
        <f>IF('Sch 2 - MTS Expense'!D27="","",'Sch 2 - MTS Expense'!D27)</f>
        <v/>
      </c>
      <c r="E39" s="295">
        <v>0</v>
      </c>
      <c r="F39" s="142">
        <f>SUMIFS('Sch 6 - Reclassifications'!$H$9:$H$69,'Sch 6 - Reclassifications'!$F$9:$F$69,'Sch 4 - CRSB'!$A39,'Sch 6 - Reclassifications'!$G$9:$G$69,4)-SUMIFS('Sch 6 - Reclassifications'!$L$9:$L$69,'Sch 6 - Reclassifications'!$J$9:$J$69,'Sch 4 - CRSB'!$A39,'Sch 6 - Reclassifications'!$K$9:$K$69,4)</f>
        <v>0</v>
      </c>
      <c r="G39" s="142">
        <f>SUMIFS('Sch 7 - Adjustments'!$E$9:$E$37,'Sch 7 - Adjustments'!$I$9:$I$37,'Sch 4 - CRSB'!$A39,'Sch 7 - Adjustments'!$H$9:$H$37,4)</f>
        <v>0</v>
      </c>
      <c r="H39" s="122">
        <f t="shared" si="4"/>
        <v>0</v>
      </c>
      <c r="I39" s="122">
        <f t="shared" si="6"/>
        <v>0</v>
      </c>
      <c r="J39" s="159">
        <f t="shared" si="5"/>
        <v>0</v>
      </c>
    </row>
    <row r="40" spans="1:10" s="10" customFormat="1" ht="16.5" customHeight="1" x14ac:dyDescent="0.2">
      <c r="A40" s="417">
        <f>+'Sch 1 - Total Expense'!A28</f>
        <v>16</v>
      </c>
      <c r="B40" s="686" t="str">
        <f>+'Sch 1 - Total Expense'!B28:C28</f>
        <v>Other - (Specify)</v>
      </c>
      <c r="C40" s="687"/>
      <c r="D40" s="94" t="str">
        <f>IF('Sch 2 - MTS Expense'!D28="","",'Sch 2 - MTS Expense'!D28)</f>
        <v/>
      </c>
      <c r="E40" s="295">
        <v>0</v>
      </c>
      <c r="F40" s="142">
        <f>SUMIFS('Sch 6 - Reclassifications'!$H$9:$H$69,'Sch 6 - Reclassifications'!$F$9:$F$69,'Sch 4 - CRSB'!$A40,'Sch 6 - Reclassifications'!$G$9:$G$69,4)-SUMIFS('Sch 6 - Reclassifications'!$L$9:$L$69,'Sch 6 - Reclassifications'!$J$9:$J$69,'Sch 4 - CRSB'!$A40,'Sch 6 - Reclassifications'!$K$9:$K$69,4)</f>
        <v>0</v>
      </c>
      <c r="G40" s="142">
        <f>SUMIFS('Sch 7 - Adjustments'!$E$9:$E$37,'Sch 7 - Adjustments'!$I$9:$I$37,'Sch 4 - CRSB'!$A40,'Sch 7 - Adjustments'!$H$9:$H$37,4)</f>
        <v>0</v>
      </c>
      <c r="H40" s="122">
        <f t="shared" si="4"/>
        <v>0</v>
      </c>
      <c r="I40" s="122">
        <f t="shared" si="6"/>
        <v>0</v>
      </c>
      <c r="J40" s="159">
        <f t="shared" si="5"/>
        <v>0</v>
      </c>
    </row>
    <row r="41" spans="1:10" s="10" customFormat="1" ht="16.5" customHeight="1" x14ac:dyDescent="0.2">
      <c r="A41" s="417">
        <f>+'Sch 1 - Total Expense'!A29</f>
        <v>17</v>
      </c>
      <c r="B41" s="686" t="str">
        <f>+'Sch 1 - Total Expense'!B29:C29</f>
        <v>Other - (Specify)</v>
      </c>
      <c r="C41" s="687"/>
      <c r="D41" s="94" t="str">
        <f>IF('Sch 2 - MTS Expense'!D29="","",'Sch 2 - MTS Expense'!D29)</f>
        <v/>
      </c>
      <c r="E41" s="295">
        <v>0</v>
      </c>
      <c r="F41" s="142">
        <f>SUMIFS('Sch 6 - Reclassifications'!$H$9:$H$69,'Sch 6 - Reclassifications'!$F$9:$F$69,'Sch 4 - CRSB'!$A41,'Sch 6 - Reclassifications'!$G$9:$G$69,4)-SUMIFS('Sch 6 - Reclassifications'!$L$9:$L$69,'Sch 6 - Reclassifications'!$J$9:$J$69,'Sch 4 - CRSB'!$A41,'Sch 6 - Reclassifications'!$K$9:$K$69,4)</f>
        <v>0</v>
      </c>
      <c r="G41" s="142">
        <f>SUMIFS('Sch 7 - Adjustments'!$E$9:$E$37,'Sch 7 - Adjustments'!$I$9:$I$37,'Sch 4 - CRSB'!$A41,'Sch 7 - Adjustments'!$H$9:$H$37,4)</f>
        <v>0</v>
      </c>
      <c r="H41" s="122">
        <f t="shared" si="4"/>
        <v>0</v>
      </c>
      <c r="I41" s="122">
        <f t="shared" si="6"/>
        <v>0</v>
      </c>
      <c r="J41" s="159">
        <f t="shared" si="5"/>
        <v>0</v>
      </c>
    </row>
    <row r="42" spans="1:10" s="10" customFormat="1" ht="16.5" customHeight="1" x14ac:dyDescent="0.2">
      <c r="A42" s="417">
        <f>+'Sch 1 - Total Expense'!A30</f>
        <v>18</v>
      </c>
      <c r="B42" s="686" t="str">
        <f>+'Sch 1 - Total Expense'!B30:C30</f>
        <v>Other - (Specify)</v>
      </c>
      <c r="C42" s="687"/>
      <c r="D42" s="94" t="str">
        <f>IF('Sch 2 - MTS Expense'!D30="","",'Sch 2 - MTS Expense'!D30)</f>
        <v/>
      </c>
      <c r="E42" s="296">
        <v>0</v>
      </c>
      <c r="F42" s="143">
        <f>SUMIFS('Sch 6 - Reclassifications'!$H$9:$H$69,'Sch 6 - Reclassifications'!$F$9:$F$69,'Sch 4 - CRSB'!$A42,'Sch 6 - Reclassifications'!$G$9:$G$69,4)-SUMIFS('Sch 6 - Reclassifications'!$L$9:$L$69,'Sch 6 - Reclassifications'!$J$9:$J$69,'Sch 4 - CRSB'!$A42,'Sch 6 - Reclassifications'!$K$9:$K$69,4)</f>
        <v>0</v>
      </c>
      <c r="G42" s="143">
        <f>SUMIFS('Sch 7 - Adjustments'!$E$9:$E$37,'Sch 7 - Adjustments'!$I$9:$I$37,'Sch 4 - CRSB'!$A42,'Sch 7 - Adjustments'!$H$9:$H$37,4)</f>
        <v>0</v>
      </c>
      <c r="H42" s="124">
        <f t="shared" si="4"/>
        <v>0</v>
      </c>
      <c r="I42" s="124">
        <f t="shared" si="6"/>
        <v>0</v>
      </c>
      <c r="J42" s="160">
        <f t="shared" si="5"/>
        <v>0</v>
      </c>
    </row>
    <row r="43" spans="1:10" s="10" customFormat="1" ht="16.5" customHeight="1" x14ac:dyDescent="0.2">
      <c r="A43" s="417"/>
      <c r="B43" s="673" t="str">
        <f>+'Sch 1 - Total Expense'!B31:C31</f>
        <v>Subtotal Salaries (Lines 11 thru 18)</v>
      </c>
      <c r="C43" s="673"/>
      <c r="D43" s="94"/>
      <c r="E43" s="103">
        <f t="shared" ref="E43:J43" si="7">SUM(E35:E42)</f>
        <v>0</v>
      </c>
      <c r="F43" s="103">
        <f t="shared" si="7"/>
        <v>0</v>
      </c>
      <c r="G43" s="103">
        <f t="shared" si="7"/>
        <v>0</v>
      </c>
      <c r="H43" s="127">
        <f t="shared" si="7"/>
        <v>0</v>
      </c>
      <c r="I43" s="127">
        <f t="shared" si="7"/>
        <v>0</v>
      </c>
      <c r="J43" s="161">
        <f t="shared" si="7"/>
        <v>0</v>
      </c>
    </row>
    <row r="44" spans="1:10" s="10" customFormat="1" ht="18" customHeight="1" x14ac:dyDescent="0.2">
      <c r="A44" s="417"/>
      <c r="B44" s="690"/>
      <c r="C44" s="691"/>
      <c r="D44" s="94"/>
      <c r="E44" s="103"/>
      <c r="F44" s="103"/>
      <c r="G44" s="103"/>
      <c r="H44" s="127"/>
      <c r="I44" s="127"/>
      <c r="J44" s="161"/>
    </row>
    <row r="45" spans="1:10" s="10" customFormat="1" ht="19.5" customHeight="1" x14ac:dyDescent="0.2">
      <c r="A45" s="417"/>
      <c r="B45" s="674" t="str">
        <f>+'Sch 1 - Total Expense'!B33:C33</f>
        <v>Fringe Benefits</v>
      </c>
      <c r="C45" s="674"/>
      <c r="D45" s="94"/>
      <c r="E45" s="105"/>
      <c r="F45" s="105"/>
      <c r="G45" s="105"/>
      <c r="H45" s="129"/>
      <c r="I45" s="129"/>
      <c r="J45" s="162"/>
    </row>
    <row r="46" spans="1:10" s="10" customFormat="1" ht="16.5" customHeight="1" x14ac:dyDescent="0.2">
      <c r="A46" s="417">
        <f>+'Sch 1 - Total Expense'!A34</f>
        <v>19</v>
      </c>
      <c r="B46" s="658" t="str">
        <f>+'Sch 1 - Total Expense'!B34:C34</f>
        <v>Administrative Chief</v>
      </c>
      <c r="C46" s="658"/>
      <c r="D46" s="94" t="str">
        <f>IF('Sch 2 - MTS Expense'!D34="","",'Sch 2 - MTS Expense'!D34)</f>
        <v/>
      </c>
      <c r="E46" s="265">
        <v>0</v>
      </c>
      <c r="F46" s="141">
        <f>SUMIFS('Sch 6 - Reclassifications'!$H$9:$H$69,'Sch 6 - Reclassifications'!$F$9:$F$69,'Sch 4 - CRSB'!$A46,'Sch 6 - Reclassifications'!$G$9:$G$69,4)-SUMIFS('Sch 6 - Reclassifications'!$L$9:$L$69,'Sch 6 - Reclassifications'!$J$9:$J$69,'Sch 4 - CRSB'!$A46,'Sch 6 - Reclassifications'!$K$9:$K$69,4)</f>
        <v>0</v>
      </c>
      <c r="G46" s="141">
        <f>SUMIFS('Sch 7 - Adjustments'!$E$9:$E$37,'Sch 7 - Adjustments'!$I$9:$I$37,'Sch 4 - CRSB'!$A46,'Sch 7 - Adjustments'!$H$9:$H$37,4)</f>
        <v>0</v>
      </c>
      <c r="H46" s="120">
        <f t="shared" ref="H46:H53" si="8">SUM(E46:G46)</f>
        <v>0</v>
      </c>
      <c r="I46" s="120">
        <f t="shared" si="6"/>
        <v>0</v>
      </c>
      <c r="J46" s="158">
        <f t="shared" ref="J46:J53" si="9">+H46*$J$33</f>
        <v>0</v>
      </c>
    </row>
    <row r="47" spans="1:10" s="10" customFormat="1" ht="16.5" customHeight="1" x14ac:dyDescent="0.2">
      <c r="A47" s="417">
        <f>+'Sch 1 - Total Expense'!A35</f>
        <v>20</v>
      </c>
      <c r="B47" s="658" t="str">
        <f>+'Sch 1 - Total Expense'!B35:C35</f>
        <v>Chief</v>
      </c>
      <c r="C47" s="658"/>
      <c r="D47" s="94" t="str">
        <f>IF('Sch 2 - MTS Expense'!D35="","",'Sch 2 - MTS Expense'!D35)</f>
        <v/>
      </c>
      <c r="E47" s="295">
        <v>0</v>
      </c>
      <c r="F47" s="142">
        <f>SUMIFS('Sch 6 - Reclassifications'!$H$9:$H$69,'Sch 6 - Reclassifications'!$F$9:$F$69,'Sch 4 - CRSB'!$A47,'Sch 6 - Reclassifications'!$G$9:$G$69,4)-SUMIFS('Sch 6 - Reclassifications'!$L$9:$L$69,'Sch 6 - Reclassifications'!$J$9:$J$69,'Sch 4 - CRSB'!$A47,'Sch 6 - Reclassifications'!$K$9:$K$69,4)</f>
        <v>0</v>
      </c>
      <c r="G47" s="142">
        <f>SUMIFS('Sch 7 - Adjustments'!$E$9:$E$37,'Sch 7 - Adjustments'!$I$9:$I$37,'Sch 4 - CRSB'!$A47,'Sch 7 - Adjustments'!$H$9:$H$37,4)</f>
        <v>0</v>
      </c>
      <c r="H47" s="122">
        <f t="shared" si="8"/>
        <v>0</v>
      </c>
      <c r="I47" s="122">
        <f t="shared" si="6"/>
        <v>0</v>
      </c>
      <c r="J47" s="159">
        <f t="shared" si="9"/>
        <v>0</v>
      </c>
    </row>
    <row r="48" spans="1:10" s="10" customFormat="1" ht="16.5" customHeight="1" x14ac:dyDescent="0.2">
      <c r="A48" s="417">
        <f>+'Sch 1 - Total Expense'!A36</f>
        <v>21</v>
      </c>
      <c r="B48" s="658" t="str">
        <f>+'Sch 1 - Total Expense'!B36:C36</f>
        <v>Non-MTS Benefits</v>
      </c>
      <c r="C48" s="658"/>
      <c r="D48" s="94" t="str">
        <f>IF('Sch 2 - MTS Expense'!D36="","",'Sch 2 - MTS Expense'!D36)</f>
        <v/>
      </c>
      <c r="E48" s="295">
        <v>0</v>
      </c>
      <c r="F48" s="142">
        <f>SUMIFS('Sch 6 - Reclassifications'!$H$9:$H$69,'Sch 6 - Reclassifications'!$F$9:$F$69,'Sch 4 - CRSB'!$A48,'Sch 6 - Reclassifications'!$G$9:$G$69,4)-SUMIFS('Sch 6 - Reclassifications'!$L$9:$L$69,'Sch 6 - Reclassifications'!$J$9:$J$69,'Sch 4 - CRSB'!$A48,'Sch 6 - Reclassifications'!$K$9:$K$69,4)</f>
        <v>0</v>
      </c>
      <c r="G48" s="142">
        <f>SUMIFS('Sch 7 - Adjustments'!$E$9:$E$37,'Sch 7 - Adjustments'!$I$9:$I$37,'Sch 4 - CRSB'!$A48,'Sch 7 - Adjustments'!$H$9:$H$37,4)</f>
        <v>0</v>
      </c>
      <c r="H48" s="122">
        <f t="shared" si="8"/>
        <v>0</v>
      </c>
      <c r="I48" s="122">
        <f t="shared" si="6"/>
        <v>0</v>
      </c>
      <c r="J48" s="159">
        <f t="shared" si="9"/>
        <v>0</v>
      </c>
    </row>
    <row r="49" spans="1:10" s="10" customFormat="1" ht="16.5" customHeight="1" x14ac:dyDescent="0.2">
      <c r="A49" s="417">
        <f>+'Sch 1 - Total Expense'!A37</f>
        <v>22</v>
      </c>
      <c r="B49" s="677" t="str">
        <f>+'Sch 1 - Total Expense'!B37:C37</f>
        <v>MTS Benefits</v>
      </c>
      <c r="C49" s="678"/>
      <c r="D49" s="94" t="str">
        <f>IF('Sch 2 - MTS Expense'!D37="","",'Sch 2 - MTS Expense'!D37)</f>
        <v/>
      </c>
      <c r="E49" s="295">
        <v>0</v>
      </c>
      <c r="F49" s="142">
        <f>SUMIFS('Sch 6 - Reclassifications'!$H$9:$H$69,'Sch 6 - Reclassifications'!$F$9:$F$69,'Sch 4 - CRSB'!$A49,'Sch 6 - Reclassifications'!$G$9:$G$69,4)-SUMIFS('Sch 6 - Reclassifications'!$L$9:$L$69,'Sch 6 - Reclassifications'!$J$9:$J$69,'Sch 4 - CRSB'!$A49,'Sch 6 - Reclassifications'!$K$9:$K$69,4)</f>
        <v>0</v>
      </c>
      <c r="G49" s="142">
        <f>SUMIFS('Sch 7 - Adjustments'!$E$9:$E$37,'Sch 7 - Adjustments'!$I$9:$I$37,'Sch 4 - CRSB'!$A49,'Sch 7 - Adjustments'!$H$9:$H$37,4)</f>
        <v>0</v>
      </c>
      <c r="H49" s="122">
        <f t="shared" si="8"/>
        <v>0</v>
      </c>
      <c r="I49" s="122">
        <f t="shared" si="6"/>
        <v>0</v>
      </c>
      <c r="J49" s="159">
        <f t="shared" si="9"/>
        <v>0</v>
      </c>
    </row>
    <row r="50" spans="1:10" s="10" customFormat="1" ht="16.5" customHeight="1" x14ac:dyDescent="0.2">
      <c r="A50" s="417">
        <f>+'Sch 1 - Total Expense'!A38</f>
        <v>23</v>
      </c>
      <c r="B50" s="686" t="str">
        <f>+'Sch 1 - Total Expense'!B38:C38</f>
        <v>Other - (Specify)</v>
      </c>
      <c r="C50" s="687"/>
      <c r="D50" s="94" t="str">
        <f>IF('Sch 2 - MTS Expense'!D38="","",'Sch 2 - MTS Expense'!D38)</f>
        <v/>
      </c>
      <c r="E50" s="295">
        <v>0</v>
      </c>
      <c r="F50" s="142">
        <f>SUMIFS('Sch 6 - Reclassifications'!$H$9:$H$69,'Sch 6 - Reclassifications'!$F$9:$F$69,'Sch 4 - CRSB'!$A50,'Sch 6 - Reclassifications'!$G$9:$G$69,4)-SUMIFS('Sch 6 - Reclassifications'!$L$9:$L$69,'Sch 6 - Reclassifications'!$J$9:$J$69,'Sch 4 - CRSB'!$A50,'Sch 6 - Reclassifications'!$K$9:$K$69,4)</f>
        <v>0</v>
      </c>
      <c r="G50" s="142">
        <f>SUMIFS('Sch 7 - Adjustments'!$E$9:$E$37,'Sch 7 - Adjustments'!$I$9:$I$37,'Sch 4 - CRSB'!$A50,'Sch 7 - Adjustments'!$H$9:$H$37,4)</f>
        <v>0</v>
      </c>
      <c r="H50" s="122">
        <f t="shared" si="8"/>
        <v>0</v>
      </c>
      <c r="I50" s="122">
        <f t="shared" si="6"/>
        <v>0</v>
      </c>
      <c r="J50" s="159">
        <f t="shared" si="9"/>
        <v>0</v>
      </c>
    </row>
    <row r="51" spans="1:10" s="10" customFormat="1" ht="16.5" customHeight="1" x14ac:dyDescent="0.2">
      <c r="A51" s="417">
        <f>+'Sch 1 - Total Expense'!A39</f>
        <v>24</v>
      </c>
      <c r="B51" s="686" t="str">
        <f>+'Sch 1 - Total Expense'!B39:C39</f>
        <v>Other - (Specify)</v>
      </c>
      <c r="C51" s="687"/>
      <c r="D51" s="94" t="str">
        <f>IF('Sch 2 - MTS Expense'!D39="","",'Sch 2 - MTS Expense'!D39)</f>
        <v/>
      </c>
      <c r="E51" s="295">
        <v>0</v>
      </c>
      <c r="F51" s="142">
        <f>SUMIFS('Sch 6 - Reclassifications'!$H$9:$H$69,'Sch 6 - Reclassifications'!$F$9:$F$69,'Sch 4 - CRSB'!$A51,'Sch 6 - Reclassifications'!$G$9:$G$69,4)-SUMIFS('Sch 6 - Reclassifications'!$L$9:$L$69,'Sch 6 - Reclassifications'!$J$9:$J$69,'Sch 4 - CRSB'!$A51,'Sch 6 - Reclassifications'!$K$9:$K$69,4)</f>
        <v>0</v>
      </c>
      <c r="G51" s="142">
        <f>SUMIFS('Sch 7 - Adjustments'!$E$9:$E$37,'Sch 7 - Adjustments'!$I$9:$I$37,'Sch 4 - CRSB'!$A51,'Sch 7 - Adjustments'!$H$9:$H$37,4)</f>
        <v>0</v>
      </c>
      <c r="H51" s="122">
        <f t="shared" si="8"/>
        <v>0</v>
      </c>
      <c r="I51" s="122">
        <f t="shared" si="6"/>
        <v>0</v>
      </c>
      <c r="J51" s="159">
        <f t="shared" si="9"/>
        <v>0</v>
      </c>
    </row>
    <row r="52" spans="1:10" s="10" customFormat="1" ht="16.5" customHeight="1" x14ac:dyDescent="0.2">
      <c r="A52" s="417">
        <f>+'Sch 1 - Total Expense'!A40</f>
        <v>25</v>
      </c>
      <c r="B52" s="686" t="str">
        <f>+'Sch 1 - Total Expense'!B40:C40</f>
        <v>Other - (Specify)</v>
      </c>
      <c r="C52" s="687"/>
      <c r="D52" s="94" t="str">
        <f>IF('Sch 2 - MTS Expense'!D40="","",'Sch 2 - MTS Expense'!D40)</f>
        <v/>
      </c>
      <c r="E52" s="295">
        <v>0</v>
      </c>
      <c r="F52" s="142">
        <f>SUMIFS('Sch 6 - Reclassifications'!$H$9:$H$69,'Sch 6 - Reclassifications'!$F$9:$F$69,'Sch 4 - CRSB'!$A52,'Sch 6 - Reclassifications'!$G$9:$G$69,4)-SUMIFS('Sch 6 - Reclassifications'!$L$9:$L$69,'Sch 6 - Reclassifications'!$J$9:$J$69,'Sch 4 - CRSB'!$A52,'Sch 6 - Reclassifications'!$K$9:$K$69,4)</f>
        <v>0</v>
      </c>
      <c r="G52" s="142">
        <f>SUMIFS('Sch 7 - Adjustments'!$E$9:$E$37,'Sch 7 - Adjustments'!$I$9:$I$37,'Sch 4 - CRSB'!$A52,'Sch 7 - Adjustments'!$H$9:$H$37,4)</f>
        <v>0</v>
      </c>
      <c r="H52" s="122">
        <f t="shared" si="8"/>
        <v>0</v>
      </c>
      <c r="I52" s="122">
        <f t="shared" si="6"/>
        <v>0</v>
      </c>
      <c r="J52" s="159">
        <f t="shared" si="9"/>
        <v>0</v>
      </c>
    </row>
    <row r="53" spans="1:10" s="10" customFormat="1" ht="16.5" customHeight="1" x14ac:dyDescent="0.2">
      <c r="A53" s="417">
        <f>+'Sch 1 - Total Expense'!A41</f>
        <v>26</v>
      </c>
      <c r="B53" s="686" t="str">
        <f>+'Sch 1 - Total Expense'!B41:C41</f>
        <v>Other - (Specify)</v>
      </c>
      <c r="C53" s="687"/>
      <c r="D53" s="94" t="str">
        <f>IF('Sch 2 - MTS Expense'!D41="","",'Sch 2 - MTS Expense'!D41)</f>
        <v/>
      </c>
      <c r="E53" s="296">
        <v>0</v>
      </c>
      <c r="F53" s="143">
        <f>SUMIFS('Sch 6 - Reclassifications'!$H$9:$H$69,'Sch 6 - Reclassifications'!$F$9:$F$69,'Sch 4 - CRSB'!$A53,'Sch 6 - Reclassifications'!$G$9:$G$69,4)-SUMIFS('Sch 6 - Reclassifications'!$L$9:$L$69,'Sch 6 - Reclassifications'!$J$9:$J$69,'Sch 4 - CRSB'!$A53,'Sch 6 - Reclassifications'!$K$9:$K$69,4)</f>
        <v>0</v>
      </c>
      <c r="G53" s="143">
        <f>SUMIFS('Sch 7 - Adjustments'!$E$9:$E$37,'Sch 7 - Adjustments'!$I$9:$I$37,'Sch 4 - CRSB'!$A53,'Sch 7 - Adjustments'!$H$9:$H$37,4)</f>
        <v>0</v>
      </c>
      <c r="H53" s="124">
        <f t="shared" si="8"/>
        <v>0</v>
      </c>
      <c r="I53" s="124">
        <f>+H53*$I$33</f>
        <v>0</v>
      </c>
      <c r="J53" s="160">
        <f t="shared" si="9"/>
        <v>0</v>
      </c>
    </row>
    <row r="54" spans="1:10" s="10" customFormat="1" ht="16.5" customHeight="1" x14ac:dyDescent="0.2">
      <c r="A54" s="417"/>
      <c r="B54" s="333" t="str">
        <f>+'Sch 1 - Total Expense'!B42:C42</f>
        <v>Subtotal Fringe Benefits (Lines 19 thru 26)</v>
      </c>
      <c r="C54" s="450"/>
      <c r="D54" s="334"/>
      <c r="E54" s="163">
        <f t="shared" ref="E54:J54" si="10">SUM(E46:E53)</f>
        <v>0</v>
      </c>
      <c r="F54" s="163">
        <f t="shared" si="10"/>
        <v>0</v>
      </c>
      <c r="G54" s="163">
        <f t="shared" si="10"/>
        <v>0</v>
      </c>
      <c r="H54" s="164">
        <f t="shared" si="10"/>
        <v>0</v>
      </c>
      <c r="I54" s="164">
        <f t="shared" si="10"/>
        <v>0</v>
      </c>
      <c r="J54" s="165">
        <f t="shared" si="10"/>
        <v>0</v>
      </c>
    </row>
    <row r="55" spans="1:10" s="10" customFormat="1" ht="16.5" customHeight="1" x14ac:dyDescent="0.2">
      <c r="A55" s="417"/>
      <c r="B55" s="674" t="str">
        <f>+'Sch 1 - Total Expense'!B43:C43</f>
        <v>Total Salaries &amp; Fringe Benefits</v>
      </c>
      <c r="C55" s="674"/>
      <c r="D55" s="94"/>
      <c r="E55" s="101">
        <f t="shared" ref="E55:J55" si="11">+E43+E54</f>
        <v>0</v>
      </c>
      <c r="F55" s="101">
        <f t="shared" si="11"/>
        <v>0</v>
      </c>
      <c r="G55" s="101">
        <f t="shared" si="11"/>
        <v>0</v>
      </c>
      <c r="H55" s="101">
        <f t="shared" si="11"/>
        <v>0</v>
      </c>
      <c r="I55" s="101">
        <f t="shared" si="11"/>
        <v>0</v>
      </c>
      <c r="J55" s="126">
        <f t="shared" si="11"/>
        <v>0</v>
      </c>
    </row>
    <row r="56" spans="1:10" s="10" customFormat="1" ht="16.5" customHeight="1" thickBot="1" x14ac:dyDescent="0.25">
      <c r="A56" s="418"/>
      <c r="B56" s="684"/>
      <c r="C56" s="685"/>
      <c r="D56" s="116"/>
      <c r="E56" s="117"/>
      <c r="F56" s="117"/>
      <c r="G56" s="117"/>
      <c r="H56" s="117"/>
      <c r="I56" s="166"/>
      <c r="J56" s="118"/>
    </row>
    <row r="57" spans="1:10" s="10" customFormat="1" ht="20.100000000000001" customHeight="1" x14ac:dyDescent="0.2">
      <c r="A57" s="42"/>
      <c r="B57" s="51"/>
      <c r="C57" s="51"/>
      <c r="D57" s="52"/>
      <c r="E57" s="53"/>
      <c r="F57" s="53"/>
      <c r="G57" s="53"/>
      <c r="H57" s="53"/>
      <c r="I57" s="53"/>
      <c r="J57" s="53"/>
    </row>
    <row r="58" spans="1:10" s="10" customFormat="1" ht="21" customHeight="1" x14ac:dyDescent="0.25">
      <c r="A58" s="699" t="s">
        <v>123</v>
      </c>
      <c r="B58" s="700"/>
      <c r="C58" s="700"/>
      <c r="D58" s="700"/>
      <c r="E58" s="701"/>
      <c r="F58" s="53"/>
      <c r="G58" s="53"/>
      <c r="H58" s="53"/>
      <c r="I58" s="53"/>
      <c r="J58" s="53"/>
    </row>
    <row r="59" spans="1:10" s="10" customFormat="1" ht="18" customHeight="1" thickBot="1" x14ac:dyDescent="0.3">
      <c r="A59" s="711" t="s">
        <v>47</v>
      </c>
      <c r="B59" s="712"/>
      <c r="C59" s="712"/>
      <c r="D59" s="432" t="s">
        <v>86</v>
      </c>
      <c r="E59" s="433" t="s">
        <v>87</v>
      </c>
      <c r="F59" s="53"/>
      <c r="G59" s="53"/>
      <c r="H59" s="53"/>
      <c r="I59" s="53"/>
      <c r="J59" s="53"/>
    </row>
    <row r="60" spans="1:10" s="10" customFormat="1" ht="18" customHeight="1" thickTop="1" x14ac:dyDescent="0.2">
      <c r="A60" s="713" t="s">
        <v>255</v>
      </c>
      <c r="B60" s="714"/>
      <c r="C60" s="715"/>
      <c r="D60" s="297">
        <v>0</v>
      </c>
      <c r="E60" s="167">
        <f>IF(D60=0,0,+D60/$D$62)</f>
        <v>0</v>
      </c>
      <c r="F60" s="53"/>
      <c r="G60" s="53"/>
      <c r="H60" s="53"/>
      <c r="I60" s="53"/>
      <c r="J60" s="53"/>
    </row>
    <row r="61" spans="1:10" s="10" customFormat="1" ht="18" customHeight="1" x14ac:dyDescent="0.35">
      <c r="A61" s="705" t="s">
        <v>256</v>
      </c>
      <c r="B61" s="706"/>
      <c r="C61" s="707"/>
      <c r="D61" s="298">
        <v>0</v>
      </c>
      <c r="E61" s="168">
        <f>IF(D61=0,0,+D61/$D$62)</f>
        <v>0</v>
      </c>
      <c r="F61" s="53"/>
      <c r="G61" s="53"/>
      <c r="H61" s="53"/>
      <c r="I61" s="53"/>
      <c r="J61" s="53"/>
    </row>
    <row r="62" spans="1:10" s="10" customFormat="1" ht="18" customHeight="1" x14ac:dyDescent="0.35">
      <c r="A62" s="705" t="s">
        <v>48</v>
      </c>
      <c r="B62" s="706"/>
      <c r="C62" s="707"/>
      <c r="D62" s="149">
        <f>SUM(D60:D61)</f>
        <v>0</v>
      </c>
      <c r="E62" s="150">
        <f>SUM(E60:E61)</f>
        <v>0</v>
      </c>
      <c r="F62" s="53"/>
      <c r="G62" s="53"/>
      <c r="H62" s="53"/>
      <c r="I62" s="53"/>
      <c r="J62" s="53"/>
    </row>
    <row r="63" spans="1:10" s="10" customFormat="1" ht="18" customHeight="1" x14ac:dyDescent="0.2">
      <c r="A63" s="708"/>
      <c r="B63" s="709"/>
      <c r="C63" s="710"/>
      <c r="D63" s="151"/>
      <c r="E63" s="152"/>
      <c r="F63" s="53"/>
      <c r="G63" s="53"/>
      <c r="H63" s="53"/>
      <c r="I63" s="53"/>
      <c r="J63" s="53"/>
    </row>
    <row r="64" spans="1:10" s="306" customFormat="1" ht="17.25" x14ac:dyDescent="0.2">
      <c r="A64" s="335"/>
      <c r="B64" s="335"/>
      <c r="C64" s="335"/>
      <c r="D64" s="435"/>
      <c r="E64" s="436"/>
      <c r="F64" s="53"/>
      <c r="G64" s="53"/>
      <c r="H64" s="53"/>
      <c r="I64" s="53"/>
      <c r="J64" s="53"/>
    </row>
    <row r="65" spans="1:11" ht="17.25" x14ac:dyDescent="0.2">
      <c r="A65" s="437" t="s">
        <v>259</v>
      </c>
      <c r="B65" s="682" t="s">
        <v>257</v>
      </c>
      <c r="C65" s="682"/>
      <c r="D65" s="682"/>
      <c r="E65" s="682"/>
      <c r="F65" s="682"/>
      <c r="G65" s="682"/>
      <c r="H65" s="682"/>
      <c r="I65" s="682"/>
      <c r="J65" s="438"/>
    </row>
    <row r="66" spans="1:11" ht="17.25" x14ac:dyDescent="0.2">
      <c r="A66" s="439"/>
      <c r="B66" s="682"/>
      <c r="C66" s="682"/>
      <c r="D66" s="682"/>
      <c r="E66" s="682"/>
      <c r="F66" s="682"/>
      <c r="G66" s="682"/>
      <c r="H66" s="682"/>
      <c r="I66" s="682"/>
      <c r="J66" s="438"/>
    </row>
    <row r="67" spans="1:11" ht="17.25" x14ac:dyDescent="0.2">
      <c r="A67" s="437" t="s">
        <v>83</v>
      </c>
      <c r="B67" s="682" t="s">
        <v>258</v>
      </c>
      <c r="C67" s="682"/>
      <c r="D67" s="682"/>
      <c r="E67" s="682"/>
      <c r="F67" s="682"/>
      <c r="G67" s="682"/>
      <c r="H67" s="682"/>
      <c r="I67" s="682"/>
      <c r="J67" s="438"/>
    </row>
    <row r="68" spans="1:11" ht="17.25" x14ac:dyDescent="0.2">
      <c r="A68" s="440"/>
      <c r="B68" s="682"/>
      <c r="C68" s="682"/>
      <c r="D68" s="682"/>
      <c r="E68" s="682"/>
      <c r="F68" s="682"/>
      <c r="G68" s="682"/>
      <c r="H68" s="682"/>
      <c r="I68" s="682"/>
      <c r="J68" s="438"/>
    </row>
    <row r="69" spans="1:11" ht="22.5" hidden="1" customHeight="1" x14ac:dyDescent="0.2">
      <c r="A69" s="441"/>
      <c r="B69" s="442"/>
      <c r="C69" s="443"/>
      <c r="D69" s="443"/>
      <c r="E69" s="443"/>
      <c r="F69" s="443"/>
      <c r="G69" s="443"/>
      <c r="H69" s="443"/>
      <c r="I69" s="443"/>
      <c r="J69" s="444"/>
    </row>
    <row r="70" spans="1:11" ht="22.5" hidden="1" customHeight="1" x14ac:dyDescent="0.2">
      <c r="A70" s="441"/>
      <c r="B70" s="443"/>
      <c r="C70" s="443"/>
      <c r="D70" s="443"/>
      <c r="E70" s="443"/>
      <c r="F70" s="443"/>
      <c r="G70" s="443"/>
      <c r="H70" s="443"/>
      <c r="I70" s="443"/>
    </row>
    <row r="71" spans="1:11" ht="12" hidden="1" customHeight="1" x14ac:dyDescent="0.25">
      <c r="B71" s="443"/>
      <c r="E71" s="446"/>
      <c r="F71" s="447"/>
      <c r="G71" s="447"/>
      <c r="H71" s="447"/>
      <c r="I71" s="447"/>
      <c r="J71" s="447"/>
      <c r="K71" s="316"/>
    </row>
    <row r="72" spans="1:11" ht="12" hidden="1" customHeight="1" x14ac:dyDescent="0.25">
      <c r="E72" s="446"/>
      <c r="F72" s="447"/>
      <c r="G72" s="447"/>
      <c r="H72" s="447"/>
      <c r="I72" s="447"/>
      <c r="J72" s="448"/>
      <c r="K72" s="317"/>
    </row>
    <row r="73" spans="1:11" ht="12" hidden="1" customHeight="1" x14ac:dyDescent="0.2">
      <c r="E73" s="446"/>
      <c r="F73" s="449"/>
      <c r="G73" s="449"/>
      <c r="H73" s="449"/>
      <c r="I73" s="449"/>
      <c r="J73" s="446"/>
    </row>
    <row r="74" spans="1:11" ht="12" hidden="1" customHeight="1" x14ac:dyDescent="0.2">
      <c r="E74" s="446"/>
      <c r="F74" s="449"/>
      <c r="G74" s="449"/>
      <c r="H74" s="449"/>
      <c r="I74" s="449"/>
      <c r="J74" s="446"/>
    </row>
    <row r="75" spans="1:11" ht="12" hidden="1" customHeight="1" x14ac:dyDescent="0.2">
      <c r="E75" s="446"/>
      <c r="F75" s="449"/>
      <c r="G75" s="449"/>
      <c r="H75" s="449"/>
      <c r="I75" s="449"/>
      <c r="J75" s="446"/>
    </row>
    <row r="76" spans="1:11" ht="10.5" hidden="1" customHeight="1" x14ac:dyDescent="0.2">
      <c r="E76" s="446"/>
      <c r="F76" s="449"/>
      <c r="G76" s="449"/>
      <c r="H76" s="449"/>
      <c r="I76" s="449"/>
      <c r="J76" s="446"/>
    </row>
    <row r="77" spans="1:11" ht="10.5" hidden="1" customHeight="1" x14ac:dyDescent="0.2"/>
  </sheetData>
  <sheetProtection password="9D29" sheet="1" objects="1" scenarios="1"/>
  <protectedRanges>
    <protectedRange sqref="E10:E19" name="Range1"/>
    <protectedRange sqref="D25:D26" name="Range2"/>
    <protectedRange sqref="E35:E42" name="Range3"/>
    <protectedRange sqref="E46:E53" name="Range4"/>
    <protectedRange sqref="D60:D61" name="Range5"/>
  </protectedRanges>
  <mergeCells count="59">
    <mergeCell ref="B9:C9"/>
    <mergeCell ref="B10:C10"/>
    <mergeCell ref="B11:C11"/>
    <mergeCell ref="C4:E4"/>
    <mergeCell ref="B13:C13"/>
    <mergeCell ref="B17:C17"/>
    <mergeCell ref="B39:C39"/>
    <mergeCell ref="B12:C12"/>
    <mergeCell ref="B18:C18"/>
    <mergeCell ref="B14:C14"/>
    <mergeCell ref="B38:C38"/>
    <mergeCell ref="A28:C28"/>
    <mergeCell ref="B15:C15"/>
    <mergeCell ref="B16:C16"/>
    <mergeCell ref="B19:C19"/>
    <mergeCell ref="B20:C20"/>
    <mergeCell ref="B34:C34"/>
    <mergeCell ref="B35:C35"/>
    <mergeCell ref="B36:C36"/>
    <mergeCell ref="A24:C24"/>
    <mergeCell ref="A25:C25"/>
    <mergeCell ref="A1:J1"/>
    <mergeCell ref="A3:B3"/>
    <mergeCell ref="C3:E3"/>
    <mergeCell ref="A6:A8"/>
    <mergeCell ref="B6:C8"/>
    <mergeCell ref="A4:B4"/>
    <mergeCell ref="G4:H4"/>
    <mergeCell ref="I3:J3"/>
    <mergeCell ref="B45:C45"/>
    <mergeCell ref="A63:C63"/>
    <mergeCell ref="B41:C41"/>
    <mergeCell ref="A61:C61"/>
    <mergeCell ref="A62:C62"/>
    <mergeCell ref="A58:E58"/>
    <mergeCell ref="B56:C56"/>
    <mergeCell ref="B43:C43"/>
    <mergeCell ref="B46:C46"/>
    <mergeCell ref="A59:C59"/>
    <mergeCell ref="A60:C60"/>
    <mergeCell ref="B52:C52"/>
    <mergeCell ref="B51:C51"/>
    <mergeCell ref="B53:C53"/>
    <mergeCell ref="B65:I66"/>
    <mergeCell ref="B67:I68"/>
    <mergeCell ref="A23:E23"/>
    <mergeCell ref="A31:A33"/>
    <mergeCell ref="B31:C33"/>
    <mergeCell ref="B48:C48"/>
    <mergeCell ref="A26:C26"/>
    <mergeCell ref="A27:C27"/>
    <mergeCell ref="B42:C42"/>
    <mergeCell ref="B47:C47"/>
    <mergeCell ref="B55:C55"/>
    <mergeCell ref="B49:C49"/>
    <mergeCell ref="B44:C44"/>
    <mergeCell ref="B37:C37"/>
    <mergeCell ref="B50:C50"/>
    <mergeCell ref="B40:C40"/>
  </mergeCells>
  <dataValidations count="22">
    <dataValidation allowBlank="1" showInputMessage="1" showErrorMessage="1" prompt="MTS Benefits - Enter total shared expenses that will be apportioned between Medical Transportation Services and NON-Medical Transportation Services." sqref="E49"/>
    <dataValidation allowBlank="1" showInputMessage="1" showErrorMessage="1" prompt="Depreciation - Buildings and Improvements - Enter total shared expenses that will be apportioned between Medical Transportation Services and NON-Medical Transportation Services." sqref="E10"/>
    <dataValidation allowBlank="1" showInputMessage="1" showErrorMessage="1" prompt="Depreciation - Leasehold Improvements - Enter total shared expenses that will be apportioned between Medical Transportation Services and NON-Medical Transportation Services." sqref="E11"/>
    <dataValidation allowBlank="1" showInputMessage="1" showErrorMessage="1" prompt="Depreciation - Equipment - Enter total shared expenses that will be apportioned between Medical Transportation Services and NON-Medical Transportation Services." sqref="E12"/>
    <dataValidation allowBlank="1" showInputMessage="1" showErrorMessage="1" prompt="Depreciation and Amortization - Other - Enter total shared expenses that will be apportioned between Medical Transportation Services and NON-Medical Transportation Services." sqref="E13"/>
    <dataValidation allowBlank="1" showInputMessage="1" showErrorMessage="1" prompt="Leases and Rentals - Enter total shared expenses that will be apportioned between Medical Transportation Services and NON-Medical Transportation Services." sqref="E14"/>
    <dataValidation allowBlank="1" showInputMessage="1" showErrorMessage="1" prompt="Property Taxes - Enter total shared expenses that will be apportioned between Medical Transportation Services and NON-Medical Transportation Services." sqref="E15"/>
    <dataValidation allowBlank="1" showInputMessage="1" showErrorMessage="1" prompt="Property Insurance - Enter total shared expenses that will be apportioned between Medical Transportation Services and NON-Medical Transportation Services." sqref="E16"/>
    <dataValidation allowBlank="1" showInputMessage="1" showErrorMessage="1" prompt="Interest - Property, Plant, and Equipment - Enter total shared expenses that will be apportioned between Medical Transportation Services and NON-Medical Transportation Services." sqref="E17"/>
    <dataValidation allowBlank="1" showInputMessage="1" showErrorMessage="1" prompt="Other - (Specify) - Enter total shared expenses that will be apportioned between Medical Transportation Services and NON-Medical Transportation Services." sqref="E18:E19 E39:E42 E50:E53"/>
    <dataValidation allowBlank="1" showInputMessage="1" showErrorMessage="1" prompt="MTS Square Footage" sqref="D25"/>
    <dataValidation allowBlank="1" showInputMessage="1" showErrorMessage="1" prompt="Non-MTS Square Footage" sqref="D26"/>
    <dataValidation allowBlank="1" showInputMessage="1" showErrorMessage="1" prompt="Enter Hours Logged for MTS Duty" sqref="D60"/>
    <dataValidation allowBlank="1" showInputMessage="1" showErrorMessage="1" prompt="Enter Hours Logged for NON-MTS Duty" sqref="D61"/>
    <dataValidation allowBlank="1" showInputMessage="1" showErrorMessage="1" prompt="Administrative Chief Benefits - Enter total shared expenses that will be apportioned between Medical Transportation Services and NON-Medical Transportation Services." sqref="E46"/>
    <dataValidation allowBlank="1" showInputMessage="1" showErrorMessage="1" prompt="Chief Benefits - Enter total shared expenses that will be apportioned between Medical Transportation Services and NON-Medical Transportation Services." sqref="E47"/>
    <dataValidation allowBlank="1" showInputMessage="1" showErrorMessage="1" prompt="Non-MTS Salaries - Enter total shared expenses that will be apportioned between Medical Transportation Services and NON-Medical Transportation Services." sqref="E37"/>
    <dataValidation allowBlank="1" showInputMessage="1" showErrorMessage="1" prompt="MTS Salaries - Enter total shared expenses that will be apportioned between Medical Transportation Services and NON-Medical Transportation Services." sqref="E38"/>
    <dataValidation allowBlank="1" showInputMessage="1" showErrorMessage="1" prompt="Administrative Chief Salary - Enter total shared expenses that will be apportioned between Medical Transportation Services and NON-Medical Transportation Services." sqref="E35"/>
    <dataValidation allowBlank="1" showInputMessage="1" showErrorMessage="1" prompt="Chief Salary - Enter total shared expenses that will be apportioned between Medical Transportation Services and NON-Medical Transportation Services." sqref="E36"/>
    <dataValidation allowBlank="1" showInputMessage="1" showErrorMessage="1" prompt="Non-MTS Benefits - Enter total shared expenses that will be apportioned between Medical Transportation Services and NON-Medical Transportation Services." sqref="E48"/>
    <dataValidation allowBlank="1" showInputMessage="1" showErrorMessage="1" prompt="Enter Other - (Specify)" sqref="B18:C19 B39:C42 B50:C53"/>
  </dataValidations>
  <printOptions horizontalCentered="1"/>
  <pageMargins left="0.33" right="0.33" top="0.75" bottom="0.5" header="0.25" footer="0.25"/>
  <pageSetup scale="58" orientation="portrait" horizontalDpi="300" verticalDpi="300" r:id="rId1"/>
  <headerFooter alignWithMargins="0">
    <oddHeader>&amp;LState of California – Health and Human Services Agency&amp;RDepartment of Health Care Services</oddHeader>
    <oddFooter>&amp;LDHCS 5285 (Revised 01/2023)&amp;RPage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79"/>
  <sheetViews>
    <sheetView showGridLines="0" view="pageLayout" topLeftCell="A36" zoomScale="70" zoomScaleNormal="80" zoomScaleSheetLayoutView="100" zoomScalePageLayoutView="70" workbookViewId="0">
      <selection activeCell="E16" sqref="E16"/>
    </sheetView>
  </sheetViews>
  <sheetFormatPr defaultColWidth="0" defaultRowHeight="10.5" customHeight="1" zeroHeight="1" x14ac:dyDescent="0.2"/>
  <cols>
    <col min="1" max="1" width="4.5546875" style="33" customWidth="1"/>
    <col min="2" max="2" width="15.109375" style="33" customWidth="1"/>
    <col min="3" max="3" width="16.88671875" style="33" customWidth="1"/>
    <col min="4" max="4" width="9" style="33" customWidth="1"/>
    <col min="5" max="8" width="15" style="372" customWidth="1"/>
    <col min="9" max="10" width="14.88671875" style="372" customWidth="1"/>
    <col min="11" max="16384" width="4.6640625" style="10" hidden="1"/>
  </cols>
  <sheetData>
    <row r="1" spans="1:10" s="9" customFormat="1" ht="18" customHeight="1" x14ac:dyDescent="0.2">
      <c r="A1" s="660" t="s">
        <v>163</v>
      </c>
      <c r="B1" s="660"/>
      <c r="C1" s="660"/>
      <c r="D1" s="660"/>
      <c r="E1" s="660"/>
      <c r="F1" s="660"/>
      <c r="G1" s="660"/>
      <c r="H1" s="660"/>
      <c r="I1" s="660"/>
      <c r="J1" s="660"/>
    </row>
    <row r="2" spans="1:10" ht="16.5" customHeight="1" x14ac:dyDescent="0.2">
      <c r="A2" s="365"/>
      <c r="B2" s="365"/>
      <c r="C2" s="366"/>
      <c r="D2" s="366"/>
      <c r="E2" s="367"/>
      <c r="F2" s="367"/>
      <c r="G2" s="367"/>
      <c r="H2" s="367"/>
      <c r="I2" s="367"/>
      <c r="J2" s="393"/>
    </row>
    <row r="3" spans="1:10" ht="16.5" customHeight="1" x14ac:dyDescent="0.2">
      <c r="A3" s="661" t="s">
        <v>282</v>
      </c>
      <c r="B3" s="661"/>
      <c r="C3" s="697">
        <f>Fire_District_Name</f>
        <v>0</v>
      </c>
      <c r="D3" s="697"/>
      <c r="E3" s="697"/>
      <c r="F3" s="394"/>
      <c r="H3" s="370" t="s">
        <v>91</v>
      </c>
      <c r="I3" s="662">
        <f>FYE</f>
        <v>44926</v>
      </c>
      <c r="J3" s="662"/>
    </row>
    <row r="4" spans="1:10" ht="16.5" customHeight="1" x14ac:dyDescent="0.2">
      <c r="A4" s="661" t="s">
        <v>283</v>
      </c>
      <c r="B4" s="661"/>
      <c r="C4" s="688">
        <f>NPI</f>
        <v>0</v>
      </c>
      <c r="D4" s="688"/>
      <c r="E4" s="688"/>
      <c r="F4" s="394"/>
      <c r="G4" s="689"/>
      <c r="H4" s="689"/>
      <c r="I4" s="373"/>
      <c r="J4" s="373"/>
    </row>
    <row r="5" spans="1:10" ht="16.5" customHeight="1" thickBot="1" x14ac:dyDescent="0.25">
      <c r="C5" s="38"/>
      <c r="D5" s="38"/>
      <c r="E5" s="39"/>
      <c r="F5" s="39"/>
      <c r="G5" s="39"/>
      <c r="H5" s="374"/>
      <c r="I5" s="374"/>
      <c r="J5" s="395"/>
    </row>
    <row r="6" spans="1:10" ht="15.75" x14ac:dyDescent="0.2">
      <c r="A6" s="702" t="s">
        <v>69</v>
      </c>
      <c r="B6" s="667" t="s">
        <v>55</v>
      </c>
      <c r="C6" s="668"/>
      <c r="D6" s="375"/>
      <c r="E6" s="376">
        <v>1</v>
      </c>
      <c r="F6" s="376">
        <v>2</v>
      </c>
      <c r="G6" s="376">
        <v>3</v>
      </c>
      <c r="H6" s="376">
        <v>4</v>
      </c>
      <c r="I6" s="429">
        <v>5</v>
      </c>
      <c r="J6" s="377">
        <v>6</v>
      </c>
    </row>
    <row r="7" spans="1:10" ht="39.75" customHeight="1" x14ac:dyDescent="0.2">
      <c r="A7" s="703"/>
      <c r="B7" s="669"/>
      <c r="C7" s="670"/>
      <c r="D7" s="378" t="s">
        <v>77</v>
      </c>
      <c r="E7" s="379" t="s">
        <v>81</v>
      </c>
      <c r="F7" s="379" t="s">
        <v>187</v>
      </c>
      <c r="G7" s="379" t="s">
        <v>188</v>
      </c>
      <c r="H7" s="379" t="s">
        <v>82</v>
      </c>
      <c r="I7" s="380" t="s">
        <v>133</v>
      </c>
      <c r="J7" s="381" t="s">
        <v>134</v>
      </c>
    </row>
    <row r="8" spans="1:10" ht="32.25" thickBot="1" x14ac:dyDescent="0.25">
      <c r="A8" s="704"/>
      <c r="B8" s="671"/>
      <c r="C8" s="672"/>
      <c r="D8" s="382"/>
      <c r="E8" s="383" t="s">
        <v>281</v>
      </c>
      <c r="F8" s="383" t="s">
        <v>156</v>
      </c>
      <c r="G8" s="383" t="s">
        <v>98</v>
      </c>
      <c r="H8" s="383"/>
      <c r="I8" s="434">
        <f>G59</f>
        <v>0</v>
      </c>
      <c r="J8" s="431">
        <f>+G60</f>
        <v>0</v>
      </c>
    </row>
    <row r="9" spans="1:10" ht="17.25" customHeight="1" thickTop="1" x14ac:dyDescent="0.2">
      <c r="A9" s="34"/>
      <c r="B9" s="674" t="str">
        <f>+'Sch 1 - Total Expense'!B47:C47</f>
        <v>Administrative and General</v>
      </c>
      <c r="C9" s="674"/>
      <c r="D9" s="50"/>
      <c r="E9" s="35"/>
      <c r="F9" s="35"/>
      <c r="G9" s="35"/>
      <c r="H9" s="35"/>
      <c r="I9" s="54"/>
      <c r="J9" s="36"/>
    </row>
    <row r="10" spans="1:10" ht="15.75" customHeight="1" x14ac:dyDescent="0.2">
      <c r="A10" s="417">
        <f>+'Sch 1 - Total Expense'!A48</f>
        <v>27</v>
      </c>
      <c r="B10" s="658" t="str">
        <f>+'Sch 1 - Total Expense'!B48:C48</f>
        <v>Administrative</v>
      </c>
      <c r="C10" s="658"/>
      <c r="D10" s="94" t="str">
        <f>IF('Sch 2 - MTS Expense'!D48="","",'Sch 2 - MTS Expense'!D48)</f>
        <v/>
      </c>
      <c r="E10" s="119">
        <v>0</v>
      </c>
      <c r="F10" s="120">
        <f>SUMIFS('Sch 6 - Reclassifications'!$H$9:$H$69,'Sch 6 - Reclassifications'!$F$9:$F$69,'Sch 5 - A&amp;G'!$A10,'Sch 6 - Reclassifications'!$G$9:$G$69,5)-SUMIFS('Sch 6 - Reclassifications'!$L$9:$L$69,'Sch 6 - Reclassifications'!$J$9:$J$69,'Sch 5 - A&amp;G'!$A10,'Sch 6 - Reclassifications'!$K$9:$K$69,5)</f>
        <v>0</v>
      </c>
      <c r="G10" s="120">
        <f>SUMIFS('Sch 7 - Adjustments'!$E$9:$E$37,'Sch 7 - Adjustments'!$I$9:$I$37,'Sch 5 - A&amp;G'!$A10,'Sch 7 - Adjustments'!$H$9:$H$37,5)</f>
        <v>0</v>
      </c>
      <c r="H10" s="120">
        <f>SUM(E10:G10)</f>
        <v>0</v>
      </c>
      <c r="I10" s="120">
        <f>+H10*$I$8</f>
        <v>0</v>
      </c>
      <c r="J10" s="112">
        <f t="shared" ref="J10:J40" si="0">+H10*$J$8</f>
        <v>0</v>
      </c>
    </row>
    <row r="11" spans="1:10" ht="15.75" customHeight="1" x14ac:dyDescent="0.2">
      <c r="A11" s="417">
        <f>+'Sch 1 - Total Expense'!A49</f>
        <v>28</v>
      </c>
      <c r="B11" s="658" t="str">
        <f>+'Sch 1 - Total Expense'!B49:C49</f>
        <v>Legal</v>
      </c>
      <c r="C11" s="658"/>
      <c r="D11" s="94" t="str">
        <f>IF('Sch 2 - MTS Expense'!D49="","",'Sch 2 - MTS Expense'!D49)</f>
        <v/>
      </c>
      <c r="E11" s="121">
        <v>0</v>
      </c>
      <c r="F11" s="169">
        <f>SUMIFS('Sch 6 - Reclassifications'!$H$9:$H$69,'Sch 6 - Reclassifications'!$F$9:$F$69,'Sch 5 - A&amp;G'!$A11,'Sch 6 - Reclassifications'!$G$9:$G$69,5)-SUMIFS('Sch 6 - Reclassifications'!$L$9:$L$69,'Sch 6 - Reclassifications'!$J$9:$J$69,'Sch 5 - A&amp;G'!$A11,'Sch 6 - Reclassifications'!$K$9:$K$69,5)</f>
        <v>0</v>
      </c>
      <c r="G11" s="169">
        <f>SUMIFS('Sch 7 - Adjustments'!$E$9:$E$37,'Sch 7 - Adjustments'!$I$9:$I$37,'Sch 5 - A&amp;G'!$A11,'Sch 7 - Adjustments'!$H$9:$H$37,5)</f>
        <v>0</v>
      </c>
      <c r="H11" s="134">
        <f>SUM(E11:G11)</f>
        <v>0</v>
      </c>
      <c r="I11" s="170">
        <f>+H11*$I$8</f>
        <v>0</v>
      </c>
      <c r="J11" s="111">
        <f t="shared" si="0"/>
        <v>0</v>
      </c>
    </row>
    <row r="12" spans="1:10" ht="15.75" customHeight="1" x14ac:dyDescent="0.2">
      <c r="A12" s="417">
        <f>+'Sch 1 - Total Expense'!A50</f>
        <v>29</v>
      </c>
      <c r="B12" s="658" t="str">
        <f>+'Sch 1 - Total Expense'!B50:C50</f>
        <v>Accounting</v>
      </c>
      <c r="C12" s="658"/>
      <c r="D12" s="94" t="str">
        <f>IF('Sch 2 - MTS Expense'!D50="","",'Sch 2 - MTS Expense'!D50)</f>
        <v/>
      </c>
      <c r="E12" s="121">
        <v>0</v>
      </c>
      <c r="F12" s="169">
        <f>SUMIFS('Sch 6 - Reclassifications'!$H$9:$H$69,'Sch 6 - Reclassifications'!$F$9:$F$69,'Sch 5 - A&amp;G'!$A12,'Sch 6 - Reclassifications'!$G$9:$G$69,5)-SUMIFS('Sch 6 - Reclassifications'!$L$9:$L$69,'Sch 6 - Reclassifications'!$J$9:$J$69,'Sch 5 - A&amp;G'!$A12,'Sch 6 - Reclassifications'!$K$9:$K$69,5)</f>
        <v>0</v>
      </c>
      <c r="G12" s="169">
        <f>SUMIFS('Sch 7 - Adjustments'!$E$9:$E$37,'Sch 7 - Adjustments'!$I$9:$I$37,'Sch 5 - A&amp;G'!$A12,'Sch 7 - Adjustments'!$H$9:$H$37,5)</f>
        <v>0</v>
      </c>
      <c r="H12" s="134">
        <f t="shared" ref="H12:H39" si="1">SUM(E12:G12)</f>
        <v>0</v>
      </c>
      <c r="I12" s="170">
        <f t="shared" ref="I12:I40" si="2">+H12*$I$8</f>
        <v>0</v>
      </c>
      <c r="J12" s="111">
        <f t="shared" si="0"/>
        <v>0</v>
      </c>
    </row>
    <row r="13" spans="1:10" ht="15.75" customHeight="1" x14ac:dyDescent="0.2">
      <c r="A13" s="417">
        <f>+'Sch 1 - Total Expense'!A51</f>
        <v>30</v>
      </c>
      <c r="B13" s="658" t="str">
        <f>+'Sch 1 - Total Expense'!B51:C51</f>
        <v xml:space="preserve">Advertising </v>
      </c>
      <c r="C13" s="658"/>
      <c r="D13" s="94" t="str">
        <f>IF('Sch 2 - MTS Expense'!D51="","",'Sch 2 - MTS Expense'!D51)</f>
        <v/>
      </c>
      <c r="E13" s="121">
        <v>0</v>
      </c>
      <c r="F13" s="169">
        <f>SUMIFS('Sch 6 - Reclassifications'!$H$9:$H$69,'Sch 6 - Reclassifications'!$F$9:$F$69,'Sch 5 - A&amp;G'!$A13,'Sch 6 - Reclassifications'!$G$9:$G$69,5)-SUMIFS('Sch 6 - Reclassifications'!$L$9:$L$69,'Sch 6 - Reclassifications'!$J$9:$J$69,'Sch 5 - A&amp;G'!$A13,'Sch 6 - Reclassifications'!$K$9:$K$69,5)</f>
        <v>0</v>
      </c>
      <c r="G13" s="169">
        <f>SUMIFS('Sch 7 - Adjustments'!$E$9:$E$37,'Sch 7 - Adjustments'!$I$9:$I$37,'Sch 5 - A&amp;G'!$A13,'Sch 7 - Adjustments'!$H$9:$H$37,5)</f>
        <v>0</v>
      </c>
      <c r="H13" s="134">
        <f t="shared" si="1"/>
        <v>0</v>
      </c>
      <c r="I13" s="170">
        <f t="shared" si="2"/>
        <v>0</v>
      </c>
      <c r="J13" s="111">
        <f t="shared" si="0"/>
        <v>0</v>
      </c>
    </row>
    <row r="14" spans="1:10" ht="15.75" customHeight="1" x14ac:dyDescent="0.2">
      <c r="A14" s="417">
        <f>+'Sch 1 - Total Expense'!A52</f>
        <v>31</v>
      </c>
      <c r="B14" s="658" t="str">
        <f>+'Sch 1 - Total Expense'!B52:C52</f>
        <v>Consulting Expenses</v>
      </c>
      <c r="C14" s="658"/>
      <c r="D14" s="94" t="str">
        <f>IF('Sch 2 - MTS Expense'!D52="","",'Sch 2 - MTS Expense'!D52)</f>
        <v/>
      </c>
      <c r="E14" s="217">
        <v>0</v>
      </c>
      <c r="F14" s="169">
        <f>SUMIFS('Sch 6 - Reclassifications'!$H$9:$H$69,'Sch 6 - Reclassifications'!$F$9:$F$69,'Sch 5 - A&amp;G'!$A14,'Sch 6 - Reclassifications'!$G$9:$G$69,5)-SUMIFS('Sch 6 - Reclassifications'!$L$9:$L$69,'Sch 6 - Reclassifications'!$J$9:$J$69,'Sch 5 - A&amp;G'!$A14,'Sch 6 - Reclassifications'!$K$9:$K$69,5)</f>
        <v>0</v>
      </c>
      <c r="G14" s="169">
        <f>SUMIFS('Sch 7 - Adjustments'!$E$9:$E$37,'Sch 7 - Adjustments'!$I$9:$I$37,'Sch 5 - A&amp;G'!$A14,'Sch 7 - Adjustments'!$H$9:$H$37,5)</f>
        <v>0</v>
      </c>
      <c r="H14" s="134">
        <f t="shared" si="1"/>
        <v>0</v>
      </c>
      <c r="I14" s="170">
        <f t="shared" si="2"/>
        <v>0</v>
      </c>
      <c r="J14" s="111">
        <f t="shared" si="0"/>
        <v>0</v>
      </c>
    </row>
    <row r="15" spans="1:10" ht="15.75" customHeight="1" x14ac:dyDescent="0.2">
      <c r="A15" s="417">
        <f>+'Sch 1 - Total Expense'!A53</f>
        <v>32</v>
      </c>
      <c r="B15" s="658" t="str">
        <f>+'Sch 1 - Total Expense'!B53:C53</f>
        <v>Contracted Labor</v>
      </c>
      <c r="C15" s="658"/>
      <c r="D15" s="94" t="str">
        <f>IF('Sch 2 - MTS Expense'!D53="","",'Sch 2 - MTS Expense'!D53)</f>
        <v/>
      </c>
      <c r="E15" s="217">
        <v>0</v>
      </c>
      <c r="F15" s="169">
        <f>SUMIFS('Sch 6 - Reclassifications'!$H$9:$H$69,'Sch 6 - Reclassifications'!$F$9:$F$69,'Sch 5 - A&amp;G'!$A15,'Sch 6 - Reclassifications'!$G$9:$G$69,5)-SUMIFS('Sch 6 - Reclassifications'!$L$9:$L$69,'Sch 6 - Reclassifications'!$J$9:$J$69,'Sch 5 - A&amp;G'!$A15,'Sch 6 - Reclassifications'!$K$9:$K$69,5)</f>
        <v>0</v>
      </c>
      <c r="G15" s="169">
        <f>SUMIFS('Sch 7 - Adjustments'!$E$9:$E$37,'Sch 7 - Adjustments'!$I$9:$I$37,'Sch 5 - A&amp;G'!$A15,'Sch 7 - Adjustments'!$H$9:$H$37,5)</f>
        <v>0</v>
      </c>
      <c r="H15" s="134">
        <f t="shared" si="1"/>
        <v>0</v>
      </c>
      <c r="I15" s="170">
        <f t="shared" si="2"/>
        <v>0</v>
      </c>
      <c r="J15" s="111">
        <f t="shared" si="0"/>
        <v>0</v>
      </c>
    </row>
    <row r="16" spans="1:10" ht="15.75" customHeight="1" x14ac:dyDescent="0.2">
      <c r="A16" s="417">
        <f>+'Sch 1 - Total Expense'!A54</f>
        <v>33</v>
      </c>
      <c r="B16" s="658" t="str">
        <f>+'Sch 1 - Total Expense'!B54:C54</f>
        <v>Interest - Other</v>
      </c>
      <c r="C16" s="658"/>
      <c r="D16" s="94" t="str">
        <f>IF('Sch 2 - MTS Expense'!D54="","",'Sch 2 - MTS Expense'!D54)</f>
        <v/>
      </c>
      <c r="E16" s="217">
        <v>0</v>
      </c>
      <c r="F16" s="169">
        <f>SUMIFS('Sch 6 - Reclassifications'!$H$9:$H$69,'Sch 6 - Reclassifications'!$F$9:$F$69,'Sch 5 - A&amp;G'!$A16,'Sch 6 - Reclassifications'!$G$9:$G$69,5)-SUMIFS('Sch 6 - Reclassifications'!$L$9:$L$69,'Sch 6 - Reclassifications'!$J$9:$J$69,'Sch 5 - A&amp;G'!$A16,'Sch 6 - Reclassifications'!$K$9:$K$69,5)</f>
        <v>0</v>
      </c>
      <c r="G16" s="169">
        <f>SUMIFS('Sch 7 - Adjustments'!$E$9:$E$37,'Sch 7 - Adjustments'!$I$9:$I$37,'Sch 5 - A&amp;G'!$A16,'Sch 7 - Adjustments'!$H$9:$H$37,5)</f>
        <v>0</v>
      </c>
      <c r="H16" s="134">
        <f t="shared" si="1"/>
        <v>0</v>
      </c>
      <c r="I16" s="170">
        <f t="shared" si="2"/>
        <v>0</v>
      </c>
      <c r="J16" s="111">
        <f t="shared" si="0"/>
        <v>0</v>
      </c>
    </row>
    <row r="17" spans="1:10" ht="15.75" customHeight="1" x14ac:dyDescent="0.2">
      <c r="A17" s="417">
        <f>+'Sch 1 - Total Expense'!A55</f>
        <v>34</v>
      </c>
      <c r="B17" s="658" t="str">
        <f>+'Sch 1 - Total Expense'!B55:C55</f>
        <v>Training</v>
      </c>
      <c r="C17" s="658"/>
      <c r="D17" s="94" t="str">
        <f>IF('Sch 2 - MTS Expense'!D55="","",'Sch 2 - MTS Expense'!D55)</f>
        <v/>
      </c>
      <c r="E17" s="217">
        <v>0</v>
      </c>
      <c r="F17" s="169">
        <f>SUMIFS('Sch 6 - Reclassifications'!$H$9:$H$69,'Sch 6 - Reclassifications'!$F$9:$F$69,'Sch 5 - A&amp;G'!$A17,'Sch 6 - Reclassifications'!$G$9:$G$69,5)-SUMIFS('Sch 6 - Reclassifications'!$L$9:$L$69,'Sch 6 - Reclassifications'!$J$9:$J$69,'Sch 5 - A&amp;G'!$A17,'Sch 6 - Reclassifications'!$K$9:$K$69,5)</f>
        <v>0</v>
      </c>
      <c r="G17" s="169">
        <f>SUMIFS('Sch 7 - Adjustments'!$E$9:$E$37,'Sch 7 - Adjustments'!$I$9:$I$37,'Sch 5 - A&amp;G'!$A17,'Sch 7 - Adjustments'!$H$9:$H$37,5)</f>
        <v>0</v>
      </c>
      <c r="H17" s="134">
        <f t="shared" si="1"/>
        <v>0</v>
      </c>
      <c r="I17" s="170">
        <f t="shared" si="2"/>
        <v>0</v>
      </c>
      <c r="J17" s="111">
        <f t="shared" si="0"/>
        <v>0</v>
      </c>
    </row>
    <row r="18" spans="1:10" ht="15.75" customHeight="1" x14ac:dyDescent="0.2">
      <c r="A18" s="417">
        <f>+'Sch 1 - Total Expense'!A56</f>
        <v>35</v>
      </c>
      <c r="B18" s="658" t="str">
        <f>+'Sch 1 - Total Expense'!B56:C56</f>
        <v>General Insurance</v>
      </c>
      <c r="C18" s="658"/>
      <c r="D18" s="94" t="str">
        <f>IF('Sch 2 - MTS Expense'!D56="","",'Sch 2 - MTS Expense'!D56)</f>
        <v/>
      </c>
      <c r="E18" s="217">
        <v>0</v>
      </c>
      <c r="F18" s="169">
        <f>SUMIFS('Sch 6 - Reclassifications'!$H$9:$H$69,'Sch 6 - Reclassifications'!$F$9:$F$69,'Sch 5 - A&amp;G'!$A18,'Sch 6 - Reclassifications'!$G$9:$G$69,5)-SUMIFS('Sch 6 - Reclassifications'!$L$9:$L$69,'Sch 6 - Reclassifications'!$J$9:$J$69,'Sch 5 - A&amp;G'!$A18,'Sch 6 - Reclassifications'!$K$9:$K$69,5)</f>
        <v>0</v>
      </c>
      <c r="G18" s="169">
        <f>SUMIFS('Sch 7 - Adjustments'!$E$9:$E$37,'Sch 7 - Adjustments'!$I$9:$I$37,'Sch 5 - A&amp;G'!$A18,'Sch 7 - Adjustments'!$H$9:$H$37,5)</f>
        <v>0</v>
      </c>
      <c r="H18" s="134">
        <f t="shared" si="1"/>
        <v>0</v>
      </c>
      <c r="I18" s="170">
        <f t="shared" si="2"/>
        <v>0</v>
      </c>
      <c r="J18" s="111">
        <f t="shared" si="0"/>
        <v>0</v>
      </c>
    </row>
    <row r="19" spans="1:10" ht="15.75" customHeight="1" x14ac:dyDescent="0.2">
      <c r="A19" s="417">
        <f>+'Sch 1 - Total Expense'!A57</f>
        <v>36</v>
      </c>
      <c r="B19" s="658" t="str">
        <f>+'Sch 1 - Total Expense'!B57:C57</f>
        <v>Supplies</v>
      </c>
      <c r="C19" s="658"/>
      <c r="D19" s="94" t="str">
        <f>IF('Sch 2 - MTS Expense'!D57="","",'Sch 2 - MTS Expense'!D57)</f>
        <v/>
      </c>
      <c r="E19" s="217">
        <v>0</v>
      </c>
      <c r="F19" s="169">
        <f>SUMIFS('Sch 6 - Reclassifications'!$H$9:$H$69,'Sch 6 - Reclassifications'!$F$9:$F$69,'Sch 5 - A&amp;G'!$A19,'Sch 6 - Reclassifications'!$G$9:$G$69,5)-SUMIFS('Sch 6 - Reclassifications'!$L$9:$L$69,'Sch 6 - Reclassifications'!$J$9:$J$69,'Sch 5 - A&amp;G'!$A19,'Sch 6 - Reclassifications'!$K$9:$K$69,5)</f>
        <v>0</v>
      </c>
      <c r="G19" s="169">
        <f>SUMIFS('Sch 7 - Adjustments'!$E$9:$E$37,'Sch 7 - Adjustments'!$I$9:$I$37,'Sch 5 - A&amp;G'!$A19,'Sch 7 - Adjustments'!$H$9:$H$37,5)</f>
        <v>0</v>
      </c>
      <c r="H19" s="134">
        <f t="shared" si="1"/>
        <v>0</v>
      </c>
      <c r="I19" s="170">
        <f t="shared" si="2"/>
        <v>0</v>
      </c>
      <c r="J19" s="111">
        <f t="shared" si="0"/>
        <v>0</v>
      </c>
    </row>
    <row r="20" spans="1:10" ht="15.75" customHeight="1" x14ac:dyDescent="0.2">
      <c r="A20" s="417">
        <f>+'Sch 1 - Total Expense'!A58</f>
        <v>37</v>
      </c>
      <c r="B20" s="658" t="str">
        <f>+'Sch 1 - Total Expense'!B58:C58</f>
        <v>Bad Debt</v>
      </c>
      <c r="C20" s="658"/>
      <c r="D20" s="94" t="str">
        <f>IF('Sch 2 - MTS Expense'!D58="","",'Sch 2 - MTS Expense'!D58)</f>
        <v/>
      </c>
      <c r="E20" s="217">
        <v>0</v>
      </c>
      <c r="F20" s="169">
        <f>SUMIFS('Sch 6 - Reclassifications'!$H$9:$H$69,'Sch 6 - Reclassifications'!$F$9:$F$69,'Sch 5 - A&amp;G'!$A20,'Sch 6 - Reclassifications'!$G$9:$G$69,5)-SUMIFS('Sch 6 - Reclassifications'!$L$9:$L$69,'Sch 6 - Reclassifications'!$J$9:$J$69,'Sch 5 - A&amp;G'!$A20,'Sch 6 - Reclassifications'!$K$9:$K$69,5)</f>
        <v>0</v>
      </c>
      <c r="G20" s="169">
        <f>SUMIFS('Sch 7 - Adjustments'!$E$9:$E$37,'Sch 7 - Adjustments'!$I$9:$I$37,'Sch 5 - A&amp;G'!$A20,'Sch 7 - Adjustments'!$H$9:$H$37,5)</f>
        <v>0</v>
      </c>
      <c r="H20" s="134">
        <f t="shared" si="1"/>
        <v>0</v>
      </c>
      <c r="I20" s="170">
        <f t="shared" si="2"/>
        <v>0</v>
      </c>
      <c r="J20" s="111">
        <f t="shared" si="0"/>
        <v>0</v>
      </c>
    </row>
    <row r="21" spans="1:10" ht="15.75" customHeight="1" x14ac:dyDescent="0.2">
      <c r="A21" s="417">
        <f>+'Sch 1 - Total Expense'!A59</f>
        <v>38</v>
      </c>
      <c r="B21" s="658" t="str">
        <f>+'Sch 1 - Total Expense'!B59:C59</f>
        <v>Plant Operations and Maintenance</v>
      </c>
      <c r="C21" s="658"/>
      <c r="D21" s="94" t="str">
        <f>IF('Sch 2 - MTS Expense'!D59="","",'Sch 2 - MTS Expense'!D59)</f>
        <v/>
      </c>
      <c r="E21" s="217">
        <v>0</v>
      </c>
      <c r="F21" s="169">
        <f>SUMIFS('Sch 6 - Reclassifications'!$H$9:$H$69,'Sch 6 - Reclassifications'!$F$9:$F$69,'Sch 5 - A&amp;G'!$A21,'Sch 6 - Reclassifications'!$G$9:$G$69,5)-SUMIFS('Sch 6 - Reclassifications'!$L$9:$L$69,'Sch 6 - Reclassifications'!$J$9:$J$69,'Sch 5 - A&amp;G'!$A21,'Sch 6 - Reclassifications'!$K$9:$K$69,5)</f>
        <v>0</v>
      </c>
      <c r="G21" s="169">
        <f>SUMIFS('Sch 7 - Adjustments'!$E$9:$E$37,'Sch 7 - Adjustments'!$I$9:$I$37,'Sch 5 - A&amp;G'!$A21,'Sch 7 - Adjustments'!$H$9:$H$37,5)</f>
        <v>0</v>
      </c>
      <c r="H21" s="134">
        <f t="shared" si="1"/>
        <v>0</v>
      </c>
      <c r="I21" s="170">
        <f t="shared" si="2"/>
        <v>0</v>
      </c>
      <c r="J21" s="111">
        <f t="shared" si="0"/>
        <v>0</v>
      </c>
    </row>
    <row r="22" spans="1:10" ht="15.75" customHeight="1" x14ac:dyDescent="0.2">
      <c r="A22" s="417">
        <f>+'Sch 1 - Total Expense'!A60</f>
        <v>39</v>
      </c>
      <c r="B22" s="658" t="str">
        <f>+'Sch 1 - Total Expense'!B60:C60</f>
        <v>Housekeeping</v>
      </c>
      <c r="C22" s="658"/>
      <c r="D22" s="94" t="str">
        <f>IF('Sch 2 - MTS Expense'!D60="","",'Sch 2 - MTS Expense'!D60)</f>
        <v/>
      </c>
      <c r="E22" s="217">
        <v>0</v>
      </c>
      <c r="F22" s="169">
        <f>SUMIFS('Sch 6 - Reclassifications'!$H$9:$H$69,'Sch 6 - Reclassifications'!$F$9:$F$69,'Sch 5 - A&amp;G'!$A22,'Sch 6 - Reclassifications'!$G$9:$G$69,5)-SUMIFS('Sch 6 - Reclassifications'!$L$9:$L$69,'Sch 6 - Reclassifications'!$J$9:$J$69,'Sch 5 - A&amp;G'!$A22,'Sch 6 - Reclassifications'!$K$9:$K$69,5)</f>
        <v>0</v>
      </c>
      <c r="G22" s="169">
        <f>SUMIFS('Sch 7 - Adjustments'!$E$9:$E$37,'Sch 7 - Adjustments'!$I$9:$I$37,'Sch 5 - A&amp;G'!$A22,'Sch 7 - Adjustments'!$H$9:$H$37,5)</f>
        <v>0</v>
      </c>
      <c r="H22" s="134">
        <f t="shared" si="1"/>
        <v>0</v>
      </c>
      <c r="I22" s="170">
        <f t="shared" si="2"/>
        <v>0</v>
      </c>
      <c r="J22" s="111">
        <f t="shared" si="0"/>
        <v>0</v>
      </c>
    </row>
    <row r="23" spans="1:10" ht="15.75" customHeight="1" x14ac:dyDescent="0.2">
      <c r="A23" s="417">
        <f>+'Sch 1 - Total Expense'!A61</f>
        <v>40</v>
      </c>
      <c r="B23" s="658" t="str">
        <f>+'Sch 1 - Total Expense'!B61:C61</f>
        <v>Utilities</v>
      </c>
      <c r="C23" s="658"/>
      <c r="D23" s="94" t="str">
        <f>IF('Sch 2 - MTS Expense'!D61="","",'Sch 2 - MTS Expense'!D61)</f>
        <v/>
      </c>
      <c r="E23" s="217">
        <v>0</v>
      </c>
      <c r="F23" s="169">
        <f>SUMIFS('Sch 6 - Reclassifications'!$H$9:$H$69,'Sch 6 - Reclassifications'!$F$9:$F$69,'Sch 5 - A&amp;G'!$A23,'Sch 6 - Reclassifications'!$G$9:$G$69,5)-SUMIFS('Sch 6 - Reclassifications'!$L$9:$L$69,'Sch 6 - Reclassifications'!$J$9:$J$69,'Sch 5 - A&amp;G'!$A23,'Sch 6 - Reclassifications'!$K$9:$K$69,5)</f>
        <v>0</v>
      </c>
      <c r="G23" s="169">
        <f>SUMIFS('Sch 7 - Adjustments'!$E$9:$E$37,'Sch 7 - Adjustments'!$I$9:$I$37,'Sch 5 - A&amp;G'!$A23,'Sch 7 - Adjustments'!$H$9:$H$37,5)</f>
        <v>0</v>
      </c>
      <c r="H23" s="134">
        <f t="shared" si="1"/>
        <v>0</v>
      </c>
      <c r="I23" s="170">
        <f t="shared" si="2"/>
        <v>0</v>
      </c>
      <c r="J23" s="111">
        <f t="shared" si="0"/>
        <v>0</v>
      </c>
    </row>
    <row r="24" spans="1:10" ht="15.75" customHeight="1" x14ac:dyDescent="0.2">
      <c r="A24" s="417">
        <f>+'Sch 1 - Total Expense'!A62</f>
        <v>41</v>
      </c>
      <c r="B24" s="658" t="str">
        <f>+'Sch 1 - Total Expense'!B62:C62</f>
        <v>Medical Supplies</v>
      </c>
      <c r="C24" s="658"/>
      <c r="D24" s="94" t="str">
        <f>IF('Sch 2 - MTS Expense'!D62="","",'Sch 2 - MTS Expense'!D62)</f>
        <v/>
      </c>
      <c r="E24" s="217">
        <v>0</v>
      </c>
      <c r="F24" s="169">
        <f>SUMIFS('Sch 6 - Reclassifications'!$H$9:$H$69,'Sch 6 - Reclassifications'!$F$9:$F$69,'Sch 5 - A&amp;G'!$A24,'Sch 6 - Reclassifications'!$G$9:$G$69,5)-SUMIFS('Sch 6 - Reclassifications'!$L$9:$L$69,'Sch 6 - Reclassifications'!$J$9:$J$69,'Sch 5 - A&amp;G'!$A24,'Sch 6 - Reclassifications'!$K$9:$K$69,5)</f>
        <v>0</v>
      </c>
      <c r="G24" s="169">
        <f>SUMIFS('Sch 7 - Adjustments'!$E$9:$E$37,'Sch 7 - Adjustments'!$I$9:$I$37,'Sch 5 - A&amp;G'!$A24,'Sch 7 - Adjustments'!$H$9:$H$37,5)</f>
        <v>0</v>
      </c>
      <c r="H24" s="134">
        <f t="shared" si="1"/>
        <v>0</v>
      </c>
      <c r="I24" s="170">
        <f t="shared" si="2"/>
        <v>0</v>
      </c>
      <c r="J24" s="111">
        <f t="shared" si="0"/>
        <v>0</v>
      </c>
    </row>
    <row r="25" spans="1:10" ht="15.75" customHeight="1" x14ac:dyDescent="0.2">
      <c r="A25" s="417">
        <f>+'Sch 1 - Total Expense'!A63</f>
        <v>42</v>
      </c>
      <c r="B25" s="658" t="str">
        <f>+'Sch 1 - Total Expense'!B63:C63</f>
        <v>Minor Medical Equipment</v>
      </c>
      <c r="C25" s="658"/>
      <c r="D25" s="94" t="str">
        <f>IF('Sch 2 - MTS Expense'!D63="","",'Sch 2 - MTS Expense'!D63)</f>
        <v/>
      </c>
      <c r="E25" s="217">
        <v>0</v>
      </c>
      <c r="F25" s="169">
        <f>SUMIFS('Sch 6 - Reclassifications'!$H$9:$H$69,'Sch 6 - Reclassifications'!$F$9:$F$69,'Sch 5 - A&amp;G'!$A25,'Sch 6 - Reclassifications'!$G$9:$G$69,5)-SUMIFS('Sch 6 - Reclassifications'!$L$9:$L$69,'Sch 6 - Reclassifications'!$J$9:$J$69,'Sch 5 - A&amp;G'!$A25,'Sch 6 - Reclassifications'!$K$9:$K$69,5)</f>
        <v>0</v>
      </c>
      <c r="G25" s="169">
        <f>SUMIFS('Sch 7 - Adjustments'!$E$9:$E$37,'Sch 7 - Adjustments'!$I$9:$I$37,'Sch 5 - A&amp;G'!$A25,'Sch 7 - Adjustments'!$H$9:$H$37,5)</f>
        <v>0</v>
      </c>
      <c r="H25" s="134">
        <f t="shared" si="1"/>
        <v>0</v>
      </c>
      <c r="I25" s="170">
        <f t="shared" si="2"/>
        <v>0</v>
      </c>
      <c r="J25" s="111">
        <f t="shared" si="0"/>
        <v>0</v>
      </c>
    </row>
    <row r="26" spans="1:10" ht="15.75" customHeight="1" x14ac:dyDescent="0.2">
      <c r="A26" s="417">
        <f>+'Sch 1 - Total Expense'!A64</f>
        <v>43</v>
      </c>
      <c r="B26" s="658" t="str">
        <f>+'Sch 1 - Total Expense'!B64:C64</f>
        <v>Minor Equipment</v>
      </c>
      <c r="C26" s="658"/>
      <c r="D26" s="94" t="str">
        <f>IF('Sch 2 - MTS Expense'!D64="","",'Sch 2 - MTS Expense'!D64)</f>
        <v/>
      </c>
      <c r="E26" s="217">
        <v>0</v>
      </c>
      <c r="F26" s="169">
        <f>SUMIFS('Sch 6 - Reclassifications'!$H$9:$H$69,'Sch 6 - Reclassifications'!$F$9:$F$69,'Sch 5 - A&amp;G'!$A26,'Sch 6 - Reclassifications'!$G$9:$G$69,5)-SUMIFS('Sch 6 - Reclassifications'!$L$9:$L$69,'Sch 6 - Reclassifications'!$J$9:$J$69,'Sch 5 - A&amp;G'!$A26,'Sch 6 - Reclassifications'!$K$9:$K$69,5)</f>
        <v>0</v>
      </c>
      <c r="G26" s="169">
        <f>SUMIFS('Sch 7 - Adjustments'!$E$9:$E$37,'Sch 7 - Adjustments'!$I$9:$I$37,'Sch 5 - A&amp;G'!$A26,'Sch 7 - Adjustments'!$H$9:$H$37,5)</f>
        <v>0</v>
      </c>
      <c r="H26" s="134">
        <f t="shared" si="1"/>
        <v>0</v>
      </c>
      <c r="I26" s="170">
        <f t="shared" si="2"/>
        <v>0</v>
      </c>
      <c r="J26" s="111">
        <f t="shared" si="0"/>
        <v>0</v>
      </c>
    </row>
    <row r="27" spans="1:10" ht="15.75" customHeight="1" x14ac:dyDescent="0.2">
      <c r="A27" s="417">
        <f>+'Sch 1 - Total Expense'!A65</f>
        <v>44</v>
      </c>
      <c r="B27" s="658" t="str">
        <f>+'Sch 1 - Total Expense'!B65:C65</f>
        <v>Fines and Penalties</v>
      </c>
      <c r="C27" s="658"/>
      <c r="D27" s="94" t="str">
        <f>IF('Sch 2 - MTS Expense'!D65="","",'Sch 2 - MTS Expense'!D65)</f>
        <v/>
      </c>
      <c r="E27" s="217">
        <v>0</v>
      </c>
      <c r="F27" s="169">
        <f>SUMIFS('Sch 6 - Reclassifications'!$H$9:$H$69,'Sch 6 - Reclassifications'!$F$9:$F$69,'Sch 5 - A&amp;G'!$A27,'Sch 6 - Reclassifications'!$G$9:$G$69,5)-SUMIFS('Sch 6 - Reclassifications'!$L$9:$L$69,'Sch 6 - Reclassifications'!$J$9:$J$69,'Sch 5 - A&amp;G'!$A27,'Sch 6 - Reclassifications'!$K$9:$K$69,5)</f>
        <v>0</v>
      </c>
      <c r="G27" s="169">
        <f>SUMIFS('Sch 7 - Adjustments'!$E$9:$E$37,'Sch 7 - Adjustments'!$I$9:$I$37,'Sch 5 - A&amp;G'!$A27,'Sch 7 - Adjustments'!$H$9:$H$37,5)</f>
        <v>0</v>
      </c>
      <c r="H27" s="134">
        <f t="shared" si="1"/>
        <v>0</v>
      </c>
      <c r="I27" s="170">
        <f t="shared" si="2"/>
        <v>0</v>
      </c>
      <c r="J27" s="111">
        <f t="shared" si="0"/>
        <v>0</v>
      </c>
    </row>
    <row r="28" spans="1:10" ht="15.75" customHeight="1" x14ac:dyDescent="0.2">
      <c r="A28" s="417">
        <f>+'Sch 1 - Total Expense'!A66</f>
        <v>45</v>
      </c>
      <c r="B28" s="658" t="str">
        <f>+'Sch 1 - Total Expense'!B66:C66</f>
        <v>Fleet Maintenance</v>
      </c>
      <c r="C28" s="658"/>
      <c r="D28" s="94" t="str">
        <f>IF('Sch 2 - MTS Expense'!D66="","",'Sch 2 - MTS Expense'!D66)</f>
        <v/>
      </c>
      <c r="E28" s="217">
        <v>0</v>
      </c>
      <c r="F28" s="169">
        <f>SUMIFS('Sch 6 - Reclassifications'!$H$9:$H$69,'Sch 6 - Reclassifications'!$F$9:$F$69,'Sch 5 - A&amp;G'!$A28,'Sch 6 - Reclassifications'!$G$9:$G$69,5)-SUMIFS('Sch 6 - Reclassifications'!$L$9:$L$69,'Sch 6 - Reclassifications'!$J$9:$J$69,'Sch 5 - A&amp;G'!$A28,'Sch 6 - Reclassifications'!$K$9:$K$69,5)</f>
        <v>0</v>
      </c>
      <c r="G28" s="169">
        <f>SUMIFS('Sch 7 - Adjustments'!$E$9:$E$37,'Sch 7 - Adjustments'!$I$9:$I$37,'Sch 5 - A&amp;G'!$A28,'Sch 7 - Adjustments'!$H$9:$H$37,5)</f>
        <v>0</v>
      </c>
      <c r="H28" s="134">
        <f t="shared" si="1"/>
        <v>0</v>
      </c>
      <c r="I28" s="170">
        <f t="shared" si="2"/>
        <v>0</v>
      </c>
      <c r="J28" s="111">
        <f t="shared" si="0"/>
        <v>0</v>
      </c>
    </row>
    <row r="29" spans="1:10" ht="15.75" customHeight="1" x14ac:dyDescent="0.2">
      <c r="A29" s="417">
        <f>+'Sch 1 - Total Expense'!A67</f>
        <v>46</v>
      </c>
      <c r="B29" s="658" t="str">
        <f>+'Sch 1 - Total Expense'!B67:C67</f>
        <v xml:space="preserve">Communications </v>
      </c>
      <c r="C29" s="658"/>
      <c r="D29" s="94" t="str">
        <f>IF('Sch 2 - MTS Expense'!D67="","",'Sch 2 - MTS Expense'!D67)</f>
        <v/>
      </c>
      <c r="E29" s="217">
        <v>0</v>
      </c>
      <c r="F29" s="169">
        <f>SUMIFS('Sch 6 - Reclassifications'!$H$9:$H$69,'Sch 6 - Reclassifications'!$F$9:$F$69,'Sch 5 - A&amp;G'!$A29,'Sch 6 - Reclassifications'!$G$9:$G$69,5)-SUMIFS('Sch 6 - Reclassifications'!$L$9:$L$69,'Sch 6 - Reclassifications'!$J$9:$J$69,'Sch 5 - A&amp;G'!$A29,'Sch 6 - Reclassifications'!$K$9:$K$69,5)</f>
        <v>0</v>
      </c>
      <c r="G29" s="169">
        <f>SUMIFS('Sch 7 - Adjustments'!$E$9:$E$37,'Sch 7 - Adjustments'!$I$9:$I$37,'Sch 5 - A&amp;G'!$A29,'Sch 7 - Adjustments'!$H$9:$H$37,5)</f>
        <v>0</v>
      </c>
      <c r="H29" s="134">
        <f t="shared" si="1"/>
        <v>0</v>
      </c>
      <c r="I29" s="170">
        <f t="shared" si="2"/>
        <v>0</v>
      </c>
      <c r="J29" s="111">
        <f t="shared" si="0"/>
        <v>0</v>
      </c>
    </row>
    <row r="30" spans="1:10" ht="15.75" customHeight="1" x14ac:dyDescent="0.2">
      <c r="A30" s="417">
        <f>+'Sch 1 - Total Expense'!A68</f>
        <v>47</v>
      </c>
      <c r="B30" s="658" t="str">
        <f>+'Sch 1 - Total Expense'!B68:C68</f>
        <v xml:space="preserve">Recruit Academy </v>
      </c>
      <c r="C30" s="658"/>
      <c r="D30" s="94" t="str">
        <f>IF('Sch 2 - MTS Expense'!D68="","",'Sch 2 - MTS Expense'!D68)</f>
        <v/>
      </c>
      <c r="E30" s="217">
        <v>0</v>
      </c>
      <c r="F30" s="169">
        <f>SUMIFS('Sch 6 - Reclassifications'!$H$9:$H$69,'Sch 6 - Reclassifications'!$F$9:$F$69,'Sch 5 - A&amp;G'!$A30,'Sch 6 - Reclassifications'!$G$9:$G$69,5)-SUMIFS('Sch 6 - Reclassifications'!$L$9:$L$69,'Sch 6 - Reclassifications'!$J$9:$J$69,'Sch 5 - A&amp;G'!$A30,'Sch 6 - Reclassifications'!$K$9:$K$69,5)</f>
        <v>0</v>
      </c>
      <c r="G30" s="169">
        <f>SUMIFS('Sch 7 - Adjustments'!$E$9:$E$37,'Sch 7 - Adjustments'!$I$9:$I$37,'Sch 5 - A&amp;G'!$A30,'Sch 7 - Adjustments'!$H$9:$H$37,5)</f>
        <v>0</v>
      </c>
      <c r="H30" s="134">
        <f t="shared" si="1"/>
        <v>0</v>
      </c>
      <c r="I30" s="170">
        <f t="shared" si="2"/>
        <v>0</v>
      </c>
      <c r="J30" s="111">
        <f t="shared" si="0"/>
        <v>0</v>
      </c>
    </row>
    <row r="31" spans="1:10" ht="15.75" customHeight="1" x14ac:dyDescent="0.2">
      <c r="A31" s="417">
        <f>+'Sch 1 - Total Expense'!A69</f>
        <v>48</v>
      </c>
      <c r="B31" s="658" t="str">
        <f>+'Sch 1 - Total Expense'!B69:C69</f>
        <v xml:space="preserve">Dispatch Service </v>
      </c>
      <c r="C31" s="658"/>
      <c r="D31" s="94" t="str">
        <f>IF('Sch 2 - MTS Expense'!D69="","",'Sch 2 - MTS Expense'!D69)</f>
        <v/>
      </c>
      <c r="E31" s="217">
        <v>0</v>
      </c>
      <c r="F31" s="169">
        <f>SUMIFS('Sch 6 - Reclassifications'!$H$9:$H$69,'Sch 6 - Reclassifications'!$F$9:$F$69,'Sch 5 - A&amp;G'!$A31,'Sch 6 - Reclassifications'!$G$9:$G$69,5)-SUMIFS('Sch 6 - Reclassifications'!$L$9:$L$69,'Sch 6 - Reclassifications'!$J$9:$J$69,'Sch 5 - A&amp;G'!$A31,'Sch 6 - Reclassifications'!$K$9:$K$69,5)</f>
        <v>0</v>
      </c>
      <c r="G31" s="169">
        <f>SUMIFS('Sch 7 - Adjustments'!$E$9:$E$37,'Sch 7 - Adjustments'!$I$9:$I$37,'Sch 5 - A&amp;G'!$A31,'Sch 7 - Adjustments'!$H$9:$H$37,5)</f>
        <v>0</v>
      </c>
      <c r="H31" s="134">
        <f t="shared" si="1"/>
        <v>0</v>
      </c>
      <c r="I31" s="170">
        <f t="shared" si="2"/>
        <v>0</v>
      </c>
      <c r="J31" s="111">
        <f t="shared" si="0"/>
        <v>0</v>
      </c>
    </row>
    <row r="32" spans="1:10" ht="15.75" customHeight="1" x14ac:dyDescent="0.2">
      <c r="A32" s="417">
        <f>+'Sch 1 - Total Expense'!A70</f>
        <v>49</v>
      </c>
      <c r="B32" s="658" t="str">
        <f>+'Sch 1 - Total Expense'!B70:C70</f>
        <v xml:space="preserve">Logistics </v>
      </c>
      <c r="C32" s="658"/>
      <c r="D32" s="94" t="str">
        <f>IF('Sch 2 - MTS Expense'!D70="","",'Sch 2 - MTS Expense'!D70)</f>
        <v/>
      </c>
      <c r="E32" s="217">
        <v>0</v>
      </c>
      <c r="F32" s="169">
        <f>SUMIFS('Sch 6 - Reclassifications'!$H$9:$H$69,'Sch 6 - Reclassifications'!$F$9:$F$69,'Sch 5 - A&amp;G'!$A32,'Sch 6 - Reclassifications'!$G$9:$G$69,5)-SUMIFS('Sch 6 - Reclassifications'!$L$9:$L$69,'Sch 6 - Reclassifications'!$J$9:$J$69,'Sch 5 - A&amp;G'!$A32,'Sch 6 - Reclassifications'!$K$9:$K$69,5)</f>
        <v>0</v>
      </c>
      <c r="G32" s="169">
        <f>SUMIFS('Sch 7 - Adjustments'!$E$9:$E$37,'Sch 7 - Adjustments'!$I$9:$I$37,'Sch 5 - A&amp;G'!$A32,'Sch 7 - Adjustments'!$H$9:$H$37,5)</f>
        <v>0</v>
      </c>
      <c r="H32" s="134">
        <f t="shared" si="1"/>
        <v>0</v>
      </c>
      <c r="I32" s="170">
        <f t="shared" si="2"/>
        <v>0</v>
      </c>
      <c r="J32" s="111">
        <f t="shared" si="0"/>
        <v>0</v>
      </c>
    </row>
    <row r="33" spans="1:10" ht="15.75" customHeight="1" x14ac:dyDescent="0.2">
      <c r="A33" s="417">
        <f>+'Sch 1 - Total Expense'!A71</f>
        <v>50</v>
      </c>
      <c r="B33" s="658" t="str">
        <f>+'Sch 1 - Total Expense'!B71:C71</f>
        <v>Postage</v>
      </c>
      <c r="C33" s="658"/>
      <c r="D33" s="94" t="str">
        <f>IF('Sch 2 - MTS Expense'!D71="","",'Sch 2 - MTS Expense'!D71)</f>
        <v/>
      </c>
      <c r="E33" s="217">
        <v>0</v>
      </c>
      <c r="F33" s="169">
        <f>SUMIFS('Sch 6 - Reclassifications'!$H$9:$H$69,'Sch 6 - Reclassifications'!$F$9:$F$69,'Sch 5 - A&amp;G'!$A33,'Sch 6 - Reclassifications'!$G$9:$G$69,5)-SUMIFS('Sch 6 - Reclassifications'!$L$9:$L$69,'Sch 6 - Reclassifications'!$J$9:$J$69,'Sch 5 - A&amp;G'!$A33,'Sch 6 - Reclassifications'!$K$9:$K$69,5)</f>
        <v>0</v>
      </c>
      <c r="G33" s="169">
        <f>SUMIFS('Sch 7 - Adjustments'!$E$9:$E$37,'Sch 7 - Adjustments'!$I$9:$I$37,'Sch 5 - A&amp;G'!$A33,'Sch 7 - Adjustments'!$H$9:$H$37,5)</f>
        <v>0</v>
      </c>
      <c r="H33" s="134">
        <f t="shared" si="1"/>
        <v>0</v>
      </c>
      <c r="I33" s="170">
        <f t="shared" si="2"/>
        <v>0</v>
      </c>
      <c r="J33" s="111">
        <f t="shared" si="0"/>
        <v>0</v>
      </c>
    </row>
    <row r="34" spans="1:10" ht="15.75" customHeight="1" x14ac:dyDescent="0.2">
      <c r="A34" s="417">
        <f>+'Sch 1 - Total Expense'!A72</f>
        <v>51</v>
      </c>
      <c r="B34" s="658" t="str">
        <f>+'Sch 1 - Total Expense'!B72:C72</f>
        <v>Dues and Subscriptions</v>
      </c>
      <c r="C34" s="658"/>
      <c r="D34" s="94" t="str">
        <f>IF('Sch 2 - MTS Expense'!D72="","",'Sch 2 - MTS Expense'!D72)</f>
        <v/>
      </c>
      <c r="E34" s="217">
        <v>0</v>
      </c>
      <c r="F34" s="169">
        <f>SUMIFS('Sch 6 - Reclassifications'!$H$9:$H$69,'Sch 6 - Reclassifications'!$F$9:$F$69,'Sch 5 - A&amp;G'!$A34,'Sch 6 - Reclassifications'!$G$9:$G$69,5)-SUMIFS('Sch 6 - Reclassifications'!$L$9:$L$69,'Sch 6 - Reclassifications'!$J$9:$J$69,'Sch 5 - A&amp;G'!$A34,'Sch 6 - Reclassifications'!$K$9:$K$69,5)</f>
        <v>0</v>
      </c>
      <c r="G34" s="169">
        <f>SUMIFS('Sch 7 - Adjustments'!$E$9:$E$37,'Sch 7 - Adjustments'!$I$9:$I$37,'Sch 5 - A&amp;G'!$A34,'Sch 7 - Adjustments'!$H$9:$H$37,5)</f>
        <v>0</v>
      </c>
      <c r="H34" s="134">
        <f t="shared" si="1"/>
        <v>0</v>
      </c>
      <c r="I34" s="170">
        <f t="shared" si="2"/>
        <v>0</v>
      </c>
      <c r="J34" s="111">
        <f t="shared" si="0"/>
        <v>0</v>
      </c>
    </row>
    <row r="35" spans="1:10" ht="15.75" customHeight="1" x14ac:dyDescent="0.2">
      <c r="A35" s="417">
        <f>+'Sch 1 - Total Expense'!A73</f>
        <v>52</v>
      </c>
      <c r="B35" s="658" t="str">
        <f>+'Sch 1 - Total Expense'!B73:C73</f>
        <v>Other - Capital Related Costs</v>
      </c>
      <c r="C35" s="658"/>
      <c r="D35" s="94" t="str">
        <f>IF('Sch 2 - MTS Expense'!D73="","",'Sch 2 - MTS Expense'!D73)</f>
        <v/>
      </c>
      <c r="E35" s="217">
        <v>0</v>
      </c>
      <c r="F35" s="169">
        <f>SUMIFS('Sch 6 - Reclassifications'!$H$9:$H$69,'Sch 6 - Reclassifications'!$F$9:$F$69,'Sch 5 - A&amp;G'!$A35,'Sch 6 - Reclassifications'!$G$9:$G$69,5)-SUMIFS('Sch 6 - Reclassifications'!$L$9:$L$69,'Sch 6 - Reclassifications'!$J$9:$J$69,'Sch 5 - A&amp;G'!$A35,'Sch 6 - Reclassifications'!$K$9:$K$69,5)</f>
        <v>0</v>
      </c>
      <c r="G35" s="169">
        <f>SUMIFS('Sch 7 - Adjustments'!$E$9:$E$37,'Sch 7 - Adjustments'!$I$9:$I$37,'Sch 5 - A&amp;G'!$A35,'Sch 7 - Adjustments'!$H$9:$H$37,5)</f>
        <v>0</v>
      </c>
      <c r="H35" s="134">
        <f t="shared" si="1"/>
        <v>0</v>
      </c>
      <c r="I35" s="170">
        <f t="shared" si="2"/>
        <v>0</v>
      </c>
      <c r="J35" s="111">
        <f t="shared" si="0"/>
        <v>0</v>
      </c>
    </row>
    <row r="36" spans="1:10" ht="15.75" customHeight="1" x14ac:dyDescent="0.2">
      <c r="A36" s="417">
        <f>+'Sch 1 - Total Expense'!A74</f>
        <v>53</v>
      </c>
      <c r="B36" s="658" t="str">
        <f>+'Sch 1 - Total Expense'!B74:C74</f>
        <v xml:space="preserve">Contracted Services - MTS  </v>
      </c>
      <c r="C36" s="658"/>
      <c r="D36" s="94" t="str">
        <f>IF('Sch 2 - MTS Expense'!D74="","",'Sch 2 - MTS Expense'!D74)</f>
        <v/>
      </c>
      <c r="E36" s="217">
        <v>0</v>
      </c>
      <c r="F36" s="169">
        <f>SUMIFS('Sch 6 - Reclassifications'!$H$9:$H$69,'Sch 6 - Reclassifications'!$F$9:$F$69,'Sch 5 - A&amp;G'!$A36,'Sch 6 - Reclassifications'!$G$9:$G$69,5)-SUMIFS('Sch 6 - Reclassifications'!$L$9:$L$69,'Sch 6 - Reclassifications'!$J$9:$J$69,'Sch 5 - A&amp;G'!$A36,'Sch 6 - Reclassifications'!$K$9:$K$69,5)</f>
        <v>0</v>
      </c>
      <c r="G36" s="169">
        <f>SUMIFS('Sch 7 - Adjustments'!$E$9:$E$37,'Sch 7 - Adjustments'!$I$9:$I$37,'Sch 5 - A&amp;G'!$A36,'Sch 7 - Adjustments'!$H$9:$H$37,5)</f>
        <v>0</v>
      </c>
      <c r="H36" s="134">
        <f t="shared" si="1"/>
        <v>0</v>
      </c>
      <c r="I36" s="170">
        <f t="shared" si="2"/>
        <v>0</v>
      </c>
      <c r="J36" s="111">
        <f t="shared" si="0"/>
        <v>0</v>
      </c>
    </row>
    <row r="37" spans="1:10" ht="15.75" customHeight="1" x14ac:dyDescent="0.2">
      <c r="A37" s="417">
        <f>+'Sch 1 - Total Expense'!A75</f>
        <v>54</v>
      </c>
      <c r="B37" s="658" t="str">
        <f>+'Sch 1 - Total Expense'!B75:C75</f>
        <v>Contracted Services - MTS Billing</v>
      </c>
      <c r="C37" s="658"/>
      <c r="D37" s="94" t="str">
        <f>IF('Sch 2 - MTS Expense'!D75="","",'Sch 2 - MTS Expense'!D75)</f>
        <v/>
      </c>
      <c r="E37" s="217">
        <v>0</v>
      </c>
      <c r="F37" s="169">
        <f>SUMIFS('Sch 6 - Reclassifications'!$H$9:$H$69,'Sch 6 - Reclassifications'!$F$9:$F$69,'Sch 5 - A&amp;G'!$A37,'Sch 6 - Reclassifications'!$G$9:$G$69,5)-SUMIFS('Sch 6 - Reclassifications'!$L$9:$L$69,'Sch 6 - Reclassifications'!$J$9:$J$69,'Sch 5 - A&amp;G'!$A37,'Sch 6 - Reclassifications'!$K$9:$K$69,5)</f>
        <v>0</v>
      </c>
      <c r="G37" s="169">
        <f>SUMIFS('Sch 7 - Adjustments'!$E$9:$E$37,'Sch 7 - Adjustments'!$I$9:$I$37,'Sch 5 - A&amp;G'!$A37,'Sch 7 - Adjustments'!$H$9:$H$37,5)</f>
        <v>0</v>
      </c>
      <c r="H37" s="134">
        <f t="shared" si="1"/>
        <v>0</v>
      </c>
      <c r="I37" s="170">
        <f t="shared" si="2"/>
        <v>0</v>
      </c>
      <c r="J37" s="111">
        <f t="shared" si="0"/>
        <v>0</v>
      </c>
    </row>
    <row r="38" spans="1:10" ht="15.75" customHeight="1" x14ac:dyDescent="0.2">
      <c r="A38" s="417">
        <f>+'Sch 1 - Total Expense'!A76</f>
        <v>55</v>
      </c>
      <c r="B38" s="659" t="str">
        <f>+'Sch 1 - Total Expense'!B76:C76</f>
        <v>Other - (Specify)</v>
      </c>
      <c r="C38" s="659"/>
      <c r="D38" s="94" t="str">
        <f>IF('Sch 2 - MTS Expense'!D76="","",'Sch 2 - MTS Expense'!D76)</f>
        <v/>
      </c>
      <c r="E38" s="217">
        <v>0</v>
      </c>
      <c r="F38" s="169">
        <f>SUMIFS('Sch 6 - Reclassifications'!$H$9:$H$69,'Sch 6 - Reclassifications'!$F$9:$F$69,'Sch 5 - A&amp;G'!$A38,'Sch 6 - Reclassifications'!$G$9:$G$69,5)-SUMIFS('Sch 6 - Reclassifications'!$L$9:$L$69,'Sch 6 - Reclassifications'!$J$9:$J$69,'Sch 5 - A&amp;G'!$A38,'Sch 6 - Reclassifications'!$K$9:$K$69,5)</f>
        <v>0</v>
      </c>
      <c r="G38" s="169">
        <f>SUMIFS('Sch 7 - Adjustments'!$E$9:$E$37,'Sch 7 - Adjustments'!$I$9:$I$37,'Sch 5 - A&amp;G'!$A38,'Sch 7 - Adjustments'!$H$9:$H$37,5)</f>
        <v>0</v>
      </c>
      <c r="H38" s="134">
        <f t="shared" si="1"/>
        <v>0</v>
      </c>
      <c r="I38" s="170">
        <f t="shared" si="2"/>
        <v>0</v>
      </c>
      <c r="J38" s="111">
        <f t="shared" si="0"/>
        <v>0</v>
      </c>
    </row>
    <row r="39" spans="1:10" ht="15.75" customHeight="1" x14ac:dyDescent="0.2">
      <c r="A39" s="417">
        <f>+'Sch 1 - Total Expense'!A77</f>
        <v>56</v>
      </c>
      <c r="B39" s="659" t="str">
        <f>+'Sch 1 - Total Expense'!B77:C77</f>
        <v>Other - (Specify)</v>
      </c>
      <c r="C39" s="659"/>
      <c r="D39" s="94" t="str">
        <f>IF('Sch 2 - MTS Expense'!D77="","",'Sch 2 - MTS Expense'!D77)</f>
        <v/>
      </c>
      <c r="E39" s="217">
        <v>0</v>
      </c>
      <c r="F39" s="169">
        <f>SUMIFS('Sch 6 - Reclassifications'!$H$9:$H$69,'Sch 6 - Reclassifications'!$F$9:$F$69,'Sch 5 - A&amp;G'!$A39,'Sch 6 - Reclassifications'!$G$9:$G$69,5)-SUMIFS('Sch 6 - Reclassifications'!$L$9:$L$69,'Sch 6 - Reclassifications'!$J$9:$J$69,'Sch 5 - A&amp;G'!$A39,'Sch 6 - Reclassifications'!$K$9:$K$69,5)</f>
        <v>0</v>
      </c>
      <c r="G39" s="169">
        <f>SUMIFS('Sch 7 - Adjustments'!$E$9:$E$37,'Sch 7 - Adjustments'!$I$9:$I$37,'Sch 5 - A&amp;G'!$A39,'Sch 7 - Adjustments'!$H$9:$H$37,5)</f>
        <v>0</v>
      </c>
      <c r="H39" s="134">
        <f t="shared" si="1"/>
        <v>0</v>
      </c>
      <c r="I39" s="170">
        <f t="shared" si="2"/>
        <v>0</v>
      </c>
      <c r="J39" s="111">
        <f t="shared" si="0"/>
        <v>0</v>
      </c>
    </row>
    <row r="40" spans="1:10" ht="15.75" customHeight="1" x14ac:dyDescent="0.2">
      <c r="A40" s="417">
        <f>+'Sch 1 - Total Expense'!A78</f>
        <v>57</v>
      </c>
      <c r="B40" s="659" t="str">
        <f>+'Sch 1 - Total Expense'!B78:C78</f>
        <v>Other - (Specify)</v>
      </c>
      <c r="C40" s="659"/>
      <c r="D40" s="94" t="str">
        <f>IF('Sch 2 - MTS Expense'!D78="","",'Sch 2 - MTS Expense'!D78)</f>
        <v/>
      </c>
      <c r="E40" s="123">
        <v>0</v>
      </c>
      <c r="F40" s="171">
        <f>SUMIFS('Sch 6 - Reclassifications'!$H$9:$H$69,'Sch 6 - Reclassifications'!$F$9:$F$69,'Sch 5 - A&amp;G'!$A40,'Sch 6 - Reclassifications'!$G$9:$G$69,5)-SUMIFS('Sch 6 - Reclassifications'!$L$9:$L$69,'Sch 6 - Reclassifications'!$J$9:$J$69,'Sch 5 - A&amp;G'!$A40,'Sch 6 - Reclassifications'!$K$9:$K$69,5)</f>
        <v>0</v>
      </c>
      <c r="G40" s="171">
        <f>SUMIFS('Sch 7 - Adjustments'!$E$9:$E$37,'Sch 7 - Adjustments'!$I$9:$I$37,'Sch 5 - A&amp;G'!$A40,'Sch 7 - Adjustments'!$H$9:$H$37,5)</f>
        <v>0</v>
      </c>
      <c r="H40" s="135">
        <f>SUM(E40:G40)</f>
        <v>0</v>
      </c>
      <c r="I40" s="172">
        <f t="shared" si="2"/>
        <v>0</v>
      </c>
      <c r="J40" s="113">
        <f t="shared" si="0"/>
        <v>0</v>
      </c>
    </row>
    <row r="41" spans="1:10" ht="15.75" customHeight="1" x14ac:dyDescent="0.2">
      <c r="A41" s="34"/>
      <c r="B41" s="679" t="str">
        <f>+'Sch 1 - Total Expense'!B79:C79</f>
        <v>Total Administrative &amp; General</v>
      </c>
      <c r="C41" s="680"/>
      <c r="D41" s="114"/>
      <c r="E41" s="109">
        <f t="shared" ref="E41:J41" si="3">SUM(E10:E40)</f>
        <v>0</v>
      </c>
      <c r="F41" s="109">
        <f t="shared" si="3"/>
        <v>0</v>
      </c>
      <c r="G41" s="109">
        <f t="shared" si="3"/>
        <v>0</v>
      </c>
      <c r="H41" s="109">
        <f t="shared" si="3"/>
        <v>0</v>
      </c>
      <c r="I41" s="109">
        <f t="shared" si="3"/>
        <v>0</v>
      </c>
      <c r="J41" s="115">
        <f t="shared" si="3"/>
        <v>0</v>
      </c>
    </row>
    <row r="42" spans="1:10" ht="15.75" customHeight="1" thickBot="1" x14ac:dyDescent="0.25">
      <c r="A42" s="37"/>
      <c r="B42" s="684"/>
      <c r="C42" s="685"/>
      <c r="D42" s="116"/>
      <c r="E42" s="117"/>
      <c r="F42" s="117"/>
      <c r="G42" s="117"/>
      <c r="H42" s="117"/>
      <c r="I42" s="166"/>
      <c r="J42" s="118"/>
    </row>
    <row r="43" spans="1:10" s="314" customFormat="1" ht="10.5" customHeight="1" x14ac:dyDescent="0.2">
      <c r="A43" s="312"/>
      <c r="B43" s="313"/>
      <c r="E43" s="315"/>
      <c r="F43" s="315"/>
      <c r="G43" s="315"/>
      <c r="H43" s="315"/>
      <c r="I43" s="315"/>
      <c r="J43" s="315"/>
    </row>
    <row r="44" spans="1:10" s="310" customFormat="1" ht="15.75" x14ac:dyDescent="0.25">
      <c r="A44" s="457" t="s">
        <v>83</v>
      </c>
      <c r="B44" s="733" t="s">
        <v>84</v>
      </c>
      <c r="C44" s="733"/>
      <c r="D44" s="733"/>
      <c r="E44" s="733"/>
      <c r="F44" s="733"/>
      <c r="G44" s="733"/>
      <c r="H44" s="733"/>
      <c r="I44" s="733"/>
      <c r="J44" s="315"/>
    </row>
    <row r="45" spans="1:10" s="310" customFormat="1" ht="15" customHeight="1" x14ac:dyDescent="0.25">
      <c r="A45" s="457" t="s">
        <v>83</v>
      </c>
      <c r="B45" s="719" t="s">
        <v>260</v>
      </c>
      <c r="C45" s="719"/>
      <c r="D45" s="719"/>
      <c r="E45" s="719"/>
      <c r="F45" s="719"/>
      <c r="G45" s="719"/>
      <c r="H45" s="719"/>
      <c r="I45" s="719"/>
      <c r="J45" s="315"/>
    </row>
    <row r="46" spans="1:10" s="310" customFormat="1" ht="15.75" x14ac:dyDescent="0.25">
      <c r="A46" s="457"/>
      <c r="B46" s="719"/>
      <c r="C46" s="719"/>
      <c r="D46" s="719"/>
      <c r="E46" s="719"/>
      <c r="F46" s="719"/>
      <c r="G46" s="719"/>
      <c r="H46" s="719"/>
      <c r="I46" s="719"/>
      <c r="J46" s="315"/>
    </row>
    <row r="47" spans="1:10" s="310" customFormat="1" ht="15.75" x14ac:dyDescent="0.2">
      <c r="A47" s="458"/>
      <c r="B47" s="459"/>
      <c r="C47" s="459"/>
      <c r="D47" s="459"/>
      <c r="E47" s="459"/>
      <c r="F47" s="459"/>
      <c r="G47" s="459"/>
      <c r="H47" s="459"/>
      <c r="I47" s="315"/>
      <c r="J47" s="315"/>
    </row>
    <row r="48" spans="1:10" s="311" customFormat="1" ht="15.75" x14ac:dyDescent="0.2">
      <c r="A48" s="441"/>
      <c r="B48" s="682" t="s">
        <v>241</v>
      </c>
      <c r="C48" s="682"/>
      <c r="D48" s="682"/>
      <c r="E48" s="682"/>
      <c r="F48" s="682"/>
      <c r="G48" s="682"/>
      <c r="H48" s="682"/>
      <c r="I48" s="682"/>
      <c r="J48" s="444"/>
    </row>
    <row r="49" spans="1:10" s="311" customFormat="1" ht="15.75" x14ac:dyDescent="0.2">
      <c r="A49" s="441"/>
      <c r="B49" s="682"/>
      <c r="C49" s="682"/>
      <c r="D49" s="682"/>
      <c r="E49" s="682"/>
      <c r="F49" s="682"/>
      <c r="G49" s="682"/>
      <c r="H49" s="682"/>
      <c r="I49" s="682"/>
      <c r="J49" s="444"/>
    </row>
    <row r="50" spans="1:10" s="311" customFormat="1" ht="15.75" x14ac:dyDescent="0.2">
      <c r="A50" s="441"/>
      <c r="B50" s="682"/>
      <c r="C50" s="682"/>
      <c r="D50" s="682"/>
      <c r="E50" s="682"/>
      <c r="F50" s="682"/>
      <c r="G50" s="682"/>
      <c r="H50" s="682"/>
      <c r="I50" s="682"/>
      <c r="J50" s="445"/>
    </row>
    <row r="51" spans="1:10" ht="12" customHeight="1" x14ac:dyDescent="0.2">
      <c r="B51" s="460"/>
      <c r="C51" s="460"/>
      <c r="D51" s="460"/>
      <c r="E51" s="460"/>
      <c r="F51" s="460"/>
      <c r="G51" s="460"/>
      <c r="H51" s="460"/>
      <c r="I51" s="460"/>
      <c r="J51" s="460"/>
    </row>
    <row r="52" spans="1:10" ht="12" customHeight="1" x14ac:dyDescent="0.2">
      <c r="A52" s="461"/>
      <c r="B52" s="461"/>
      <c r="C52" s="461"/>
      <c r="D52" s="461"/>
      <c r="E52" s="461"/>
      <c r="F52" s="461"/>
      <c r="G52" s="461"/>
      <c r="H52" s="461"/>
      <c r="I52" s="461"/>
      <c r="J52" s="461"/>
    </row>
    <row r="53" spans="1:10" ht="12" customHeight="1" x14ac:dyDescent="0.2">
      <c r="A53" s="723" t="s">
        <v>50</v>
      </c>
      <c r="B53" s="723"/>
      <c r="C53" s="723"/>
      <c r="D53" s="723"/>
      <c r="E53" s="723"/>
      <c r="F53" s="723"/>
      <c r="G53" s="723"/>
      <c r="H53" s="723"/>
      <c r="I53" s="723"/>
      <c r="J53" s="461"/>
    </row>
    <row r="54" spans="1:10" ht="12" customHeight="1" x14ac:dyDescent="0.2">
      <c r="A54" s="723"/>
      <c r="B54" s="723"/>
      <c r="C54" s="723"/>
      <c r="D54" s="723"/>
      <c r="E54" s="723"/>
      <c r="F54" s="723"/>
      <c r="G54" s="723"/>
      <c r="H54" s="723"/>
      <c r="I54" s="723"/>
      <c r="J54" s="461"/>
    </row>
    <row r="55" spans="1:10" ht="15" x14ac:dyDescent="0.2">
      <c r="A55" s="723" t="s">
        <v>141</v>
      </c>
      <c r="B55" s="723"/>
      <c r="C55" s="723"/>
      <c r="D55" s="723"/>
      <c r="E55" s="723"/>
      <c r="F55" s="723"/>
      <c r="G55" s="723"/>
      <c r="H55" s="723"/>
      <c r="I55" s="723"/>
      <c r="J55" s="461"/>
    </row>
    <row r="56" spans="1:10" ht="12" customHeight="1" x14ac:dyDescent="0.2">
      <c r="A56" s="723"/>
      <c r="B56" s="723"/>
      <c r="C56" s="723"/>
      <c r="D56" s="723"/>
      <c r="E56" s="723"/>
      <c r="F56" s="723"/>
      <c r="G56" s="723"/>
      <c r="H56" s="723"/>
      <c r="I56" s="723"/>
      <c r="J56" s="461"/>
    </row>
    <row r="57" spans="1:10" ht="12" customHeight="1" x14ac:dyDescent="0.25">
      <c r="A57" s="461"/>
      <c r="B57" s="720" t="s">
        <v>88</v>
      </c>
      <c r="C57" s="721"/>
      <c r="D57" s="721"/>
      <c r="E57" s="721"/>
      <c r="F57" s="722"/>
      <c r="G57" s="462"/>
      <c r="H57" s="33"/>
      <c r="I57" s="33"/>
      <c r="J57" s="461"/>
    </row>
    <row r="58" spans="1:10" ht="15.75" x14ac:dyDescent="0.25">
      <c r="A58" s="461"/>
      <c r="B58" s="727" t="s">
        <v>47</v>
      </c>
      <c r="C58" s="728"/>
      <c r="D58" s="728"/>
      <c r="E58" s="729"/>
      <c r="F58" s="464" t="s">
        <v>89</v>
      </c>
      <c r="G58" s="465" t="s">
        <v>87</v>
      </c>
      <c r="H58" s="33"/>
      <c r="I58" s="33"/>
      <c r="J58" s="461"/>
    </row>
    <row r="59" spans="1:10" ht="15" x14ac:dyDescent="0.2">
      <c r="A59" s="461"/>
      <c r="B59" s="724" t="s">
        <v>137</v>
      </c>
      <c r="C59" s="725"/>
      <c r="D59" s="725"/>
      <c r="E59" s="726"/>
      <c r="F59" s="466">
        <f>+'Sch 2 - MTS Expense'!I81</f>
        <v>0</v>
      </c>
      <c r="G59" s="467">
        <f>IF(F59=0,0,+F59/$F$61)</f>
        <v>0</v>
      </c>
      <c r="H59" s="33"/>
      <c r="I59" s="33"/>
      <c r="J59" s="468"/>
    </row>
    <row r="60" spans="1:10" ht="17.25" x14ac:dyDescent="0.35">
      <c r="A60" s="461"/>
      <c r="B60" s="724" t="s">
        <v>150</v>
      </c>
      <c r="C60" s="725"/>
      <c r="D60" s="725"/>
      <c r="E60" s="726"/>
      <c r="F60" s="469">
        <f>+'Sch 3 - NON-MTS Expense'!I81</f>
        <v>0</v>
      </c>
      <c r="G60" s="470">
        <f>IF(F60=0,0,+F60/$F$61)</f>
        <v>0</v>
      </c>
      <c r="H60" s="33"/>
      <c r="I60" s="33"/>
      <c r="J60" s="468"/>
    </row>
    <row r="61" spans="1:10" ht="17.25" x14ac:dyDescent="0.35">
      <c r="A61" s="461"/>
      <c r="B61" s="716" t="s">
        <v>138</v>
      </c>
      <c r="C61" s="717"/>
      <c r="D61" s="717"/>
      <c r="E61" s="718"/>
      <c r="F61" s="471">
        <f>SUM(F59:F60)</f>
        <v>0</v>
      </c>
      <c r="G61" s="472">
        <f>SUM(G59:G60)</f>
        <v>0</v>
      </c>
      <c r="H61" s="33"/>
      <c r="I61" s="33"/>
      <c r="J61" s="461"/>
    </row>
    <row r="62" spans="1:10" ht="6.75" customHeight="1" x14ac:dyDescent="0.2">
      <c r="A62" s="461"/>
      <c r="B62" s="730"/>
      <c r="C62" s="731"/>
      <c r="D62" s="731"/>
      <c r="E62" s="732"/>
      <c r="F62" s="473"/>
      <c r="G62" s="474"/>
      <c r="H62" s="33"/>
      <c r="I62" s="33"/>
      <c r="J62" s="461"/>
    </row>
    <row r="63" spans="1:10" ht="10.5" customHeight="1" x14ac:dyDescent="0.2">
      <c r="B63" s="463"/>
      <c r="C63" s="463"/>
      <c r="D63" s="463"/>
      <c r="E63" s="475"/>
      <c r="F63" s="475"/>
      <c r="G63" s="475"/>
    </row>
    <row r="79" spans="2:2" ht="10.5" hidden="1" customHeight="1" x14ac:dyDescent="0.2">
      <c r="B79" s="476"/>
    </row>
  </sheetData>
  <sheetProtection password="9D29" sheet="1" objects="1" scenarios="1"/>
  <protectedRanges>
    <protectedRange sqref="E10:E40" name="Range1"/>
  </protectedRanges>
  <dataConsolidate/>
  <mergeCells count="56">
    <mergeCell ref="B62:E62"/>
    <mergeCell ref="B20:C20"/>
    <mergeCell ref="B21:C21"/>
    <mergeCell ref="B22:C22"/>
    <mergeCell ref="B14:C14"/>
    <mergeCell ref="B15:C15"/>
    <mergeCell ref="B16:C16"/>
    <mergeCell ref="B17:C17"/>
    <mergeCell ref="B18:C18"/>
    <mergeCell ref="B19:C19"/>
    <mergeCell ref="B23:C23"/>
    <mergeCell ref="B24:C24"/>
    <mergeCell ref="B44:I44"/>
    <mergeCell ref="B37:C37"/>
    <mergeCell ref="B25:C25"/>
    <mergeCell ref="B31:C31"/>
    <mergeCell ref="A1:J1"/>
    <mergeCell ref="A3:B3"/>
    <mergeCell ref="C3:E3"/>
    <mergeCell ref="A6:A8"/>
    <mergeCell ref="B6:C8"/>
    <mergeCell ref="G4:H4"/>
    <mergeCell ref="I3:J3"/>
    <mergeCell ref="A4:B4"/>
    <mergeCell ref="C4:E4"/>
    <mergeCell ref="B26:C26"/>
    <mergeCell ref="B27:C27"/>
    <mergeCell ref="B9:C9"/>
    <mergeCell ref="B10:C10"/>
    <mergeCell ref="B11:C11"/>
    <mergeCell ref="B12:C12"/>
    <mergeCell ref="B13:C13"/>
    <mergeCell ref="B33:C33"/>
    <mergeCell ref="B34:C34"/>
    <mergeCell ref="B35:C35"/>
    <mergeCell ref="A53:I53"/>
    <mergeCell ref="B28:C28"/>
    <mergeCell ref="B29:C29"/>
    <mergeCell ref="B30:C30"/>
    <mergeCell ref="B32:C32"/>
    <mergeCell ref="B61:E61"/>
    <mergeCell ref="B48:I50"/>
    <mergeCell ref="B36:C36"/>
    <mergeCell ref="B38:C38"/>
    <mergeCell ref="B39:C39"/>
    <mergeCell ref="B40:C40"/>
    <mergeCell ref="B41:C41"/>
    <mergeCell ref="B45:I46"/>
    <mergeCell ref="B57:F57"/>
    <mergeCell ref="A54:I54"/>
    <mergeCell ref="A55:I55"/>
    <mergeCell ref="A56:I56"/>
    <mergeCell ref="B60:E60"/>
    <mergeCell ref="B58:E58"/>
    <mergeCell ref="B59:E59"/>
    <mergeCell ref="B42:C42"/>
  </mergeCells>
  <dataValidations count="30">
    <dataValidation allowBlank="1" showInputMessage="1" showErrorMessage="1" prompt="Enter Other - (Specify)" sqref="B38:C40"/>
    <dataValidation allowBlank="1" showInputMessage="1" showErrorMessage="1" prompt="Enter Administrative Expenses" sqref="E10"/>
    <dataValidation allowBlank="1" showInputMessage="1" showErrorMessage="1" prompt="Enter Legal Expenses" sqref="E11"/>
    <dataValidation allowBlank="1" showInputMessage="1" showErrorMessage="1" prompt="Enter Accounting Expenses" sqref="E12"/>
    <dataValidation allowBlank="1" showInputMessage="1" showErrorMessage="1" prompt="Enter Advertising Expenses" sqref="E13"/>
    <dataValidation allowBlank="1" showInputMessage="1" showErrorMessage="1" prompt="Enter Consulting Expenses" sqref="E14"/>
    <dataValidation allowBlank="1" showInputMessage="1" showErrorMessage="1" prompt="Enter Contracted Labor Expenses" sqref="E15"/>
    <dataValidation allowBlank="1" showInputMessage="1" showErrorMessage="1" prompt="Enter Interest - Other Expenses" sqref="E16"/>
    <dataValidation allowBlank="1" showInputMessage="1" showErrorMessage="1" prompt="Enter Training Expenses" sqref="E17"/>
    <dataValidation allowBlank="1" showInputMessage="1" showErrorMessage="1" prompt="Enter General Insurance Expenses" sqref="E18"/>
    <dataValidation allowBlank="1" showInputMessage="1" showErrorMessage="1" prompt="Enter Supplies Expenses" sqref="E19"/>
    <dataValidation allowBlank="1" showInputMessage="1" showErrorMessage="1" prompt="Enter Bad Debt Expenses" sqref="E20"/>
    <dataValidation allowBlank="1" showInputMessage="1" showErrorMessage="1" prompt="Enter Plant Operations and Maintenance Expenses" sqref="E21"/>
    <dataValidation allowBlank="1" showInputMessage="1" showErrorMessage="1" prompt="Enter Housekeeping Expenses" sqref="E22"/>
    <dataValidation allowBlank="1" showInputMessage="1" showErrorMessage="1" prompt="Enter Utilities Expenses" sqref="E23"/>
    <dataValidation allowBlank="1" showInputMessage="1" showErrorMessage="1" prompt="Enter Medical Supplies Expenses" sqref="E24"/>
    <dataValidation allowBlank="1" showInputMessage="1" showErrorMessage="1" prompt="Enter Minor Medical Equipment Expenses" sqref="E25"/>
    <dataValidation allowBlank="1" showInputMessage="1" showErrorMessage="1" prompt="Enter Minor Equipment Expenses" sqref="E26"/>
    <dataValidation allowBlank="1" showInputMessage="1" showErrorMessage="1" prompt="Enter Fines and Penalties Expenses" sqref="E27"/>
    <dataValidation allowBlank="1" showInputMessage="1" showErrorMessage="1" prompt="Enter Fleet Maintenance Expenses" sqref="E28"/>
    <dataValidation allowBlank="1" showInputMessage="1" showErrorMessage="1" prompt="Enter Communications Expenses" sqref="E29"/>
    <dataValidation allowBlank="1" showInputMessage="1" showErrorMessage="1" prompt="Enter Recruit Acadamy Expenses" sqref="E30"/>
    <dataValidation allowBlank="1" showInputMessage="1" showErrorMessage="1" prompt="Enter Dispatch Service Expenses" sqref="E31"/>
    <dataValidation allowBlank="1" showInputMessage="1" showErrorMessage="1" prompt="Enter Logistics Expenses" sqref="E32"/>
    <dataValidation allowBlank="1" showInputMessage="1" showErrorMessage="1" prompt="Enter Postage Expenses" sqref="E33"/>
    <dataValidation allowBlank="1" showInputMessage="1" showErrorMessage="1" prompt="Enter Dues and Subscriptions Expenses" sqref="E34"/>
    <dataValidation allowBlank="1" showInputMessage="1" showErrorMessage="1" prompt="Enter Other - Capital Related Costs Expenses" sqref="E35"/>
    <dataValidation allowBlank="1" showInputMessage="1" showErrorMessage="1" prompt="Enter Contracted Services - MTS Expenses" sqref="E36"/>
    <dataValidation allowBlank="1" showInputMessage="1" showErrorMessage="1" prompt="Enter Contracted Services - MTS Billing Expenses" sqref="E37"/>
    <dataValidation allowBlank="1" showInputMessage="1" showErrorMessage="1" prompt="Enter Other - Specify Expenses" sqref="E38:E40"/>
  </dataValidations>
  <printOptions horizontalCentered="1"/>
  <pageMargins left="0.33" right="0.33" top="0.75" bottom="0.5" header="0.25" footer="0.25"/>
  <pageSetup scale="61" orientation="portrait" r:id="rId1"/>
  <headerFooter alignWithMargins="0">
    <oddHeader>&amp;LState of California – Health and Human Services Agency&amp;RDepartment of Health Care Services</oddHeader>
    <oddFooter>&amp;LDHCS 5285 (Revised 01/2023)&amp;RPage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FC130"/>
  <sheetViews>
    <sheetView view="pageLayout" topLeftCell="A28" zoomScale="70" zoomScaleNormal="80" zoomScalePageLayoutView="70" workbookViewId="0">
      <selection activeCell="L24" sqref="L24"/>
    </sheetView>
  </sheetViews>
  <sheetFormatPr defaultColWidth="0" defaultRowHeight="24" customHeight="1" zeroHeight="1" x14ac:dyDescent="0.2"/>
  <cols>
    <col min="1" max="1" width="4.33203125" style="509" customWidth="1"/>
    <col min="2" max="2" width="18.33203125" style="27" customWidth="1"/>
    <col min="3" max="3" width="10.33203125" style="27" customWidth="1"/>
    <col min="4" max="4" width="6.33203125" style="509" customWidth="1"/>
    <col min="5" max="5" width="20.109375" style="509" customWidth="1"/>
    <col min="6" max="6" width="7.44140625" style="510" customWidth="1"/>
    <col min="7" max="7" width="8.88671875" style="27" customWidth="1"/>
    <col min="8" max="8" width="15" style="27" customWidth="1"/>
    <col min="9" max="9" width="20.88671875" style="27" customWidth="1"/>
    <col min="10" max="10" width="7.44140625" style="510" customWidth="1"/>
    <col min="11" max="11" width="8.88671875" style="27" customWidth="1"/>
    <col min="12" max="12" width="15" style="27" customWidth="1"/>
    <col min="13" max="16383" width="8.88671875" style="12" hidden="1"/>
    <col min="16384" max="16384" width="0" style="12" hidden="1"/>
  </cols>
  <sheetData>
    <row r="1" spans="1:12" ht="17.25" customHeight="1" x14ac:dyDescent="0.2">
      <c r="A1" s="739" t="s">
        <v>164</v>
      </c>
      <c r="B1" s="739"/>
      <c r="C1" s="739"/>
      <c r="D1" s="739"/>
      <c r="E1" s="739"/>
      <c r="F1" s="739"/>
      <c r="G1" s="739"/>
      <c r="H1" s="739"/>
      <c r="I1" s="739"/>
      <c r="J1" s="739"/>
      <c r="K1" s="739"/>
      <c r="L1" s="739"/>
    </row>
    <row r="2" spans="1:12" s="26" customFormat="1" ht="15.75" customHeight="1" x14ac:dyDescent="0.2">
      <c r="A2" s="336"/>
      <c r="B2" s="336"/>
      <c r="C2" s="336"/>
      <c r="D2" s="336"/>
      <c r="E2" s="336"/>
      <c r="F2" s="336"/>
      <c r="G2" s="336"/>
      <c r="H2" s="336"/>
      <c r="I2" s="336"/>
      <c r="J2" s="336"/>
      <c r="K2" s="336"/>
      <c r="L2" s="336"/>
    </row>
    <row r="3" spans="1:12" s="26" customFormat="1" ht="15.75" customHeight="1" x14ac:dyDescent="0.2">
      <c r="A3" s="661" t="s">
        <v>282</v>
      </c>
      <c r="B3" s="661"/>
      <c r="C3" s="741">
        <f>Fire_District_Name</f>
        <v>0</v>
      </c>
      <c r="D3" s="741"/>
      <c r="E3" s="741"/>
      <c r="F3" s="27"/>
      <c r="G3" s="27"/>
      <c r="H3" s="27"/>
      <c r="I3" s="477" t="s">
        <v>91</v>
      </c>
      <c r="J3" s="737">
        <f>FYE</f>
        <v>44926</v>
      </c>
      <c r="K3" s="737"/>
      <c r="L3" s="737"/>
    </row>
    <row r="4" spans="1:12" s="26" customFormat="1" ht="15.75" customHeight="1" x14ac:dyDescent="0.2">
      <c r="A4" s="661" t="s">
        <v>283</v>
      </c>
      <c r="B4" s="661"/>
      <c r="C4" s="738">
        <f>NPI</f>
        <v>0</v>
      </c>
      <c r="D4" s="738"/>
      <c r="E4" s="738"/>
      <c r="F4" s="27"/>
      <c r="G4" s="27"/>
      <c r="H4" s="27"/>
      <c r="I4" s="27"/>
      <c r="J4" s="479"/>
      <c r="K4" s="27"/>
      <c r="L4" s="27"/>
    </row>
    <row r="5" spans="1:12" s="26" customFormat="1" ht="15.75" customHeight="1" x14ac:dyDescent="0.2">
      <c r="A5" s="479"/>
      <c r="B5" s="479"/>
      <c r="C5" s="480"/>
      <c r="D5" s="27"/>
      <c r="E5" s="480"/>
      <c r="F5" s="27"/>
      <c r="G5" s="27"/>
      <c r="H5" s="27"/>
      <c r="I5" s="27"/>
      <c r="J5" s="479"/>
      <c r="K5" s="27"/>
      <c r="L5" s="27"/>
    </row>
    <row r="6" spans="1:12" ht="15.75" x14ac:dyDescent="0.2">
      <c r="A6" s="743" t="s">
        <v>51</v>
      </c>
      <c r="B6" s="744"/>
      <c r="C6" s="745"/>
      <c r="D6" s="481" t="s">
        <v>1</v>
      </c>
      <c r="E6" s="740" t="s">
        <v>53</v>
      </c>
      <c r="F6" s="740"/>
      <c r="G6" s="740"/>
      <c r="H6" s="740"/>
      <c r="I6" s="740" t="s">
        <v>54</v>
      </c>
      <c r="J6" s="740"/>
      <c r="K6" s="740"/>
      <c r="L6" s="742"/>
    </row>
    <row r="7" spans="1:12" ht="30" customHeight="1" x14ac:dyDescent="0.2">
      <c r="A7" s="746"/>
      <c r="B7" s="747"/>
      <c r="C7" s="748"/>
      <c r="D7" s="482" t="s">
        <v>52</v>
      </c>
      <c r="E7" s="483" t="s">
        <v>267</v>
      </c>
      <c r="F7" s="484" t="s">
        <v>56</v>
      </c>
      <c r="G7" s="485" t="s">
        <v>90</v>
      </c>
      <c r="H7" s="485" t="s">
        <v>57</v>
      </c>
      <c r="I7" s="486" t="s">
        <v>267</v>
      </c>
      <c r="J7" s="484" t="s">
        <v>56</v>
      </c>
      <c r="K7" s="485" t="s">
        <v>90</v>
      </c>
      <c r="L7" s="487" t="s">
        <v>57</v>
      </c>
    </row>
    <row r="8" spans="1:12" ht="16.5" thickBot="1" x14ac:dyDescent="0.25">
      <c r="A8" s="749"/>
      <c r="B8" s="750"/>
      <c r="C8" s="751"/>
      <c r="D8" s="488">
        <v>1</v>
      </c>
      <c r="E8" s="488">
        <v>2</v>
      </c>
      <c r="F8" s="488">
        <v>3</v>
      </c>
      <c r="G8" s="488">
        <v>4</v>
      </c>
      <c r="H8" s="488">
        <v>5</v>
      </c>
      <c r="I8" s="488">
        <v>6</v>
      </c>
      <c r="J8" s="488">
        <v>7</v>
      </c>
      <c r="K8" s="488">
        <v>8</v>
      </c>
      <c r="L8" s="489">
        <v>9</v>
      </c>
    </row>
    <row r="9" spans="1:12" ht="15" customHeight="1" thickTop="1" x14ac:dyDescent="0.2">
      <c r="A9" s="511">
        <v>1</v>
      </c>
      <c r="B9" s="752"/>
      <c r="C9" s="753"/>
      <c r="D9" s="65"/>
      <c r="E9" s="66"/>
      <c r="F9" s="67"/>
      <c r="G9" s="65"/>
      <c r="H9" s="173">
        <v>0</v>
      </c>
      <c r="I9" s="66"/>
      <c r="J9" s="67"/>
      <c r="K9" s="65"/>
      <c r="L9" s="173">
        <v>0</v>
      </c>
    </row>
    <row r="10" spans="1:12" ht="15" customHeight="1" x14ac:dyDescent="0.2">
      <c r="A10" s="511">
        <v>2</v>
      </c>
      <c r="B10" s="735"/>
      <c r="C10" s="736"/>
      <c r="D10" s="65"/>
      <c r="E10" s="57"/>
      <c r="F10" s="56"/>
      <c r="G10" s="55"/>
      <c r="H10" s="490">
        <v>0</v>
      </c>
      <c r="I10" s="66"/>
      <c r="J10" s="56"/>
      <c r="K10" s="55"/>
      <c r="L10" s="491">
        <v>0</v>
      </c>
    </row>
    <row r="11" spans="1:12" ht="15" customHeight="1" x14ac:dyDescent="0.2">
      <c r="A11" s="511">
        <v>3</v>
      </c>
      <c r="B11" s="735"/>
      <c r="C11" s="736"/>
      <c r="D11" s="65"/>
      <c r="E11" s="57"/>
      <c r="F11" s="56"/>
      <c r="G11" s="55"/>
      <c r="H11" s="490">
        <v>0</v>
      </c>
      <c r="I11" s="66"/>
      <c r="J11" s="56"/>
      <c r="K11" s="55"/>
      <c r="L11" s="491">
        <v>0</v>
      </c>
    </row>
    <row r="12" spans="1:12" ht="15" customHeight="1" x14ac:dyDescent="0.2">
      <c r="A12" s="511">
        <v>4</v>
      </c>
      <c r="B12" s="735"/>
      <c r="C12" s="736"/>
      <c r="D12" s="65"/>
      <c r="E12" s="57"/>
      <c r="F12" s="56"/>
      <c r="G12" s="55"/>
      <c r="H12" s="490">
        <v>0</v>
      </c>
      <c r="I12" s="57"/>
      <c r="J12" s="56"/>
      <c r="K12" s="55"/>
      <c r="L12" s="491">
        <v>0</v>
      </c>
    </row>
    <row r="13" spans="1:12" ht="15" customHeight="1" x14ac:dyDescent="0.2">
      <c r="A13" s="511">
        <v>5</v>
      </c>
      <c r="B13" s="735"/>
      <c r="C13" s="736"/>
      <c r="D13" s="65"/>
      <c r="E13" s="57"/>
      <c r="F13" s="56"/>
      <c r="G13" s="55"/>
      <c r="H13" s="490">
        <v>0</v>
      </c>
      <c r="I13" s="57"/>
      <c r="J13" s="56"/>
      <c r="K13" s="55"/>
      <c r="L13" s="491">
        <v>0</v>
      </c>
    </row>
    <row r="14" spans="1:12" ht="15" customHeight="1" x14ac:dyDescent="0.2">
      <c r="A14" s="511">
        <v>6</v>
      </c>
      <c r="B14" s="735"/>
      <c r="C14" s="736"/>
      <c r="D14" s="65"/>
      <c r="E14" s="57"/>
      <c r="F14" s="56"/>
      <c r="G14" s="55"/>
      <c r="H14" s="490">
        <v>0</v>
      </c>
      <c r="I14" s="57"/>
      <c r="J14" s="56"/>
      <c r="K14" s="55"/>
      <c r="L14" s="491">
        <v>0</v>
      </c>
    </row>
    <row r="15" spans="1:12" ht="15" customHeight="1" x14ac:dyDescent="0.2">
      <c r="A15" s="511">
        <v>7</v>
      </c>
      <c r="B15" s="735"/>
      <c r="C15" s="736"/>
      <c r="D15" s="65"/>
      <c r="E15" s="57"/>
      <c r="F15" s="56"/>
      <c r="G15" s="55"/>
      <c r="H15" s="490">
        <v>0</v>
      </c>
      <c r="I15" s="57"/>
      <c r="J15" s="56"/>
      <c r="K15" s="55"/>
      <c r="L15" s="491">
        <v>0</v>
      </c>
    </row>
    <row r="16" spans="1:12" ht="15" customHeight="1" x14ac:dyDescent="0.2">
      <c r="A16" s="511">
        <v>8</v>
      </c>
      <c r="B16" s="735"/>
      <c r="C16" s="736"/>
      <c r="D16" s="65"/>
      <c r="E16" s="57"/>
      <c r="F16" s="56"/>
      <c r="G16" s="55"/>
      <c r="H16" s="490">
        <v>0</v>
      </c>
      <c r="I16" s="57"/>
      <c r="J16" s="56"/>
      <c r="K16" s="55"/>
      <c r="L16" s="491">
        <v>0</v>
      </c>
    </row>
    <row r="17" spans="1:12" s="23" customFormat="1" ht="15" customHeight="1" x14ac:dyDescent="0.2">
      <c r="A17" s="511">
        <v>9</v>
      </c>
      <c r="B17" s="735"/>
      <c r="C17" s="736"/>
      <c r="D17" s="65"/>
      <c r="E17" s="66"/>
      <c r="F17" s="67"/>
      <c r="G17" s="55"/>
      <c r="H17" s="490">
        <v>0</v>
      </c>
      <c r="I17" s="57"/>
      <c r="J17" s="56"/>
      <c r="K17" s="55"/>
      <c r="L17" s="491">
        <v>0</v>
      </c>
    </row>
    <row r="18" spans="1:12" s="23" customFormat="1" ht="15" customHeight="1" x14ac:dyDescent="0.2">
      <c r="A18" s="511">
        <v>10</v>
      </c>
      <c r="B18" s="735"/>
      <c r="C18" s="736"/>
      <c r="D18" s="55"/>
      <c r="E18" s="57"/>
      <c r="F18" s="56"/>
      <c r="G18" s="55"/>
      <c r="H18" s="490">
        <v>0</v>
      </c>
      <c r="I18" s="57"/>
      <c r="J18" s="56"/>
      <c r="K18" s="55"/>
      <c r="L18" s="491">
        <v>0</v>
      </c>
    </row>
    <row r="19" spans="1:12" s="23" customFormat="1" ht="15" customHeight="1" x14ac:dyDescent="0.2">
      <c r="A19" s="511">
        <v>11</v>
      </c>
      <c r="B19" s="735"/>
      <c r="C19" s="736"/>
      <c r="D19" s="55"/>
      <c r="E19" s="57"/>
      <c r="F19" s="56"/>
      <c r="G19" s="55"/>
      <c r="H19" s="490">
        <v>0</v>
      </c>
      <c r="I19" s="57"/>
      <c r="J19" s="56"/>
      <c r="K19" s="55"/>
      <c r="L19" s="491">
        <v>0</v>
      </c>
    </row>
    <row r="20" spans="1:12" s="23" customFormat="1" ht="15" customHeight="1" x14ac:dyDescent="0.2">
      <c r="A20" s="511">
        <v>12</v>
      </c>
      <c r="B20" s="735"/>
      <c r="C20" s="736"/>
      <c r="D20" s="55"/>
      <c r="E20" s="57"/>
      <c r="F20" s="56"/>
      <c r="G20" s="55"/>
      <c r="H20" s="490">
        <v>0</v>
      </c>
      <c r="I20" s="57"/>
      <c r="J20" s="56"/>
      <c r="K20" s="55"/>
      <c r="L20" s="491">
        <v>0</v>
      </c>
    </row>
    <row r="21" spans="1:12" s="23" customFormat="1" ht="15" customHeight="1" x14ac:dyDescent="0.2">
      <c r="A21" s="511">
        <v>13</v>
      </c>
      <c r="B21" s="735"/>
      <c r="C21" s="736"/>
      <c r="D21" s="55"/>
      <c r="E21" s="57"/>
      <c r="F21" s="56"/>
      <c r="G21" s="55"/>
      <c r="H21" s="490">
        <v>0</v>
      </c>
      <c r="I21" s="57"/>
      <c r="J21" s="56"/>
      <c r="K21" s="55"/>
      <c r="L21" s="491">
        <v>0</v>
      </c>
    </row>
    <row r="22" spans="1:12" s="23" customFormat="1" ht="15" customHeight="1" x14ac:dyDescent="0.2">
      <c r="A22" s="511">
        <v>14</v>
      </c>
      <c r="B22" s="735"/>
      <c r="C22" s="736"/>
      <c r="D22" s="55"/>
      <c r="E22" s="57"/>
      <c r="F22" s="56"/>
      <c r="G22" s="55"/>
      <c r="H22" s="490">
        <v>0</v>
      </c>
      <c r="I22" s="58"/>
      <c r="J22" s="56"/>
      <c r="K22" s="55"/>
      <c r="L22" s="491">
        <v>0</v>
      </c>
    </row>
    <row r="23" spans="1:12" s="23" customFormat="1" ht="15" customHeight="1" x14ac:dyDescent="0.2">
      <c r="A23" s="511">
        <v>15</v>
      </c>
      <c r="B23" s="735"/>
      <c r="C23" s="736"/>
      <c r="D23" s="55"/>
      <c r="E23" s="57"/>
      <c r="F23" s="56"/>
      <c r="G23" s="55"/>
      <c r="H23" s="490">
        <v>0</v>
      </c>
      <c r="I23" s="57"/>
      <c r="J23" s="56"/>
      <c r="K23" s="55"/>
      <c r="L23" s="491">
        <v>0</v>
      </c>
    </row>
    <row r="24" spans="1:12" s="26" customFormat="1" ht="15" customHeight="1" x14ac:dyDescent="0.2">
      <c r="A24" s="511">
        <v>16</v>
      </c>
      <c r="B24" s="735"/>
      <c r="C24" s="736"/>
      <c r="D24" s="55"/>
      <c r="E24" s="57"/>
      <c r="F24" s="56"/>
      <c r="G24" s="55"/>
      <c r="H24" s="490">
        <v>0</v>
      </c>
      <c r="I24" s="57"/>
      <c r="J24" s="56"/>
      <c r="K24" s="55"/>
      <c r="L24" s="491">
        <v>0</v>
      </c>
    </row>
    <row r="25" spans="1:12" s="26" customFormat="1" ht="15" customHeight="1" x14ac:dyDescent="0.2">
      <c r="A25" s="511">
        <v>17</v>
      </c>
      <c r="B25" s="735"/>
      <c r="C25" s="736"/>
      <c r="D25" s="55"/>
      <c r="E25" s="57"/>
      <c r="F25" s="56"/>
      <c r="G25" s="55"/>
      <c r="H25" s="490">
        <v>0</v>
      </c>
      <c r="I25" s="57"/>
      <c r="J25" s="56"/>
      <c r="K25" s="55"/>
      <c r="L25" s="491">
        <v>0</v>
      </c>
    </row>
    <row r="26" spans="1:12" s="26" customFormat="1" ht="15" customHeight="1" x14ac:dyDescent="0.2">
      <c r="A26" s="511">
        <v>18</v>
      </c>
      <c r="B26" s="735"/>
      <c r="C26" s="736"/>
      <c r="D26" s="55"/>
      <c r="E26" s="57"/>
      <c r="F26" s="56"/>
      <c r="G26" s="55"/>
      <c r="H26" s="490">
        <v>0</v>
      </c>
      <c r="I26" s="57"/>
      <c r="J26" s="56"/>
      <c r="K26" s="55"/>
      <c r="L26" s="491">
        <v>0</v>
      </c>
    </row>
    <row r="27" spans="1:12" s="26" customFormat="1" ht="15" customHeight="1" x14ac:dyDescent="0.2">
      <c r="A27" s="511">
        <v>19</v>
      </c>
      <c r="B27" s="735"/>
      <c r="C27" s="736"/>
      <c r="D27" s="55"/>
      <c r="E27" s="57"/>
      <c r="F27" s="56"/>
      <c r="G27" s="55"/>
      <c r="H27" s="490">
        <v>0</v>
      </c>
      <c r="I27" s="57"/>
      <c r="J27" s="56"/>
      <c r="K27" s="55"/>
      <c r="L27" s="491">
        <v>0</v>
      </c>
    </row>
    <row r="28" spans="1:12" s="26" customFormat="1" ht="15" customHeight="1" x14ac:dyDescent="0.2">
      <c r="A28" s="511">
        <v>20</v>
      </c>
      <c r="B28" s="735"/>
      <c r="C28" s="736"/>
      <c r="D28" s="55"/>
      <c r="E28" s="57"/>
      <c r="F28" s="56"/>
      <c r="G28" s="55"/>
      <c r="H28" s="490">
        <v>0</v>
      </c>
      <c r="I28" s="57"/>
      <c r="J28" s="56"/>
      <c r="K28" s="55"/>
      <c r="L28" s="491">
        <v>0</v>
      </c>
    </row>
    <row r="29" spans="1:12" s="26" customFormat="1" ht="15" customHeight="1" x14ac:dyDescent="0.2">
      <c r="A29" s="511">
        <v>21</v>
      </c>
      <c r="B29" s="735"/>
      <c r="C29" s="736"/>
      <c r="D29" s="55"/>
      <c r="E29" s="57"/>
      <c r="F29" s="56"/>
      <c r="G29" s="55"/>
      <c r="H29" s="490">
        <v>0</v>
      </c>
      <c r="I29" s="57"/>
      <c r="J29" s="56"/>
      <c r="K29" s="55"/>
      <c r="L29" s="491">
        <v>0</v>
      </c>
    </row>
    <row r="30" spans="1:12" s="26" customFormat="1" ht="15" customHeight="1" x14ac:dyDescent="0.2">
      <c r="A30" s="512">
        <v>22</v>
      </c>
      <c r="B30" s="735"/>
      <c r="C30" s="736"/>
      <c r="D30" s="55"/>
      <c r="E30" s="57"/>
      <c r="F30" s="56"/>
      <c r="G30" s="55"/>
      <c r="H30" s="490">
        <v>0</v>
      </c>
      <c r="I30" s="57"/>
      <c r="J30" s="56"/>
      <c r="K30" s="55"/>
      <c r="L30" s="491">
        <v>0</v>
      </c>
    </row>
    <row r="31" spans="1:12" s="26" customFormat="1" ht="15" customHeight="1" x14ac:dyDescent="0.2">
      <c r="A31" s="512">
        <v>23</v>
      </c>
      <c r="B31" s="735"/>
      <c r="C31" s="736"/>
      <c r="D31" s="55"/>
      <c r="E31" s="57"/>
      <c r="F31" s="56"/>
      <c r="G31" s="55"/>
      <c r="H31" s="490">
        <v>0</v>
      </c>
      <c r="I31" s="57"/>
      <c r="J31" s="56"/>
      <c r="K31" s="55"/>
      <c r="L31" s="491">
        <v>0</v>
      </c>
    </row>
    <row r="32" spans="1:12" s="26" customFormat="1" ht="15" customHeight="1" x14ac:dyDescent="0.2">
      <c r="A32" s="512">
        <v>24</v>
      </c>
      <c r="B32" s="735"/>
      <c r="C32" s="736"/>
      <c r="D32" s="55"/>
      <c r="E32" s="57"/>
      <c r="F32" s="56"/>
      <c r="G32" s="55"/>
      <c r="H32" s="490">
        <v>0</v>
      </c>
      <c r="I32" s="57"/>
      <c r="J32" s="56"/>
      <c r="K32" s="55"/>
      <c r="L32" s="491">
        <v>0</v>
      </c>
    </row>
    <row r="33" spans="1:12" s="26" customFormat="1" ht="15" customHeight="1" x14ac:dyDescent="0.2">
      <c r="A33" s="512">
        <v>25</v>
      </c>
      <c r="B33" s="735"/>
      <c r="C33" s="736"/>
      <c r="D33" s="55"/>
      <c r="E33" s="57"/>
      <c r="F33" s="56"/>
      <c r="G33" s="55"/>
      <c r="H33" s="490">
        <v>0</v>
      </c>
      <c r="I33" s="57"/>
      <c r="J33" s="56"/>
      <c r="K33" s="55"/>
      <c r="L33" s="491">
        <v>0</v>
      </c>
    </row>
    <row r="34" spans="1:12" s="26" customFormat="1" ht="15" customHeight="1" x14ac:dyDescent="0.2">
      <c r="A34" s="512">
        <v>26</v>
      </c>
      <c r="B34" s="735"/>
      <c r="C34" s="736"/>
      <c r="D34" s="55"/>
      <c r="E34" s="57"/>
      <c r="F34" s="56"/>
      <c r="G34" s="55"/>
      <c r="H34" s="490">
        <v>0</v>
      </c>
      <c r="I34" s="57"/>
      <c r="J34" s="56"/>
      <c r="K34" s="55"/>
      <c r="L34" s="491">
        <v>0</v>
      </c>
    </row>
    <row r="35" spans="1:12" s="26" customFormat="1" ht="15" customHeight="1" x14ac:dyDescent="0.2">
      <c r="A35" s="512">
        <v>27</v>
      </c>
      <c r="B35" s="735"/>
      <c r="C35" s="736"/>
      <c r="D35" s="55"/>
      <c r="E35" s="57"/>
      <c r="F35" s="56"/>
      <c r="G35" s="55"/>
      <c r="H35" s="490">
        <v>0</v>
      </c>
      <c r="I35" s="57"/>
      <c r="J35" s="56"/>
      <c r="K35" s="55"/>
      <c r="L35" s="491">
        <v>0</v>
      </c>
    </row>
    <row r="36" spans="1:12" s="26" customFormat="1" ht="15" customHeight="1" x14ac:dyDescent="0.2">
      <c r="A36" s="512">
        <v>28</v>
      </c>
      <c r="B36" s="735"/>
      <c r="C36" s="736"/>
      <c r="D36" s="55"/>
      <c r="E36" s="57"/>
      <c r="F36" s="56"/>
      <c r="G36" s="55"/>
      <c r="H36" s="490">
        <v>0</v>
      </c>
      <c r="I36" s="57"/>
      <c r="J36" s="56"/>
      <c r="K36" s="55"/>
      <c r="L36" s="491">
        <v>0</v>
      </c>
    </row>
    <row r="37" spans="1:12" s="26" customFormat="1" ht="15" customHeight="1" x14ac:dyDescent="0.2">
      <c r="A37" s="512">
        <v>29</v>
      </c>
      <c r="B37" s="735"/>
      <c r="C37" s="736"/>
      <c r="D37" s="55"/>
      <c r="E37" s="57"/>
      <c r="F37" s="56"/>
      <c r="G37" s="55"/>
      <c r="H37" s="490">
        <v>0</v>
      </c>
      <c r="I37" s="57"/>
      <c r="J37" s="56"/>
      <c r="K37" s="55"/>
      <c r="L37" s="491">
        <v>0</v>
      </c>
    </row>
    <row r="38" spans="1:12" s="26" customFormat="1" ht="15" customHeight="1" x14ac:dyDescent="0.2">
      <c r="A38" s="512">
        <v>30</v>
      </c>
      <c r="B38" s="735"/>
      <c r="C38" s="736"/>
      <c r="D38" s="55"/>
      <c r="E38" s="57"/>
      <c r="F38" s="56"/>
      <c r="G38" s="55"/>
      <c r="H38" s="490">
        <v>0</v>
      </c>
      <c r="I38" s="57"/>
      <c r="J38" s="56"/>
      <c r="K38" s="55"/>
      <c r="L38" s="491">
        <v>0</v>
      </c>
    </row>
    <row r="39" spans="1:12" s="26" customFormat="1" ht="15" customHeight="1" x14ac:dyDescent="0.2">
      <c r="A39" s="512">
        <v>31</v>
      </c>
      <c r="B39" s="735"/>
      <c r="C39" s="736"/>
      <c r="D39" s="55"/>
      <c r="E39" s="57"/>
      <c r="F39" s="56"/>
      <c r="G39" s="55"/>
      <c r="H39" s="490">
        <v>0</v>
      </c>
      <c r="I39" s="57"/>
      <c r="J39" s="56"/>
      <c r="K39" s="55"/>
      <c r="L39" s="491">
        <v>0</v>
      </c>
    </row>
    <row r="40" spans="1:12" s="23" customFormat="1" ht="15" customHeight="1" x14ac:dyDescent="0.2">
      <c r="A40" s="512">
        <v>32</v>
      </c>
      <c r="B40" s="735"/>
      <c r="C40" s="736"/>
      <c r="D40" s="55"/>
      <c r="E40" s="58"/>
      <c r="F40" s="56"/>
      <c r="G40" s="55"/>
      <c r="H40" s="490">
        <v>0</v>
      </c>
      <c r="I40" s="57"/>
      <c r="J40" s="56"/>
      <c r="K40" s="55"/>
      <c r="L40" s="491">
        <v>0</v>
      </c>
    </row>
    <row r="41" spans="1:12" s="23" customFormat="1" ht="15" customHeight="1" x14ac:dyDescent="0.2">
      <c r="A41" s="512">
        <v>33</v>
      </c>
      <c r="B41" s="735"/>
      <c r="C41" s="736"/>
      <c r="D41" s="55"/>
      <c r="E41" s="57"/>
      <c r="F41" s="56"/>
      <c r="G41" s="55"/>
      <c r="H41" s="490">
        <v>0</v>
      </c>
      <c r="I41" s="57"/>
      <c r="J41" s="56"/>
      <c r="K41" s="55"/>
      <c r="L41" s="491">
        <v>0</v>
      </c>
    </row>
    <row r="42" spans="1:12" s="23" customFormat="1" ht="15" customHeight="1" x14ac:dyDescent="0.2">
      <c r="A42" s="512">
        <v>34</v>
      </c>
      <c r="B42" s="735"/>
      <c r="C42" s="736"/>
      <c r="D42" s="55"/>
      <c r="E42" s="57"/>
      <c r="F42" s="56"/>
      <c r="G42" s="55"/>
      <c r="H42" s="490">
        <v>0</v>
      </c>
      <c r="I42" s="57"/>
      <c r="J42" s="56"/>
      <c r="K42" s="55"/>
      <c r="L42" s="491">
        <v>0</v>
      </c>
    </row>
    <row r="43" spans="1:12" s="23" customFormat="1" ht="15" customHeight="1" x14ac:dyDescent="0.2">
      <c r="A43" s="512">
        <v>35</v>
      </c>
      <c r="B43" s="735"/>
      <c r="C43" s="736"/>
      <c r="D43" s="55"/>
      <c r="E43" s="57"/>
      <c r="F43" s="56"/>
      <c r="G43" s="55"/>
      <c r="H43" s="490">
        <v>0</v>
      </c>
      <c r="I43" s="57"/>
      <c r="J43" s="56"/>
      <c r="K43" s="55"/>
      <c r="L43" s="491">
        <v>0</v>
      </c>
    </row>
    <row r="44" spans="1:12" s="23" customFormat="1" ht="15" customHeight="1" x14ac:dyDescent="0.2">
      <c r="A44" s="512">
        <v>36</v>
      </c>
      <c r="B44" s="735"/>
      <c r="C44" s="736"/>
      <c r="D44" s="55"/>
      <c r="E44" s="57"/>
      <c r="F44" s="56"/>
      <c r="G44" s="55"/>
      <c r="H44" s="490">
        <v>0</v>
      </c>
      <c r="I44" s="57"/>
      <c r="J44" s="56"/>
      <c r="K44" s="55"/>
      <c r="L44" s="491">
        <v>0</v>
      </c>
    </row>
    <row r="45" spans="1:12" s="23" customFormat="1" ht="15" customHeight="1" x14ac:dyDescent="0.2">
      <c r="A45" s="512">
        <v>37</v>
      </c>
      <c r="B45" s="735"/>
      <c r="C45" s="736"/>
      <c r="D45" s="55"/>
      <c r="E45" s="57"/>
      <c r="F45" s="56"/>
      <c r="G45" s="55"/>
      <c r="H45" s="490">
        <v>0</v>
      </c>
      <c r="I45" s="57"/>
      <c r="J45" s="56"/>
      <c r="K45" s="55"/>
      <c r="L45" s="491">
        <v>0</v>
      </c>
    </row>
    <row r="46" spans="1:12" s="23" customFormat="1" ht="15" customHeight="1" x14ac:dyDescent="0.2">
      <c r="A46" s="512">
        <v>38</v>
      </c>
      <c r="B46" s="735"/>
      <c r="C46" s="736"/>
      <c r="D46" s="55"/>
      <c r="E46" s="57"/>
      <c r="F46" s="56"/>
      <c r="G46" s="55"/>
      <c r="H46" s="490">
        <v>0</v>
      </c>
      <c r="I46" s="57"/>
      <c r="J46" s="56"/>
      <c r="K46" s="55"/>
      <c r="L46" s="491">
        <v>0</v>
      </c>
    </row>
    <row r="47" spans="1:12" s="23" customFormat="1" ht="15" customHeight="1" x14ac:dyDescent="0.2">
      <c r="A47" s="512">
        <v>39</v>
      </c>
      <c r="B47" s="735"/>
      <c r="C47" s="736"/>
      <c r="D47" s="55"/>
      <c r="E47" s="57"/>
      <c r="F47" s="56"/>
      <c r="G47" s="55"/>
      <c r="H47" s="490">
        <v>0</v>
      </c>
      <c r="I47" s="57"/>
      <c r="J47" s="56"/>
      <c r="K47" s="55"/>
      <c r="L47" s="491">
        <v>0</v>
      </c>
    </row>
    <row r="48" spans="1:12" ht="15" customHeight="1" x14ac:dyDescent="0.2">
      <c r="A48" s="512">
        <v>40</v>
      </c>
      <c r="B48" s="735"/>
      <c r="C48" s="736"/>
      <c r="D48" s="55"/>
      <c r="E48" s="57"/>
      <c r="F48" s="56"/>
      <c r="G48" s="55"/>
      <c r="H48" s="490">
        <v>0</v>
      </c>
      <c r="I48" s="57"/>
      <c r="J48" s="56"/>
      <c r="K48" s="55"/>
      <c r="L48" s="491">
        <v>0</v>
      </c>
    </row>
    <row r="49" spans="1:12" ht="15" customHeight="1" x14ac:dyDescent="0.2">
      <c r="A49" s="512">
        <v>41</v>
      </c>
      <c r="B49" s="735"/>
      <c r="C49" s="736"/>
      <c r="D49" s="55"/>
      <c r="E49" s="57"/>
      <c r="F49" s="56"/>
      <c r="G49" s="55"/>
      <c r="H49" s="490">
        <v>0</v>
      </c>
      <c r="I49" s="57"/>
      <c r="J49" s="56"/>
      <c r="K49" s="55"/>
      <c r="L49" s="491">
        <v>0</v>
      </c>
    </row>
    <row r="50" spans="1:12" ht="15" customHeight="1" x14ac:dyDescent="0.2">
      <c r="A50" s="512">
        <v>42</v>
      </c>
      <c r="B50" s="735"/>
      <c r="C50" s="736"/>
      <c r="D50" s="55"/>
      <c r="E50" s="57"/>
      <c r="F50" s="56"/>
      <c r="G50" s="55"/>
      <c r="H50" s="490">
        <v>0</v>
      </c>
      <c r="I50" s="57"/>
      <c r="J50" s="56"/>
      <c r="K50" s="55"/>
      <c r="L50" s="491">
        <v>0</v>
      </c>
    </row>
    <row r="51" spans="1:12" ht="15" customHeight="1" x14ac:dyDescent="0.2">
      <c r="A51" s="512">
        <v>43</v>
      </c>
      <c r="B51" s="735"/>
      <c r="C51" s="736"/>
      <c r="D51" s="55"/>
      <c r="E51" s="57"/>
      <c r="F51" s="56"/>
      <c r="G51" s="55"/>
      <c r="H51" s="490">
        <v>0</v>
      </c>
      <c r="I51" s="57"/>
      <c r="J51" s="56"/>
      <c r="K51" s="55"/>
      <c r="L51" s="491">
        <v>0</v>
      </c>
    </row>
    <row r="52" spans="1:12" ht="15" customHeight="1" x14ac:dyDescent="0.2">
      <c r="A52" s="512">
        <v>44</v>
      </c>
      <c r="B52" s="735"/>
      <c r="C52" s="736"/>
      <c r="D52" s="55"/>
      <c r="E52" s="57"/>
      <c r="F52" s="56"/>
      <c r="G52" s="55"/>
      <c r="H52" s="490">
        <v>0</v>
      </c>
      <c r="I52" s="57"/>
      <c r="J52" s="56"/>
      <c r="K52" s="55"/>
      <c r="L52" s="491">
        <v>0</v>
      </c>
    </row>
    <row r="53" spans="1:12" ht="15" customHeight="1" x14ac:dyDescent="0.2">
      <c r="A53" s="512">
        <v>45</v>
      </c>
      <c r="B53" s="735"/>
      <c r="C53" s="736"/>
      <c r="D53" s="492"/>
      <c r="E53" s="493"/>
      <c r="F53" s="494"/>
      <c r="G53" s="492"/>
      <c r="H53" s="490">
        <v>0</v>
      </c>
      <c r="I53" s="493"/>
      <c r="J53" s="494"/>
      <c r="K53" s="492"/>
      <c r="L53" s="491">
        <v>0</v>
      </c>
    </row>
    <row r="54" spans="1:12" s="26" customFormat="1" ht="15" customHeight="1" x14ac:dyDescent="0.2">
      <c r="A54" s="512">
        <v>46</v>
      </c>
      <c r="B54" s="735"/>
      <c r="C54" s="736"/>
      <c r="D54" s="492"/>
      <c r="E54" s="493"/>
      <c r="F54" s="494"/>
      <c r="G54" s="492"/>
      <c r="H54" s="490">
        <v>0</v>
      </c>
      <c r="I54" s="493"/>
      <c r="J54" s="494"/>
      <c r="K54" s="492"/>
      <c r="L54" s="491">
        <v>0</v>
      </c>
    </row>
    <row r="55" spans="1:12" s="26" customFormat="1" ht="15" customHeight="1" x14ac:dyDescent="0.2">
      <c r="A55" s="512">
        <v>47</v>
      </c>
      <c r="B55" s="735"/>
      <c r="C55" s="736"/>
      <c r="D55" s="492"/>
      <c r="E55" s="493"/>
      <c r="F55" s="494"/>
      <c r="G55" s="492"/>
      <c r="H55" s="490">
        <v>0</v>
      </c>
      <c r="I55" s="493"/>
      <c r="J55" s="494"/>
      <c r="K55" s="492"/>
      <c r="L55" s="491">
        <v>0</v>
      </c>
    </row>
    <row r="56" spans="1:12" s="26" customFormat="1" ht="15" customHeight="1" x14ac:dyDescent="0.2">
      <c r="A56" s="512">
        <v>48</v>
      </c>
      <c r="B56" s="735"/>
      <c r="C56" s="736"/>
      <c r="D56" s="492"/>
      <c r="E56" s="493"/>
      <c r="F56" s="494"/>
      <c r="G56" s="492"/>
      <c r="H56" s="490">
        <v>0</v>
      </c>
      <c r="I56" s="493"/>
      <c r="J56" s="494"/>
      <c r="K56" s="492"/>
      <c r="L56" s="491">
        <v>0</v>
      </c>
    </row>
    <row r="57" spans="1:12" s="26" customFormat="1" ht="15" customHeight="1" x14ac:dyDescent="0.2">
      <c r="A57" s="512">
        <v>49</v>
      </c>
      <c r="B57" s="735"/>
      <c r="C57" s="736"/>
      <c r="D57" s="492"/>
      <c r="E57" s="493"/>
      <c r="F57" s="494"/>
      <c r="G57" s="492"/>
      <c r="H57" s="490">
        <v>0</v>
      </c>
      <c r="I57" s="493"/>
      <c r="J57" s="494"/>
      <c r="K57" s="492"/>
      <c r="L57" s="491">
        <v>0</v>
      </c>
    </row>
    <row r="58" spans="1:12" s="26" customFormat="1" ht="15" customHeight="1" x14ac:dyDescent="0.2">
      <c r="A58" s="512">
        <v>50</v>
      </c>
      <c r="B58" s="735"/>
      <c r="C58" s="736"/>
      <c r="D58" s="492"/>
      <c r="E58" s="493"/>
      <c r="F58" s="494"/>
      <c r="G58" s="492"/>
      <c r="H58" s="490">
        <v>0</v>
      </c>
      <c r="I58" s="493"/>
      <c r="J58" s="494"/>
      <c r="K58" s="492"/>
      <c r="L58" s="491">
        <v>0</v>
      </c>
    </row>
    <row r="59" spans="1:12" s="26" customFormat="1" ht="15" customHeight="1" x14ac:dyDescent="0.2">
      <c r="A59" s="512">
        <v>51</v>
      </c>
      <c r="B59" s="735"/>
      <c r="C59" s="736"/>
      <c r="D59" s="492"/>
      <c r="E59" s="493"/>
      <c r="F59" s="494"/>
      <c r="G59" s="492"/>
      <c r="H59" s="490">
        <v>0</v>
      </c>
      <c r="I59" s="493"/>
      <c r="J59" s="494"/>
      <c r="K59" s="492"/>
      <c r="L59" s="491">
        <v>0</v>
      </c>
    </row>
    <row r="60" spans="1:12" s="26" customFormat="1" ht="15" customHeight="1" x14ac:dyDescent="0.2">
      <c r="A60" s="512">
        <v>52</v>
      </c>
      <c r="B60" s="735"/>
      <c r="C60" s="736"/>
      <c r="D60" s="492"/>
      <c r="E60" s="493"/>
      <c r="F60" s="494"/>
      <c r="G60" s="492"/>
      <c r="H60" s="490">
        <v>0</v>
      </c>
      <c r="I60" s="493"/>
      <c r="J60" s="494"/>
      <c r="K60" s="492"/>
      <c r="L60" s="491">
        <v>0</v>
      </c>
    </row>
    <row r="61" spans="1:12" s="26" customFormat="1" ht="15" customHeight="1" x14ac:dyDescent="0.2">
      <c r="A61" s="512">
        <v>53</v>
      </c>
      <c r="B61" s="735"/>
      <c r="C61" s="736"/>
      <c r="D61" s="492"/>
      <c r="E61" s="493"/>
      <c r="F61" s="494"/>
      <c r="G61" s="492"/>
      <c r="H61" s="490">
        <v>0</v>
      </c>
      <c r="I61" s="493"/>
      <c r="J61" s="494"/>
      <c r="K61" s="492"/>
      <c r="L61" s="491">
        <v>0</v>
      </c>
    </row>
    <row r="62" spans="1:12" s="26" customFormat="1" ht="15" customHeight="1" x14ac:dyDescent="0.2">
      <c r="A62" s="512">
        <v>54</v>
      </c>
      <c r="B62" s="735"/>
      <c r="C62" s="736"/>
      <c r="D62" s="492"/>
      <c r="E62" s="493"/>
      <c r="F62" s="494"/>
      <c r="G62" s="492"/>
      <c r="H62" s="490">
        <v>0</v>
      </c>
      <c r="I62" s="493"/>
      <c r="J62" s="494"/>
      <c r="K62" s="492"/>
      <c r="L62" s="491">
        <v>0</v>
      </c>
    </row>
    <row r="63" spans="1:12" s="26" customFormat="1" ht="15" customHeight="1" x14ac:dyDescent="0.2">
      <c r="A63" s="512">
        <v>55</v>
      </c>
      <c r="B63" s="735"/>
      <c r="C63" s="736"/>
      <c r="D63" s="492"/>
      <c r="E63" s="493"/>
      <c r="F63" s="494"/>
      <c r="G63" s="492"/>
      <c r="H63" s="490">
        <v>0</v>
      </c>
      <c r="I63" s="493"/>
      <c r="J63" s="494"/>
      <c r="K63" s="492"/>
      <c r="L63" s="491">
        <v>0</v>
      </c>
    </row>
    <row r="64" spans="1:12" s="26" customFormat="1" ht="15" customHeight="1" x14ac:dyDescent="0.2">
      <c r="A64" s="512">
        <v>56</v>
      </c>
      <c r="B64" s="735"/>
      <c r="C64" s="736"/>
      <c r="D64" s="492"/>
      <c r="E64" s="493"/>
      <c r="F64" s="494"/>
      <c r="G64" s="492"/>
      <c r="H64" s="490">
        <v>0</v>
      </c>
      <c r="I64" s="493"/>
      <c r="J64" s="494"/>
      <c r="K64" s="492"/>
      <c r="L64" s="491">
        <v>0</v>
      </c>
    </row>
    <row r="65" spans="1:12" s="26" customFormat="1" ht="15" customHeight="1" x14ac:dyDescent="0.2">
      <c r="A65" s="512">
        <v>57</v>
      </c>
      <c r="B65" s="735"/>
      <c r="C65" s="736"/>
      <c r="D65" s="492"/>
      <c r="E65" s="493"/>
      <c r="F65" s="494"/>
      <c r="G65" s="492"/>
      <c r="H65" s="490">
        <v>0</v>
      </c>
      <c r="I65" s="493"/>
      <c r="J65" s="494"/>
      <c r="K65" s="492"/>
      <c r="L65" s="491">
        <v>0</v>
      </c>
    </row>
    <row r="66" spans="1:12" s="26" customFormat="1" ht="15" customHeight="1" x14ac:dyDescent="0.2">
      <c r="A66" s="512">
        <v>58</v>
      </c>
      <c r="B66" s="735"/>
      <c r="C66" s="736"/>
      <c r="D66" s="492"/>
      <c r="E66" s="493"/>
      <c r="F66" s="494"/>
      <c r="G66" s="492"/>
      <c r="H66" s="490">
        <v>0</v>
      </c>
      <c r="I66" s="493"/>
      <c r="J66" s="494"/>
      <c r="K66" s="492"/>
      <c r="L66" s="491">
        <v>0</v>
      </c>
    </row>
    <row r="67" spans="1:12" ht="15" customHeight="1" x14ac:dyDescent="0.2">
      <c r="A67" s="512">
        <v>59</v>
      </c>
      <c r="B67" s="735"/>
      <c r="C67" s="736"/>
      <c r="D67" s="492"/>
      <c r="E67" s="493"/>
      <c r="F67" s="494"/>
      <c r="G67" s="492"/>
      <c r="H67" s="490">
        <v>0</v>
      </c>
      <c r="I67" s="493"/>
      <c r="J67" s="494"/>
      <c r="K67" s="492"/>
      <c r="L67" s="491">
        <v>0</v>
      </c>
    </row>
    <row r="68" spans="1:12" ht="15" customHeight="1" x14ac:dyDescent="0.2">
      <c r="A68" s="512">
        <v>60</v>
      </c>
      <c r="B68" s="735"/>
      <c r="C68" s="736"/>
      <c r="D68" s="492"/>
      <c r="E68" s="493"/>
      <c r="F68" s="494"/>
      <c r="G68" s="492"/>
      <c r="H68" s="174">
        <v>0</v>
      </c>
      <c r="I68" s="493"/>
      <c r="J68" s="494"/>
      <c r="K68" s="492"/>
      <c r="L68" s="175">
        <v>0</v>
      </c>
    </row>
    <row r="69" spans="1:12" ht="15.75" customHeight="1" x14ac:dyDescent="0.2">
      <c r="A69" s="495"/>
      <c r="B69" s="59" t="s">
        <v>58</v>
      </c>
      <c r="C69" s="60"/>
      <c r="D69" s="61"/>
      <c r="E69" s="496"/>
      <c r="F69" s="497"/>
      <c r="G69" s="498"/>
      <c r="H69" s="267">
        <f>SUM(H9:H68)</f>
        <v>0</v>
      </c>
      <c r="I69" s="498"/>
      <c r="J69" s="497"/>
      <c r="K69" s="498"/>
      <c r="L69" s="268">
        <f>SUM(L9:L68)</f>
        <v>0</v>
      </c>
    </row>
    <row r="70" spans="1:12" ht="15" customHeight="1" x14ac:dyDescent="0.2">
      <c r="A70" s="499"/>
      <c r="B70" s="500"/>
      <c r="C70" s="500"/>
      <c r="D70" s="501"/>
      <c r="E70" s="501"/>
      <c r="F70" s="502"/>
      <c r="G70" s="500"/>
      <c r="H70" s="500"/>
      <c r="I70" s="500"/>
      <c r="J70" s="502"/>
      <c r="K70" s="500"/>
      <c r="L70" s="500"/>
    </row>
    <row r="71" spans="1:12" s="318" customFormat="1" ht="15.75" x14ac:dyDescent="0.2">
      <c r="A71" s="503"/>
      <c r="B71" s="734" t="s">
        <v>59</v>
      </c>
      <c r="C71" s="734"/>
      <c r="D71" s="734"/>
      <c r="E71" s="734"/>
      <c r="F71" s="734"/>
      <c r="G71" s="734"/>
      <c r="H71" s="734"/>
      <c r="I71" s="734"/>
      <c r="J71" s="734"/>
      <c r="K71" s="734"/>
      <c r="L71" s="504"/>
    </row>
    <row r="72" spans="1:12" s="318" customFormat="1" ht="15" x14ac:dyDescent="0.2">
      <c r="A72" s="503"/>
      <c r="D72" s="505"/>
      <c r="E72" s="505"/>
      <c r="F72" s="506"/>
      <c r="J72" s="506"/>
    </row>
    <row r="73" spans="1:12" s="318" customFormat="1" ht="15" customHeight="1" x14ac:dyDescent="0.2">
      <c r="A73" s="503"/>
      <c r="B73" s="719" t="s">
        <v>261</v>
      </c>
      <c r="C73" s="719"/>
      <c r="D73" s="719"/>
      <c r="E73" s="719"/>
      <c r="F73" s="719"/>
      <c r="G73" s="719"/>
      <c r="H73" s="719"/>
      <c r="I73" s="719"/>
      <c r="J73" s="719"/>
      <c r="K73" s="719"/>
      <c r="L73" s="504"/>
    </row>
    <row r="74" spans="1:12" s="318" customFormat="1" ht="15.75" x14ac:dyDescent="0.2">
      <c r="A74" s="503"/>
      <c r="B74" s="507"/>
      <c r="C74" s="507"/>
      <c r="D74" s="507"/>
      <c r="E74" s="507"/>
      <c r="F74" s="507"/>
      <c r="G74" s="507"/>
      <c r="H74" s="507"/>
      <c r="I74" s="507"/>
      <c r="J74" s="507"/>
      <c r="K74" s="507"/>
      <c r="L74" s="504"/>
    </row>
    <row r="75" spans="1:12" ht="24" hidden="1" customHeight="1" x14ac:dyDescent="0.2">
      <c r="A75" s="508"/>
    </row>
    <row r="76" spans="1:12" ht="24" hidden="1" customHeight="1" x14ac:dyDescent="0.2">
      <c r="A76" s="508"/>
    </row>
    <row r="77" spans="1:12" ht="24" hidden="1" customHeight="1" x14ac:dyDescent="0.2">
      <c r="A77" s="508"/>
    </row>
    <row r="78" spans="1:12" ht="24" hidden="1" customHeight="1" x14ac:dyDescent="0.2">
      <c r="A78" s="508"/>
    </row>
    <row r="79" spans="1:12" ht="24" hidden="1" customHeight="1" x14ac:dyDescent="0.2">
      <c r="A79" s="508"/>
    </row>
    <row r="80" spans="1:12" ht="24" hidden="1" customHeight="1" x14ac:dyDescent="0.2">
      <c r="A80" s="508"/>
      <c r="D80" s="27"/>
      <c r="E80" s="27"/>
      <c r="F80" s="27"/>
      <c r="J80" s="27"/>
    </row>
    <row r="81" spans="1:10" ht="24" hidden="1" customHeight="1" x14ac:dyDescent="0.2">
      <c r="A81" s="508"/>
      <c r="D81" s="27"/>
      <c r="E81" s="27"/>
      <c r="F81" s="27"/>
      <c r="J81" s="27"/>
    </row>
    <row r="82" spans="1:10" ht="24" hidden="1" customHeight="1" x14ac:dyDescent="0.2">
      <c r="A82" s="508"/>
      <c r="D82" s="27"/>
      <c r="E82" s="27"/>
      <c r="F82" s="27"/>
      <c r="J82" s="27"/>
    </row>
    <row r="83" spans="1:10" ht="24" hidden="1" customHeight="1" x14ac:dyDescent="0.2">
      <c r="A83" s="508"/>
      <c r="D83" s="27"/>
      <c r="E83" s="27"/>
      <c r="F83" s="27"/>
      <c r="J83" s="27"/>
    </row>
    <row r="84" spans="1:10" ht="24" hidden="1" customHeight="1" x14ac:dyDescent="0.2">
      <c r="A84" s="508"/>
      <c r="D84" s="27"/>
      <c r="E84" s="27"/>
      <c r="F84" s="27"/>
      <c r="J84" s="27"/>
    </row>
    <row r="85" spans="1:10" ht="24" hidden="1" customHeight="1" x14ac:dyDescent="0.2">
      <c r="A85" s="508"/>
      <c r="D85" s="27"/>
      <c r="E85" s="27"/>
      <c r="F85" s="27"/>
      <c r="J85" s="27"/>
    </row>
    <row r="86" spans="1:10" ht="24" hidden="1" customHeight="1" x14ac:dyDescent="0.2">
      <c r="A86" s="508"/>
      <c r="D86" s="27"/>
      <c r="E86" s="27"/>
      <c r="F86" s="27"/>
      <c r="J86" s="27"/>
    </row>
    <row r="87" spans="1:10" ht="24" hidden="1" customHeight="1" x14ac:dyDescent="0.2">
      <c r="A87" s="508"/>
      <c r="D87" s="27"/>
      <c r="E87" s="27"/>
      <c r="F87" s="27"/>
      <c r="J87" s="27"/>
    </row>
    <row r="88" spans="1:10" ht="24" hidden="1" customHeight="1" x14ac:dyDescent="0.2">
      <c r="A88" s="508"/>
      <c r="D88" s="27"/>
      <c r="E88" s="27"/>
      <c r="F88" s="27"/>
      <c r="J88" s="27"/>
    </row>
    <row r="89" spans="1:10" ht="24" hidden="1" customHeight="1" x14ac:dyDescent="0.2">
      <c r="A89" s="508"/>
      <c r="D89" s="27"/>
      <c r="E89" s="27"/>
      <c r="F89" s="27"/>
      <c r="J89" s="27"/>
    </row>
    <row r="90" spans="1:10" ht="24" hidden="1" customHeight="1" x14ac:dyDescent="0.2">
      <c r="A90" s="508"/>
      <c r="D90" s="27"/>
      <c r="E90" s="27"/>
      <c r="F90" s="27"/>
      <c r="J90" s="27"/>
    </row>
    <row r="91" spans="1:10" ht="24" hidden="1" customHeight="1" x14ac:dyDescent="0.2">
      <c r="A91" s="508"/>
      <c r="D91" s="27"/>
      <c r="E91" s="27"/>
      <c r="F91" s="27"/>
      <c r="J91" s="27"/>
    </row>
    <row r="92" spans="1:10" ht="24" hidden="1" customHeight="1" x14ac:dyDescent="0.2">
      <c r="A92" s="508"/>
      <c r="D92" s="27"/>
      <c r="E92" s="27"/>
      <c r="F92" s="27"/>
      <c r="J92" s="27"/>
    </row>
    <row r="93" spans="1:10" ht="24" hidden="1" customHeight="1" x14ac:dyDescent="0.2">
      <c r="A93" s="508"/>
      <c r="D93" s="27"/>
      <c r="E93" s="27"/>
      <c r="F93" s="27"/>
      <c r="J93" s="27"/>
    </row>
    <row r="94" spans="1:10" ht="24" hidden="1" customHeight="1" x14ac:dyDescent="0.2">
      <c r="A94" s="508"/>
      <c r="D94" s="27"/>
      <c r="E94" s="27"/>
      <c r="F94" s="27"/>
      <c r="J94" s="27"/>
    </row>
    <row r="95" spans="1:10" ht="24" hidden="1" customHeight="1" x14ac:dyDescent="0.2">
      <c r="A95" s="508"/>
      <c r="D95" s="27"/>
      <c r="E95" s="27"/>
      <c r="F95" s="27"/>
      <c r="J95" s="27"/>
    </row>
    <row r="96" spans="1:10" ht="24" hidden="1" customHeight="1" x14ac:dyDescent="0.2">
      <c r="A96" s="508"/>
      <c r="D96" s="27"/>
      <c r="E96" s="27"/>
      <c r="F96" s="27"/>
      <c r="J96" s="27"/>
    </row>
    <row r="97" spans="1:10" ht="24" hidden="1" customHeight="1" x14ac:dyDescent="0.2">
      <c r="A97" s="508"/>
      <c r="D97" s="27"/>
      <c r="E97" s="27"/>
      <c r="F97" s="27"/>
      <c r="J97" s="27"/>
    </row>
    <row r="98" spans="1:10" ht="24" hidden="1" customHeight="1" x14ac:dyDescent="0.2">
      <c r="A98" s="508"/>
      <c r="D98" s="27"/>
      <c r="E98" s="27"/>
      <c r="F98" s="27"/>
      <c r="J98" s="27"/>
    </row>
    <row r="99" spans="1:10" ht="24" hidden="1" customHeight="1" x14ac:dyDescent="0.2">
      <c r="A99" s="508"/>
      <c r="D99" s="27"/>
      <c r="E99" s="27"/>
      <c r="F99" s="27"/>
      <c r="J99" s="27"/>
    </row>
    <row r="100" spans="1:10" ht="24" hidden="1" customHeight="1" x14ac:dyDescent="0.2">
      <c r="A100" s="508"/>
      <c r="D100" s="27"/>
      <c r="E100" s="27"/>
      <c r="F100" s="27"/>
      <c r="J100" s="27"/>
    </row>
    <row r="101" spans="1:10" ht="24" hidden="1" customHeight="1" x14ac:dyDescent="0.2">
      <c r="A101" s="508"/>
      <c r="D101" s="27"/>
      <c r="E101" s="27"/>
      <c r="F101" s="27"/>
      <c r="J101" s="27"/>
    </row>
    <row r="102" spans="1:10" ht="24" hidden="1" customHeight="1" x14ac:dyDescent="0.2">
      <c r="A102" s="508"/>
      <c r="D102" s="27"/>
      <c r="E102" s="27"/>
      <c r="F102" s="27"/>
      <c r="J102" s="27"/>
    </row>
    <row r="103" spans="1:10" ht="24" hidden="1" customHeight="1" x14ac:dyDescent="0.2">
      <c r="A103" s="508"/>
      <c r="D103" s="27"/>
      <c r="E103" s="27"/>
      <c r="F103" s="27"/>
      <c r="J103" s="27"/>
    </row>
    <row r="104" spans="1:10" ht="24" hidden="1" customHeight="1" x14ac:dyDescent="0.2">
      <c r="A104" s="508"/>
      <c r="D104" s="27"/>
      <c r="E104" s="27"/>
      <c r="F104" s="27"/>
      <c r="J104" s="27"/>
    </row>
    <row r="105" spans="1:10" ht="24" hidden="1" customHeight="1" x14ac:dyDescent="0.2">
      <c r="A105" s="508"/>
      <c r="D105" s="27"/>
      <c r="E105" s="27"/>
      <c r="F105" s="27"/>
      <c r="J105" s="27"/>
    </row>
    <row r="106" spans="1:10" ht="24" hidden="1" customHeight="1" x14ac:dyDescent="0.2">
      <c r="A106" s="508"/>
      <c r="D106" s="27"/>
      <c r="E106" s="27"/>
      <c r="F106" s="27"/>
      <c r="J106" s="27"/>
    </row>
    <row r="107" spans="1:10" ht="24" hidden="1" customHeight="1" x14ac:dyDescent="0.2">
      <c r="A107" s="508"/>
      <c r="D107" s="27"/>
      <c r="E107" s="27"/>
      <c r="F107" s="27"/>
      <c r="J107" s="27"/>
    </row>
    <row r="108" spans="1:10" ht="24" hidden="1" customHeight="1" x14ac:dyDescent="0.2">
      <c r="A108" s="508"/>
      <c r="D108" s="27"/>
      <c r="E108" s="27"/>
      <c r="F108" s="27"/>
      <c r="J108" s="27"/>
    </row>
    <row r="109" spans="1:10" ht="24" hidden="1" customHeight="1" x14ac:dyDescent="0.2">
      <c r="A109" s="508"/>
      <c r="D109" s="27"/>
      <c r="E109" s="27"/>
      <c r="F109" s="27"/>
      <c r="J109" s="27"/>
    </row>
    <row r="110" spans="1:10" ht="24" hidden="1" customHeight="1" x14ac:dyDescent="0.2">
      <c r="A110" s="508"/>
      <c r="D110" s="27"/>
      <c r="E110" s="27"/>
      <c r="F110" s="27"/>
      <c r="J110" s="27"/>
    </row>
    <row r="111" spans="1:10" ht="24" hidden="1" customHeight="1" x14ac:dyDescent="0.2">
      <c r="A111" s="508"/>
      <c r="D111" s="27"/>
      <c r="E111" s="27"/>
      <c r="F111" s="27"/>
      <c r="J111" s="27"/>
    </row>
    <row r="112" spans="1:10" ht="24" hidden="1" customHeight="1" x14ac:dyDescent="0.2">
      <c r="A112" s="508"/>
      <c r="D112" s="27"/>
      <c r="E112" s="27"/>
      <c r="F112" s="27"/>
      <c r="J112" s="27"/>
    </row>
    <row r="113" spans="1:10" ht="24" hidden="1" customHeight="1" x14ac:dyDescent="0.2">
      <c r="A113" s="508"/>
      <c r="D113" s="27"/>
      <c r="E113" s="27"/>
      <c r="F113" s="27"/>
      <c r="J113" s="27"/>
    </row>
    <row r="114" spans="1:10" ht="24" hidden="1" customHeight="1" x14ac:dyDescent="0.2">
      <c r="A114" s="508"/>
      <c r="D114" s="27"/>
      <c r="E114" s="27"/>
      <c r="F114" s="27"/>
      <c r="J114" s="27"/>
    </row>
    <row r="115" spans="1:10" ht="24" hidden="1" customHeight="1" x14ac:dyDescent="0.2">
      <c r="A115" s="508"/>
      <c r="D115" s="27"/>
      <c r="E115" s="27"/>
      <c r="F115" s="27"/>
      <c r="J115" s="27"/>
    </row>
    <row r="116" spans="1:10" ht="24" hidden="1" customHeight="1" x14ac:dyDescent="0.2">
      <c r="A116" s="508"/>
      <c r="D116" s="27"/>
      <c r="E116" s="27"/>
      <c r="F116" s="27"/>
      <c r="J116" s="27"/>
    </row>
    <row r="117" spans="1:10" ht="24" hidden="1" customHeight="1" x14ac:dyDescent="0.2">
      <c r="A117" s="508"/>
      <c r="D117" s="27"/>
      <c r="E117" s="27"/>
      <c r="F117" s="27"/>
      <c r="J117" s="27"/>
    </row>
    <row r="118" spans="1:10" ht="24" hidden="1" customHeight="1" x14ac:dyDescent="0.2">
      <c r="A118" s="508"/>
      <c r="D118" s="27"/>
      <c r="E118" s="27"/>
      <c r="F118" s="27"/>
      <c r="J118" s="27"/>
    </row>
    <row r="119" spans="1:10" ht="24" hidden="1" customHeight="1" x14ac:dyDescent="0.2">
      <c r="A119" s="508"/>
      <c r="D119" s="27"/>
      <c r="E119" s="27"/>
      <c r="F119" s="27"/>
      <c r="J119" s="27"/>
    </row>
    <row r="120" spans="1:10" ht="24" hidden="1" customHeight="1" x14ac:dyDescent="0.2">
      <c r="A120" s="508"/>
      <c r="D120" s="27"/>
      <c r="E120" s="27"/>
      <c r="F120" s="27"/>
      <c r="J120" s="27"/>
    </row>
    <row r="121" spans="1:10" ht="24" hidden="1" customHeight="1" x14ac:dyDescent="0.2">
      <c r="A121" s="508"/>
      <c r="D121" s="27"/>
      <c r="E121" s="27"/>
      <c r="F121" s="27"/>
      <c r="J121" s="27"/>
    </row>
    <row r="122" spans="1:10" ht="24" hidden="1" customHeight="1" x14ac:dyDescent="0.2">
      <c r="A122" s="508"/>
      <c r="D122" s="27"/>
      <c r="E122" s="27"/>
      <c r="F122" s="27"/>
      <c r="J122" s="27"/>
    </row>
    <row r="123" spans="1:10" ht="24" hidden="1" customHeight="1" x14ac:dyDescent="0.2">
      <c r="A123" s="508"/>
      <c r="D123" s="27"/>
      <c r="E123" s="27"/>
      <c r="F123" s="27"/>
      <c r="J123" s="27"/>
    </row>
    <row r="124" spans="1:10" ht="24" hidden="1" customHeight="1" x14ac:dyDescent="0.2">
      <c r="A124" s="508"/>
      <c r="D124" s="27"/>
      <c r="E124" s="27"/>
      <c r="F124" s="27"/>
      <c r="J124" s="27"/>
    </row>
    <row r="125" spans="1:10" ht="24" hidden="1" customHeight="1" x14ac:dyDescent="0.2">
      <c r="A125" s="508"/>
      <c r="D125" s="27"/>
      <c r="E125" s="27"/>
      <c r="F125" s="27"/>
      <c r="J125" s="27"/>
    </row>
    <row r="126" spans="1:10" ht="24" hidden="1" customHeight="1" x14ac:dyDescent="0.2">
      <c r="A126" s="508"/>
      <c r="D126" s="27"/>
      <c r="E126" s="27"/>
      <c r="F126" s="27"/>
      <c r="J126" s="27"/>
    </row>
    <row r="127" spans="1:10" ht="24" hidden="1" customHeight="1" x14ac:dyDescent="0.2">
      <c r="A127" s="508"/>
      <c r="D127" s="27"/>
      <c r="E127" s="27"/>
      <c r="F127" s="27"/>
      <c r="J127" s="27"/>
    </row>
    <row r="128" spans="1:10" ht="24" hidden="1" customHeight="1" x14ac:dyDescent="0.2">
      <c r="A128" s="508"/>
      <c r="D128" s="27"/>
      <c r="E128" s="27"/>
      <c r="F128" s="27"/>
      <c r="J128" s="27"/>
    </row>
    <row r="129" spans="1:10" ht="24" hidden="1" customHeight="1" x14ac:dyDescent="0.2">
      <c r="A129" s="508"/>
      <c r="D129" s="27"/>
      <c r="E129" s="27"/>
      <c r="F129" s="27"/>
      <c r="J129" s="27"/>
    </row>
    <row r="130" spans="1:10" ht="24" hidden="1" customHeight="1" x14ac:dyDescent="0.2">
      <c r="A130" s="508"/>
      <c r="D130" s="27"/>
      <c r="E130" s="27"/>
      <c r="F130" s="27"/>
      <c r="J130" s="27"/>
    </row>
  </sheetData>
  <sheetProtection password="9D29" sheet="1" objects="1" scenarios="1"/>
  <protectedRanges>
    <protectedRange sqref="B9:L68" name="Range1"/>
  </protectedRanges>
  <mergeCells count="71">
    <mergeCell ref="B39:C39"/>
    <mergeCell ref="B54:C54"/>
    <mergeCell ref="B55:C55"/>
    <mergeCell ref="B56:C56"/>
    <mergeCell ref="B57:C57"/>
    <mergeCell ref="B41:C41"/>
    <mergeCell ref="B42:C42"/>
    <mergeCell ref="B43:C43"/>
    <mergeCell ref="B48:C48"/>
    <mergeCell ref="B49:C49"/>
    <mergeCell ref="B46:C46"/>
    <mergeCell ref="B50:C50"/>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68:C68"/>
    <mergeCell ref="B51:C51"/>
    <mergeCell ref="B52:C52"/>
    <mergeCell ref="B53:C53"/>
    <mergeCell ref="B67:C67"/>
    <mergeCell ref="B58:C58"/>
    <mergeCell ref="B59:C59"/>
    <mergeCell ref="B60:C60"/>
    <mergeCell ref="B61:C61"/>
    <mergeCell ref="B62:C62"/>
    <mergeCell ref="B63:C63"/>
    <mergeCell ref="B64:C64"/>
    <mergeCell ref="B65:C65"/>
    <mergeCell ref="B66:C66"/>
    <mergeCell ref="B15:C15"/>
    <mergeCell ref="B9:C9"/>
    <mergeCell ref="B18:C18"/>
    <mergeCell ref="B17:C17"/>
    <mergeCell ref="B23:C23"/>
    <mergeCell ref="B22:C22"/>
    <mergeCell ref="B21:C21"/>
    <mergeCell ref="A1:L1"/>
    <mergeCell ref="A3:B3"/>
    <mergeCell ref="A4:B4"/>
    <mergeCell ref="E6:H6"/>
    <mergeCell ref="C3:E3"/>
    <mergeCell ref="I6:L6"/>
    <mergeCell ref="A6:C8"/>
    <mergeCell ref="B73:K73"/>
    <mergeCell ref="B71:K71"/>
    <mergeCell ref="B13:C13"/>
    <mergeCell ref="B16:C16"/>
    <mergeCell ref="J3:L3"/>
    <mergeCell ref="C4:E4"/>
    <mergeCell ref="B47:C47"/>
    <mergeCell ref="B44:C44"/>
    <mergeCell ref="B45:C45"/>
    <mergeCell ref="B40:C40"/>
    <mergeCell ref="B10:C10"/>
    <mergeCell ref="B11:C11"/>
    <mergeCell ref="B20:C20"/>
    <mergeCell ref="B19:C19"/>
    <mergeCell ref="B12:C12"/>
    <mergeCell ref="B14:C14"/>
  </mergeCells>
  <phoneticPr fontId="3" type="noConversion"/>
  <dataValidations xWindow="139" yWindow="493" count="10">
    <dataValidation allowBlank="1" showInputMessage="1" showErrorMessage="1" prompt="Entry a reclassification of expense is an entry that transfers costs from one cost center and/or schedule to another.  Reclassification will be necessary when an expense has been improperly classified." sqref="B9:C68"/>
    <dataValidation allowBlank="1" showInputMessage="1" showErrorMessage="1" prompt="Enter The Code - Is the sequential lettering system to identify individual reclassifications; (i.e. A. B. C…)" sqref="D9:D68"/>
    <dataValidation allowBlank="1" showInputMessage="1" showErrorMessage="1" prompt="Enter Schedule Number this decrease pertains to." sqref="K9:K68"/>
    <dataValidation allowBlank="1" showInputMessage="1" showErrorMessage="1" prompt="Enter the cost center this is decreasing." sqref="I9:I68"/>
    <dataValidation allowBlank="1" showInputMessage="1" showErrorMessage="1" prompt="Enter Line Number of schedule this decrease pertains to." sqref="J9:J68"/>
    <dataValidation allowBlank="1" showInputMessage="1" showErrorMessage="1" prompt="Enter the Line Number of the schedule this increase pertains to. " sqref="F9:F68"/>
    <dataValidation allowBlank="1" showInputMessage="1" showErrorMessage="1" prompt="Enter the Schedule Number this increase pertains to." sqref="G9:G68"/>
    <dataValidation allowBlank="1" showInputMessage="1" showErrorMessage="1" prompt="Enter the Amount of increase." sqref="H9:H68"/>
    <dataValidation allowBlank="1" showInputMessage="1" showErrorMessage="1" prompt="Enter the Amount of decrease." sqref="L9:L68"/>
    <dataValidation allowBlank="1" showInputMessage="1" showErrorMessage="1" prompt="Enter the cost center this is increasing." sqref="E9:E68"/>
  </dataValidations>
  <printOptions horizontalCentered="1"/>
  <pageMargins left="0.33" right="0.33" top="0.75" bottom="0.5" header="0.25" footer="0.25"/>
  <pageSetup scale="75" fitToHeight="2" orientation="landscape" horizontalDpi="1200" verticalDpi="1200" r:id="rId1"/>
  <headerFooter alignWithMargins="0">
    <oddHeader>&amp;LState of California – Health and Human Services Agency&amp;C &amp;RDepartment of Health Care Services</oddHeader>
    <oddFooter>&amp;LDHCS 5285 (Revised 01/2023)&amp;RPage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46"/>
  <sheetViews>
    <sheetView view="pageLayout" zoomScale="80" zoomScaleNormal="80" zoomScalePageLayoutView="80" workbookViewId="0">
      <selection activeCell="B15" sqref="B15:C15"/>
    </sheetView>
  </sheetViews>
  <sheetFormatPr defaultColWidth="0" defaultRowHeight="15" zeroHeight="1" x14ac:dyDescent="0.2"/>
  <cols>
    <col min="1" max="1" width="5.109375" style="27" customWidth="1"/>
    <col min="2" max="2" width="18.5546875" style="27" customWidth="1"/>
    <col min="3" max="3" width="23.33203125" style="27" customWidth="1"/>
    <col min="4" max="4" width="10.77734375" style="27" customWidth="1"/>
    <col min="5" max="5" width="15" style="27" customWidth="1"/>
    <col min="6" max="6" width="17.88671875" style="27" customWidth="1"/>
    <col min="7" max="7" width="17.109375" style="27" customWidth="1"/>
    <col min="8" max="8" width="12" style="27" customWidth="1"/>
    <col min="9" max="9" width="8.109375" style="27" customWidth="1"/>
    <col min="10" max="16384" width="8.88671875" style="12" hidden="1"/>
  </cols>
  <sheetData>
    <row r="1" spans="1:9" ht="15" customHeight="1" x14ac:dyDescent="0.2">
      <c r="A1" s="769" t="s">
        <v>165</v>
      </c>
      <c r="B1" s="769"/>
      <c r="C1" s="769"/>
      <c r="D1" s="769"/>
      <c r="E1" s="769"/>
      <c r="F1" s="769"/>
      <c r="G1" s="769"/>
      <c r="H1" s="769"/>
      <c r="I1" s="769"/>
    </row>
    <row r="2" spans="1:9" s="26" customFormat="1" ht="9.75" customHeight="1" x14ac:dyDescent="0.2">
      <c r="A2" s="337"/>
      <c r="B2" s="337"/>
      <c r="C2" s="337"/>
      <c r="D2" s="337"/>
      <c r="E2" s="337"/>
      <c r="F2" s="337"/>
      <c r="G2" s="337"/>
      <c r="H2" s="337"/>
      <c r="I2" s="337"/>
    </row>
    <row r="3" spans="1:9" ht="13.5" customHeight="1" x14ac:dyDescent="0.2">
      <c r="A3" s="768" t="s">
        <v>282</v>
      </c>
      <c r="B3" s="768"/>
      <c r="C3" s="772">
        <f>Fire_District_Name</f>
        <v>0</v>
      </c>
      <c r="D3" s="772"/>
      <c r="E3" s="347"/>
      <c r="F3" s="347"/>
      <c r="G3" s="513" t="s">
        <v>91</v>
      </c>
      <c r="H3" s="771">
        <f>FYE</f>
        <v>44926</v>
      </c>
      <c r="I3" s="771"/>
    </row>
    <row r="4" spans="1:9" ht="13.5" customHeight="1" x14ac:dyDescent="0.2">
      <c r="A4" s="768" t="s">
        <v>283</v>
      </c>
      <c r="B4" s="768"/>
      <c r="C4" s="769">
        <f>NPI</f>
        <v>0</v>
      </c>
      <c r="D4" s="769"/>
      <c r="E4" s="347"/>
      <c r="F4" s="347"/>
      <c r="G4" s="347"/>
      <c r="H4" s="347"/>
      <c r="I4" s="514"/>
    </row>
    <row r="5" spans="1:9" ht="13.5" customHeight="1" x14ac:dyDescent="0.2">
      <c r="A5" s="770"/>
      <c r="B5" s="770"/>
      <c r="C5" s="514"/>
      <c r="D5" s="347"/>
      <c r="E5" s="347"/>
      <c r="F5" s="347"/>
      <c r="G5" s="347"/>
      <c r="H5" s="347"/>
      <c r="I5" s="513"/>
    </row>
    <row r="6" spans="1:9" ht="24.75" customHeight="1" x14ac:dyDescent="0.2">
      <c r="A6" s="786" t="s">
        <v>47</v>
      </c>
      <c r="B6" s="787"/>
      <c r="C6" s="782"/>
      <c r="D6" s="794" t="s">
        <v>92</v>
      </c>
      <c r="E6" s="777" t="s">
        <v>268</v>
      </c>
      <c r="F6" s="781" t="s">
        <v>55</v>
      </c>
      <c r="G6" s="782"/>
      <c r="H6" s="775" t="s">
        <v>90</v>
      </c>
      <c r="I6" s="773" t="s">
        <v>97</v>
      </c>
    </row>
    <row r="7" spans="1:9" ht="24.75" customHeight="1" x14ac:dyDescent="0.2">
      <c r="A7" s="788"/>
      <c r="B7" s="789"/>
      <c r="C7" s="790"/>
      <c r="D7" s="795"/>
      <c r="E7" s="778"/>
      <c r="F7" s="778"/>
      <c r="G7" s="783"/>
      <c r="H7" s="776"/>
      <c r="I7" s="774"/>
    </row>
    <row r="8" spans="1:9" ht="16.5" thickBot="1" x14ac:dyDescent="0.25">
      <c r="A8" s="791"/>
      <c r="B8" s="792"/>
      <c r="C8" s="793"/>
      <c r="D8" s="516">
        <v>1</v>
      </c>
      <c r="E8" s="517">
        <v>2</v>
      </c>
      <c r="F8" s="784">
        <v>3</v>
      </c>
      <c r="G8" s="785"/>
      <c r="H8" s="518">
        <v>4</v>
      </c>
      <c r="I8" s="519">
        <v>5</v>
      </c>
    </row>
    <row r="9" spans="1:9" ht="15" customHeight="1" thickTop="1" x14ac:dyDescent="0.2">
      <c r="A9" s="530">
        <v>1</v>
      </c>
      <c r="B9" s="779"/>
      <c r="C9" s="780"/>
      <c r="D9" s="292"/>
      <c r="E9" s="265">
        <v>0</v>
      </c>
      <c r="F9" s="796"/>
      <c r="G9" s="797"/>
      <c r="H9" s="520"/>
      <c r="I9" s="521"/>
    </row>
    <row r="10" spans="1:9" ht="15" customHeight="1" x14ac:dyDescent="0.2">
      <c r="A10" s="531">
        <v>2</v>
      </c>
      <c r="B10" s="779"/>
      <c r="C10" s="780"/>
      <c r="D10" s="292"/>
      <c r="E10" s="522">
        <v>0</v>
      </c>
      <c r="F10" s="754"/>
      <c r="G10" s="755"/>
      <c r="H10" s="520"/>
      <c r="I10" s="521"/>
    </row>
    <row r="11" spans="1:9" ht="15" customHeight="1" x14ac:dyDescent="0.2">
      <c r="A11" s="531">
        <v>3</v>
      </c>
      <c r="B11" s="762"/>
      <c r="C11" s="763"/>
      <c r="D11" s="492"/>
      <c r="E11" s="522">
        <v>0</v>
      </c>
      <c r="F11" s="754"/>
      <c r="G11" s="755"/>
      <c r="H11" s="523"/>
      <c r="I11" s="524"/>
    </row>
    <row r="12" spans="1:9" ht="15" customHeight="1" x14ac:dyDescent="0.2">
      <c r="A12" s="531">
        <v>4</v>
      </c>
      <c r="B12" s="762"/>
      <c r="C12" s="763"/>
      <c r="D12" s="492"/>
      <c r="E12" s="522">
        <v>0</v>
      </c>
      <c r="F12" s="754"/>
      <c r="G12" s="755"/>
      <c r="H12" s="523"/>
      <c r="I12" s="524"/>
    </row>
    <row r="13" spans="1:9" ht="15" customHeight="1" x14ac:dyDescent="0.2">
      <c r="A13" s="531">
        <v>5</v>
      </c>
      <c r="B13" s="762"/>
      <c r="C13" s="763"/>
      <c r="D13" s="492"/>
      <c r="E13" s="522">
        <v>0</v>
      </c>
      <c r="F13" s="754"/>
      <c r="G13" s="755"/>
      <c r="H13" s="523"/>
      <c r="I13" s="524"/>
    </row>
    <row r="14" spans="1:9" ht="15" customHeight="1" x14ac:dyDescent="0.2">
      <c r="A14" s="531">
        <v>6</v>
      </c>
      <c r="B14" s="762"/>
      <c r="C14" s="763"/>
      <c r="D14" s="492"/>
      <c r="E14" s="522">
        <v>0</v>
      </c>
      <c r="F14" s="754"/>
      <c r="G14" s="755"/>
      <c r="H14" s="523"/>
      <c r="I14" s="524"/>
    </row>
    <row r="15" spans="1:9" ht="15" customHeight="1" x14ac:dyDescent="0.2">
      <c r="A15" s="531">
        <v>7</v>
      </c>
      <c r="B15" s="762"/>
      <c r="C15" s="763"/>
      <c r="D15" s="492"/>
      <c r="E15" s="522">
        <v>0</v>
      </c>
      <c r="F15" s="754"/>
      <c r="G15" s="755"/>
      <c r="H15" s="523"/>
      <c r="I15" s="524"/>
    </row>
    <row r="16" spans="1:9" ht="15" customHeight="1" x14ac:dyDescent="0.2">
      <c r="A16" s="531">
        <v>8</v>
      </c>
      <c r="B16" s="762"/>
      <c r="C16" s="763"/>
      <c r="D16" s="492"/>
      <c r="E16" s="522">
        <v>0</v>
      </c>
      <c r="F16" s="754"/>
      <c r="G16" s="755"/>
      <c r="H16" s="523"/>
      <c r="I16" s="524"/>
    </row>
    <row r="17" spans="1:9" ht="15" customHeight="1" x14ac:dyDescent="0.2">
      <c r="A17" s="531">
        <v>9</v>
      </c>
      <c r="B17" s="762"/>
      <c r="C17" s="763"/>
      <c r="D17" s="492"/>
      <c r="E17" s="522">
        <v>0</v>
      </c>
      <c r="F17" s="754"/>
      <c r="G17" s="755"/>
      <c r="H17" s="523"/>
      <c r="I17" s="524"/>
    </row>
    <row r="18" spans="1:9" ht="15" customHeight="1" x14ac:dyDescent="0.2">
      <c r="A18" s="531">
        <v>10</v>
      </c>
      <c r="B18" s="762"/>
      <c r="C18" s="763"/>
      <c r="D18" s="492"/>
      <c r="E18" s="522">
        <v>0</v>
      </c>
      <c r="F18" s="754"/>
      <c r="G18" s="755"/>
      <c r="H18" s="523"/>
      <c r="I18" s="524"/>
    </row>
    <row r="19" spans="1:9" s="26" customFormat="1" ht="15" customHeight="1" x14ac:dyDescent="0.2">
      <c r="A19" s="531">
        <v>11</v>
      </c>
      <c r="B19" s="762"/>
      <c r="C19" s="763"/>
      <c r="D19" s="492"/>
      <c r="E19" s="522">
        <v>0</v>
      </c>
      <c r="F19" s="754"/>
      <c r="G19" s="755"/>
      <c r="H19" s="523"/>
      <c r="I19" s="524"/>
    </row>
    <row r="20" spans="1:9" s="26" customFormat="1" ht="15" customHeight="1" x14ac:dyDescent="0.2">
      <c r="A20" s="532">
        <v>12</v>
      </c>
      <c r="B20" s="762"/>
      <c r="C20" s="763"/>
      <c r="D20" s="492"/>
      <c r="E20" s="522">
        <v>0</v>
      </c>
      <c r="F20" s="754"/>
      <c r="G20" s="755"/>
      <c r="H20" s="523"/>
      <c r="I20" s="524"/>
    </row>
    <row r="21" spans="1:9" s="26" customFormat="1" ht="15" customHeight="1" x14ac:dyDescent="0.2">
      <c r="A21" s="532">
        <v>13</v>
      </c>
      <c r="B21" s="762"/>
      <c r="C21" s="763"/>
      <c r="D21" s="492"/>
      <c r="E21" s="522">
        <v>0</v>
      </c>
      <c r="F21" s="754"/>
      <c r="G21" s="755"/>
      <c r="H21" s="523"/>
      <c r="I21" s="524"/>
    </row>
    <row r="22" spans="1:9" s="26" customFormat="1" ht="15" customHeight="1" x14ac:dyDescent="0.2">
      <c r="A22" s="532">
        <v>14</v>
      </c>
      <c r="B22" s="762"/>
      <c r="C22" s="763"/>
      <c r="D22" s="492"/>
      <c r="E22" s="522">
        <v>0</v>
      </c>
      <c r="F22" s="754"/>
      <c r="G22" s="755"/>
      <c r="H22" s="523"/>
      <c r="I22" s="524"/>
    </row>
    <row r="23" spans="1:9" s="26" customFormat="1" ht="15" customHeight="1" x14ac:dyDescent="0.2">
      <c r="A23" s="532">
        <v>15</v>
      </c>
      <c r="B23" s="762"/>
      <c r="C23" s="763"/>
      <c r="D23" s="492"/>
      <c r="E23" s="522">
        <v>0</v>
      </c>
      <c r="F23" s="754"/>
      <c r="G23" s="755"/>
      <c r="H23" s="523"/>
      <c r="I23" s="524"/>
    </row>
    <row r="24" spans="1:9" s="26" customFormat="1" ht="15" customHeight="1" x14ac:dyDescent="0.2">
      <c r="A24" s="532">
        <v>16</v>
      </c>
      <c r="B24" s="762"/>
      <c r="C24" s="763"/>
      <c r="D24" s="492"/>
      <c r="E24" s="522">
        <v>0</v>
      </c>
      <c r="F24" s="754"/>
      <c r="G24" s="755"/>
      <c r="H24" s="523"/>
      <c r="I24" s="524"/>
    </row>
    <row r="25" spans="1:9" s="26" customFormat="1" ht="15" customHeight="1" x14ac:dyDescent="0.2">
      <c r="A25" s="532">
        <v>17</v>
      </c>
      <c r="B25" s="762"/>
      <c r="C25" s="763"/>
      <c r="D25" s="492"/>
      <c r="E25" s="522">
        <v>0</v>
      </c>
      <c r="F25" s="754"/>
      <c r="G25" s="755"/>
      <c r="H25" s="523"/>
      <c r="I25" s="524"/>
    </row>
    <row r="26" spans="1:9" s="26" customFormat="1" ht="15" customHeight="1" x14ac:dyDescent="0.2">
      <c r="A26" s="532">
        <v>18</v>
      </c>
      <c r="B26" s="762"/>
      <c r="C26" s="763"/>
      <c r="D26" s="492"/>
      <c r="E26" s="522">
        <v>0</v>
      </c>
      <c r="F26" s="754"/>
      <c r="G26" s="755"/>
      <c r="H26" s="523"/>
      <c r="I26" s="524"/>
    </row>
    <row r="27" spans="1:9" s="26" customFormat="1" ht="15" customHeight="1" x14ac:dyDescent="0.2">
      <c r="A27" s="532">
        <v>19</v>
      </c>
      <c r="B27" s="762"/>
      <c r="C27" s="763"/>
      <c r="D27" s="492"/>
      <c r="E27" s="522">
        <v>0</v>
      </c>
      <c r="F27" s="754"/>
      <c r="G27" s="755"/>
      <c r="H27" s="523"/>
      <c r="I27" s="524"/>
    </row>
    <row r="28" spans="1:9" s="26" customFormat="1" ht="15" customHeight="1" x14ac:dyDescent="0.2">
      <c r="A28" s="532">
        <v>20</v>
      </c>
      <c r="B28" s="762"/>
      <c r="C28" s="763"/>
      <c r="D28" s="492"/>
      <c r="E28" s="522">
        <v>0</v>
      </c>
      <c r="F28" s="754"/>
      <c r="G28" s="755"/>
      <c r="H28" s="523"/>
      <c r="I28" s="524"/>
    </row>
    <row r="29" spans="1:9" ht="15" customHeight="1" x14ac:dyDescent="0.2">
      <c r="A29" s="531">
        <v>21</v>
      </c>
      <c r="B29" s="762"/>
      <c r="C29" s="763"/>
      <c r="D29" s="492"/>
      <c r="E29" s="522">
        <v>0</v>
      </c>
      <c r="F29" s="754"/>
      <c r="G29" s="755"/>
      <c r="H29" s="523"/>
      <c r="I29" s="524"/>
    </row>
    <row r="30" spans="1:9" ht="15" customHeight="1" x14ac:dyDescent="0.2">
      <c r="A30" s="532">
        <v>22</v>
      </c>
      <c r="B30" s="762"/>
      <c r="C30" s="763"/>
      <c r="D30" s="492"/>
      <c r="E30" s="522">
        <v>0</v>
      </c>
      <c r="F30" s="754"/>
      <c r="G30" s="755"/>
      <c r="H30" s="523"/>
      <c r="I30" s="524"/>
    </row>
    <row r="31" spans="1:9" s="26" customFormat="1" ht="15" customHeight="1" x14ac:dyDescent="0.2">
      <c r="A31" s="532">
        <v>23</v>
      </c>
      <c r="B31" s="762"/>
      <c r="C31" s="763"/>
      <c r="D31" s="492"/>
      <c r="E31" s="522">
        <v>0</v>
      </c>
      <c r="F31" s="754"/>
      <c r="G31" s="755"/>
      <c r="H31" s="523"/>
      <c r="I31" s="524"/>
    </row>
    <row r="32" spans="1:9" s="26" customFormat="1" ht="15" customHeight="1" x14ac:dyDescent="0.2">
      <c r="A32" s="532">
        <v>24</v>
      </c>
      <c r="B32" s="762"/>
      <c r="C32" s="763"/>
      <c r="D32" s="492"/>
      <c r="E32" s="522">
        <v>0</v>
      </c>
      <c r="F32" s="754"/>
      <c r="G32" s="755"/>
      <c r="H32" s="523"/>
      <c r="I32" s="524"/>
    </row>
    <row r="33" spans="1:9" s="26" customFormat="1" ht="15" customHeight="1" x14ac:dyDescent="0.2">
      <c r="A33" s="532">
        <v>25</v>
      </c>
      <c r="B33" s="762"/>
      <c r="C33" s="763"/>
      <c r="D33" s="492"/>
      <c r="E33" s="522">
        <v>0</v>
      </c>
      <c r="F33" s="754"/>
      <c r="G33" s="755"/>
      <c r="H33" s="523"/>
      <c r="I33" s="524"/>
    </row>
    <row r="34" spans="1:9" ht="15" customHeight="1" x14ac:dyDescent="0.2">
      <c r="A34" s="532">
        <v>26</v>
      </c>
      <c r="B34" s="762"/>
      <c r="C34" s="763"/>
      <c r="D34" s="492"/>
      <c r="E34" s="522">
        <v>0</v>
      </c>
      <c r="F34" s="754"/>
      <c r="G34" s="755"/>
      <c r="H34" s="523"/>
      <c r="I34" s="524"/>
    </row>
    <row r="35" spans="1:9" s="26" customFormat="1" ht="15" customHeight="1" x14ac:dyDescent="0.2">
      <c r="A35" s="532">
        <v>27</v>
      </c>
      <c r="B35" s="757"/>
      <c r="C35" s="758"/>
      <c r="D35" s="492"/>
      <c r="E35" s="522">
        <v>0</v>
      </c>
      <c r="F35" s="754"/>
      <c r="G35" s="755"/>
      <c r="H35" s="523"/>
      <c r="I35" s="524"/>
    </row>
    <row r="36" spans="1:9" ht="15" customHeight="1" x14ac:dyDescent="0.2">
      <c r="A36" s="532">
        <v>28</v>
      </c>
      <c r="B36" s="762"/>
      <c r="C36" s="763"/>
      <c r="D36" s="492"/>
      <c r="E36" s="522">
        <v>0</v>
      </c>
      <c r="F36" s="754"/>
      <c r="G36" s="755"/>
      <c r="H36" s="523"/>
      <c r="I36" s="524"/>
    </row>
    <row r="37" spans="1:9" ht="17.25" x14ac:dyDescent="0.2">
      <c r="A37" s="525"/>
      <c r="B37" s="764" t="s">
        <v>46</v>
      </c>
      <c r="C37" s="765"/>
      <c r="D37" s="526"/>
      <c r="E37" s="266">
        <f>SUM(E9:E36)</f>
        <v>0</v>
      </c>
      <c r="F37" s="766"/>
      <c r="G37" s="767"/>
      <c r="H37" s="526"/>
      <c r="I37" s="527"/>
    </row>
    <row r="38" spans="1:9" ht="6" customHeight="1" x14ac:dyDescent="0.2">
      <c r="A38" s="760"/>
      <c r="B38" s="760"/>
      <c r="C38" s="760"/>
      <c r="D38" s="760"/>
      <c r="E38" s="760"/>
      <c r="F38" s="760"/>
      <c r="G38" s="760"/>
      <c r="H38" s="760"/>
      <c r="I38" s="760"/>
    </row>
    <row r="39" spans="1:9" s="318" customFormat="1" ht="15.75" x14ac:dyDescent="0.2">
      <c r="A39" s="528"/>
      <c r="B39" s="761" t="s">
        <v>60</v>
      </c>
      <c r="C39" s="761"/>
      <c r="D39" s="761"/>
      <c r="E39" s="761"/>
      <c r="F39" s="761"/>
      <c r="G39" s="761"/>
      <c r="H39" s="761"/>
      <c r="I39" s="319"/>
    </row>
    <row r="40" spans="1:9" s="318" customFormat="1" x14ac:dyDescent="0.2">
      <c r="A40" s="529"/>
      <c r="B40" s="759" t="s">
        <v>61</v>
      </c>
      <c r="C40" s="759"/>
      <c r="D40" s="759"/>
      <c r="E40" s="759"/>
      <c r="F40" s="759"/>
      <c r="G40" s="759"/>
      <c r="H40" s="759"/>
      <c r="I40" s="319"/>
    </row>
    <row r="41" spans="1:9" s="318" customFormat="1" x14ac:dyDescent="0.2">
      <c r="A41" s="529"/>
      <c r="B41" s="759" t="s">
        <v>62</v>
      </c>
      <c r="C41" s="759"/>
      <c r="D41" s="759"/>
      <c r="E41" s="759"/>
      <c r="F41" s="759"/>
      <c r="G41" s="759"/>
      <c r="H41" s="759"/>
      <c r="I41" s="319"/>
    </row>
    <row r="42" spans="1:9" s="318" customFormat="1" x14ac:dyDescent="0.2">
      <c r="A42" s="529"/>
      <c r="B42" s="756" t="s">
        <v>284</v>
      </c>
      <c r="C42" s="756"/>
      <c r="D42" s="756"/>
      <c r="E42" s="756"/>
      <c r="F42" s="756"/>
      <c r="G42" s="756"/>
      <c r="H42" s="756"/>
      <c r="I42" s="319"/>
    </row>
    <row r="43" spans="1:9" ht="15" hidden="1" customHeight="1" x14ac:dyDescent="0.2">
      <c r="A43" s="500"/>
      <c r="B43" s="756"/>
      <c r="C43" s="756"/>
      <c r="D43" s="756"/>
      <c r="E43" s="756"/>
      <c r="F43" s="756"/>
      <c r="G43" s="756"/>
      <c r="H43" s="756"/>
      <c r="I43" s="500"/>
    </row>
    <row r="44" spans="1:9" ht="15" hidden="1" customHeight="1" x14ac:dyDescent="0.2">
      <c r="B44" s="756"/>
      <c r="C44" s="756"/>
      <c r="D44" s="756"/>
      <c r="E44" s="756"/>
      <c r="F44" s="756"/>
      <c r="G44" s="756"/>
      <c r="H44" s="756"/>
    </row>
    <row r="45" spans="1:9" x14ac:dyDescent="0.2">
      <c r="B45" s="756"/>
      <c r="C45" s="756"/>
      <c r="D45" s="756"/>
      <c r="E45" s="756"/>
      <c r="F45" s="756"/>
      <c r="G45" s="756"/>
      <c r="H45" s="756"/>
    </row>
    <row r="46" spans="1:9" hidden="1" x14ac:dyDescent="0.2"/>
  </sheetData>
  <sheetProtection password="9D29" sheet="1" objects="1" scenarios="1"/>
  <protectedRanges>
    <protectedRange sqref="B9:I36" name="Range1"/>
  </protectedRanges>
  <mergeCells count="77">
    <mergeCell ref="B28:C28"/>
    <mergeCell ref="B20:C20"/>
    <mergeCell ref="B21:C21"/>
    <mergeCell ref="B22:C22"/>
    <mergeCell ref="B23:C23"/>
    <mergeCell ref="B24:C24"/>
    <mergeCell ref="B12:C12"/>
    <mergeCell ref="B13:C13"/>
    <mergeCell ref="I6:I7"/>
    <mergeCell ref="H6:H7"/>
    <mergeCell ref="E6:E7"/>
    <mergeCell ref="B10:C10"/>
    <mergeCell ref="B11:C11"/>
    <mergeCell ref="F6:G7"/>
    <mergeCell ref="F8:G8"/>
    <mergeCell ref="A6:C8"/>
    <mergeCell ref="D6:D7"/>
    <mergeCell ref="B9:C9"/>
    <mergeCell ref="F9:G9"/>
    <mergeCell ref="F10:G10"/>
    <mergeCell ref="F11:G11"/>
    <mergeCell ref="F12:G12"/>
    <mergeCell ref="A4:B4"/>
    <mergeCell ref="A1:I1"/>
    <mergeCell ref="A3:B3"/>
    <mergeCell ref="C4:D4"/>
    <mergeCell ref="A5:B5"/>
    <mergeCell ref="H3:I3"/>
    <mergeCell ref="C3:D3"/>
    <mergeCell ref="F25:G25"/>
    <mergeCell ref="F26:G26"/>
    <mergeCell ref="F27:G27"/>
    <mergeCell ref="F28:G28"/>
    <mergeCell ref="B37:C37"/>
    <mergeCell ref="B29:C29"/>
    <mergeCell ref="B30:C30"/>
    <mergeCell ref="B34:C34"/>
    <mergeCell ref="B31:C31"/>
    <mergeCell ref="B32:C32"/>
    <mergeCell ref="B33:C33"/>
    <mergeCell ref="B36:C36"/>
    <mergeCell ref="F37:G37"/>
    <mergeCell ref="B25:C25"/>
    <mergeCell ref="B26:C26"/>
    <mergeCell ref="B27:C27"/>
    <mergeCell ref="F20:G20"/>
    <mergeCell ref="F21:G21"/>
    <mergeCell ref="F22:G22"/>
    <mergeCell ref="F23:G23"/>
    <mergeCell ref="F24:G24"/>
    <mergeCell ref="B14:C14"/>
    <mergeCell ref="B15:C15"/>
    <mergeCell ref="B16:C16"/>
    <mergeCell ref="F18:G18"/>
    <mergeCell ref="F19:G19"/>
    <mergeCell ref="B17:C17"/>
    <mergeCell ref="B18:C18"/>
    <mergeCell ref="B19:C19"/>
    <mergeCell ref="F13:G13"/>
    <mergeCell ref="F14:G14"/>
    <mergeCell ref="F15:G15"/>
    <mergeCell ref="F16:G16"/>
    <mergeCell ref="F17:G17"/>
    <mergeCell ref="F29:G29"/>
    <mergeCell ref="F30:G30"/>
    <mergeCell ref="F31:G31"/>
    <mergeCell ref="F32:G32"/>
    <mergeCell ref="F33:G33"/>
    <mergeCell ref="F34:G34"/>
    <mergeCell ref="F36:G36"/>
    <mergeCell ref="B42:H45"/>
    <mergeCell ref="F35:G35"/>
    <mergeCell ref="B35:C35"/>
    <mergeCell ref="B41:H41"/>
    <mergeCell ref="A38:I38"/>
    <mergeCell ref="B39:H39"/>
    <mergeCell ref="B40:H40"/>
  </mergeCells>
  <phoneticPr fontId="3" type="noConversion"/>
  <dataValidations count="6">
    <dataValidation type="list" allowBlank="1" showInputMessage="1" showErrorMessage="1" prompt="Enter Basis for Adjustment_x000a__x000a_A = Cost (if cost, including applicable overhead, can be determined)_x000a__x000a_B = Amount received (if cost cannot be determined)" sqref="D9:D36">
      <formula1>"A, B"</formula1>
    </dataValidation>
    <dataValidation allowBlank="1" showInputMessage="1" showErrorMessage="1" prompt="Enter the description of the adjustment - An adjustment is an entry to adjust expenses. For example, the cost of fundraising activities is not a reimbursable expenses under CMS Pub. 15-1 and OMB Circular A-87." sqref="B9:B36 C9:C34 C36"/>
    <dataValidation allowBlank="1" showInputMessage="1" showErrorMessage="1" prompt="Enter the adjustment Increase or (Decrease) of the adjustment" sqref="E9:E36"/>
    <dataValidation allowBlank="1" showInputMessage="1" showErrorMessage="1" prompt="Enter Cost Center this is adjustment is for" sqref="F9:F36 G11:G34 G36"/>
    <dataValidation allowBlank="1" showInputMessage="1" showErrorMessage="1" prompt="Enter Line Number of schedule this decrease pertains to." sqref="I9:I36"/>
    <dataValidation allowBlank="1" showInputMessage="1" showErrorMessage="1" prompt="Enter Schedule Number this Adjustment pertains to." sqref="H9:H36"/>
  </dataValidations>
  <printOptions horizontalCentered="1"/>
  <pageMargins left="0.33" right="0.33" top="0.6" bottom="0.5" header="0.25" footer="0.25"/>
  <pageSetup scale="82" orientation="landscape" horizontalDpi="1200" verticalDpi="1200" r:id="rId1"/>
  <headerFooter alignWithMargins="0">
    <oddHeader>&amp;LState of California – Health and Human Services Agency&amp;RDepartment of Health Care Services</oddHeader>
    <oddFooter>&amp;LDHCS 5285 (Revised 01/2023)&amp;RPage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70"/>
  <sheetViews>
    <sheetView showGridLines="0" view="pageLayout" zoomScale="80" zoomScaleNormal="80" zoomScaleSheetLayoutView="80" zoomScalePageLayoutView="80" workbookViewId="0">
      <selection activeCell="B12" sqref="B12:E12"/>
    </sheetView>
  </sheetViews>
  <sheetFormatPr defaultColWidth="0" defaultRowHeight="15" zeroHeight="1" x14ac:dyDescent="0.2"/>
  <cols>
    <col min="1" max="1" width="4" style="559" customWidth="1"/>
    <col min="2" max="2" width="18" style="560" customWidth="1"/>
    <col min="3" max="3" width="16.109375" style="560" customWidth="1"/>
    <col min="4" max="4" width="10.109375" style="560" customWidth="1"/>
    <col min="5" max="5" width="11.109375" style="560" customWidth="1"/>
    <col min="6" max="9" width="14.33203125" style="560" customWidth="1"/>
    <col min="10" max="10" width="12.88671875" style="560" customWidth="1"/>
    <col min="11" max="11" width="2.6640625" style="13" hidden="1" customWidth="1"/>
    <col min="12" max="27" width="0" style="13" hidden="1" customWidth="1"/>
    <col min="28" max="16384" width="8.88671875" style="13" hidden="1"/>
  </cols>
  <sheetData>
    <row r="1" spans="1:12" ht="15" customHeight="1" x14ac:dyDescent="0.2">
      <c r="A1" s="828" t="s">
        <v>246</v>
      </c>
      <c r="B1" s="828"/>
      <c r="C1" s="828"/>
      <c r="D1" s="828"/>
      <c r="E1" s="828"/>
      <c r="F1" s="828"/>
      <c r="G1" s="828"/>
      <c r="H1" s="828"/>
      <c r="I1" s="828"/>
      <c r="J1" s="828"/>
    </row>
    <row r="2" spans="1:12" ht="13.5" customHeight="1" x14ac:dyDescent="0.2">
      <c r="A2" s="339"/>
      <c r="B2" s="339"/>
      <c r="C2" s="339"/>
      <c r="D2" s="339"/>
      <c r="E2" s="339"/>
      <c r="F2" s="339"/>
      <c r="G2" s="339"/>
      <c r="H2" s="339"/>
      <c r="I2" s="339"/>
      <c r="J2" s="339"/>
    </row>
    <row r="3" spans="1:12" s="26" customFormat="1" ht="13.5" customHeight="1" x14ac:dyDescent="0.2">
      <c r="A3" s="661" t="s">
        <v>282</v>
      </c>
      <c r="B3" s="661"/>
      <c r="C3" s="836">
        <f>Fire_District_Name</f>
        <v>0</v>
      </c>
      <c r="D3" s="836"/>
      <c r="E3" s="533"/>
      <c r="F3" s="533"/>
      <c r="G3" s="533"/>
      <c r="H3" s="534" t="s">
        <v>91</v>
      </c>
      <c r="I3" s="835">
        <f>FYE</f>
        <v>44926</v>
      </c>
      <c r="J3" s="835"/>
      <c r="K3" s="28"/>
      <c r="L3" s="2"/>
    </row>
    <row r="4" spans="1:12" s="26" customFormat="1" ht="13.5" customHeight="1" x14ac:dyDescent="0.2">
      <c r="A4" s="661" t="s">
        <v>283</v>
      </c>
      <c r="B4" s="661"/>
      <c r="C4" s="837">
        <f>NPI</f>
        <v>0</v>
      </c>
      <c r="D4" s="837"/>
      <c r="E4" s="535"/>
      <c r="F4" s="535"/>
      <c r="G4" s="535"/>
      <c r="H4" s="536"/>
      <c r="I4" s="537"/>
      <c r="J4" s="537"/>
      <c r="L4" s="2"/>
    </row>
    <row r="5" spans="1:12" s="17" customFormat="1" ht="13.5" customHeight="1" x14ac:dyDescent="0.2">
      <c r="A5" s="514"/>
      <c r="B5" s="514"/>
      <c r="C5" s="538"/>
      <c r="D5" s="538"/>
      <c r="E5" s="337"/>
      <c r="F5" s="337"/>
      <c r="G5" s="337"/>
      <c r="H5" s="537"/>
      <c r="I5" s="537"/>
      <c r="J5" s="537"/>
      <c r="K5" s="26"/>
    </row>
    <row r="6" spans="1:12" s="17" customFormat="1" ht="13.5" customHeight="1" x14ac:dyDescent="0.2">
      <c r="A6" s="515"/>
      <c r="B6" s="515"/>
      <c r="C6" s="539"/>
      <c r="D6" s="539"/>
      <c r="E6" s="539"/>
      <c r="F6" s="539"/>
      <c r="G6" s="539"/>
      <c r="H6" s="540"/>
      <c r="I6" s="540"/>
      <c r="J6" s="540"/>
      <c r="K6" s="26"/>
    </row>
    <row r="7" spans="1:12" s="17" customFormat="1" ht="17.25" customHeight="1" x14ac:dyDescent="0.2">
      <c r="A7" s="263" t="s">
        <v>211</v>
      </c>
      <c r="B7" s="822">
        <v>1</v>
      </c>
      <c r="C7" s="823"/>
      <c r="D7" s="823"/>
      <c r="E7" s="824"/>
      <c r="F7" s="541">
        <v>2</v>
      </c>
      <c r="G7" s="541">
        <v>3</v>
      </c>
      <c r="H7" s="542">
        <v>4</v>
      </c>
      <c r="I7" s="543">
        <v>5</v>
      </c>
      <c r="J7" s="544">
        <v>6</v>
      </c>
      <c r="K7" s="26"/>
    </row>
    <row r="8" spans="1:12" s="17" customFormat="1" ht="18" customHeight="1" x14ac:dyDescent="0.2">
      <c r="A8" s="545"/>
      <c r="B8" s="822"/>
      <c r="C8" s="823"/>
      <c r="D8" s="823"/>
      <c r="E8" s="824"/>
      <c r="F8" s="541" t="s">
        <v>185</v>
      </c>
      <c r="G8" s="541" t="s">
        <v>186</v>
      </c>
      <c r="H8" s="542" t="s">
        <v>108</v>
      </c>
      <c r="I8" s="543" t="s">
        <v>109</v>
      </c>
      <c r="J8" s="544"/>
    </row>
    <row r="9" spans="1:12" ht="48" thickBot="1" x14ac:dyDescent="0.25">
      <c r="A9" s="546"/>
      <c r="B9" s="832" t="s">
        <v>218</v>
      </c>
      <c r="C9" s="833"/>
      <c r="D9" s="833"/>
      <c r="E9" s="834"/>
      <c r="F9" s="547" t="s">
        <v>237</v>
      </c>
      <c r="G9" s="547" t="s">
        <v>238</v>
      </c>
      <c r="H9" s="548" t="s">
        <v>239</v>
      </c>
      <c r="I9" s="548" t="s">
        <v>240</v>
      </c>
      <c r="J9" s="549" t="s">
        <v>199</v>
      </c>
    </row>
    <row r="10" spans="1:12" ht="18" customHeight="1" thickTop="1" x14ac:dyDescent="0.2">
      <c r="A10" s="224"/>
      <c r="B10" s="803"/>
      <c r="C10" s="804"/>
      <c r="D10" s="804"/>
      <c r="E10" s="805"/>
      <c r="F10" s="225"/>
      <c r="G10" s="225"/>
      <c r="H10" s="225"/>
      <c r="I10" s="218"/>
      <c r="J10" s="226"/>
    </row>
    <row r="11" spans="1:12" ht="18" customHeight="1" x14ac:dyDescent="0.2">
      <c r="A11" s="561">
        <v>1</v>
      </c>
      <c r="B11" s="829" t="s">
        <v>192</v>
      </c>
      <c r="C11" s="830"/>
      <c r="D11" s="830"/>
      <c r="E11" s="831"/>
      <c r="F11" s="221">
        <v>0</v>
      </c>
      <c r="G11" s="221">
        <v>0</v>
      </c>
      <c r="H11" s="307" t="s">
        <v>262</v>
      </c>
      <c r="I11" s="307" t="s">
        <v>262</v>
      </c>
      <c r="J11" s="226">
        <f>SUM(F11:G11)</f>
        <v>0</v>
      </c>
    </row>
    <row r="12" spans="1:12" ht="18" customHeight="1" x14ac:dyDescent="0.2">
      <c r="A12" s="561">
        <v>2</v>
      </c>
      <c r="B12" s="806" t="s">
        <v>209</v>
      </c>
      <c r="C12" s="807"/>
      <c r="D12" s="807"/>
      <c r="E12" s="808"/>
      <c r="F12" s="220"/>
      <c r="G12" s="220"/>
      <c r="H12" s="307" t="s">
        <v>262</v>
      </c>
      <c r="I12" s="307" t="s">
        <v>262</v>
      </c>
      <c r="J12" s="234">
        <f t="shared" ref="J12:J15" si="0">SUM(F12:G12)</f>
        <v>0</v>
      </c>
    </row>
    <row r="13" spans="1:12" ht="18" customHeight="1" x14ac:dyDescent="0.2">
      <c r="A13" s="561">
        <v>3</v>
      </c>
      <c r="B13" s="806" t="s">
        <v>209</v>
      </c>
      <c r="C13" s="807"/>
      <c r="D13" s="807"/>
      <c r="E13" s="808"/>
      <c r="F13" s="220"/>
      <c r="G13" s="220"/>
      <c r="H13" s="307" t="s">
        <v>262</v>
      </c>
      <c r="I13" s="307" t="s">
        <v>262</v>
      </c>
      <c r="J13" s="234">
        <f t="shared" si="0"/>
        <v>0</v>
      </c>
    </row>
    <row r="14" spans="1:12" ht="18" customHeight="1" x14ac:dyDescent="0.2">
      <c r="A14" s="561">
        <v>4</v>
      </c>
      <c r="B14" s="806" t="s">
        <v>209</v>
      </c>
      <c r="C14" s="807"/>
      <c r="D14" s="807"/>
      <c r="E14" s="808"/>
      <c r="F14" s="220"/>
      <c r="G14" s="220"/>
      <c r="H14" s="307" t="s">
        <v>262</v>
      </c>
      <c r="I14" s="307" t="s">
        <v>262</v>
      </c>
      <c r="J14" s="234">
        <f t="shared" si="0"/>
        <v>0</v>
      </c>
    </row>
    <row r="15" spans="1:12" ht="18" customHeight="1" x14ac:dyDescent="0.2">
      <c r="A15" s="561">
        <v>5</v>
      </c>
      <c r="B15" s="806" t="s">
        <v>209</v>
      </c>
      <c r="C15" s="807"/>
      <c r="D15" s="807"/>
      <c r="E15" s="808"/>
      <c r="F15" s="220"/>
      <c r="G15" s="220"/>
      <c r="H15" s="307" t="s">
        <v>262</v>
      </c>
      <c r="I15" s="307" t="s">
        <v>262</v>
      </c>
      <c r="J15" s="234">
        <f t="shared" si="0"/>
        <v>0</v>
      </c>
    </row>
    <row r="16" spans="1:12" ht="18" customHeight="1" x14ac:dyDescent="0.2">
      <c r="A16" s="561">
        <v>6</v>
      </c>
      <c r="B16" s="806" t="s">
        <v>209</v>
      </c>
      <c r="C16" s="807"/>
      <c r="D16" s="807"/>
      <c r="E16" s="808"/>
      <c r="F16" s="248"/>
      <c r="G16" s="248"/>
      <c r="H16" s="307" t="s">
        <v>262</v>
      </c>
      <c r="I16" s="307" t="s">
        <v>262</v>
      </c>
      <c r="J16" s="234">
        <f>SUM(F16:G16)</f>
        <v>0</v>
      </c>
    </row>
    <row r="17" spans="1:11" ht="18" customHeight="1" thickBot="1" x14ac:dyDescent="0.25">
      <c r="A17" s="224"/>
      <c r="B17" s="229" t="s">
        <v>214</v>
      </c>
      <c r="C17" s="227"/>
      <c r="D17" s="227"/>
      <c r="E17" s="228"/>
      <c r="F17" s="231">
        <f>SUM(F11:F16)</f>
        <v>0</v>
      </c>
      <c r="G17" s="231">
        <f>SUM(G11:G16)</f>
        <v>0</v>
      </c>
      <c r="H17" s="308"/>
      <c r="I17" s="308"/>
      <c r="J17" s="269">
        <f>SUM(J11:J16)</f>
        <v>0</v>
      </c>
      <c r="K17" s="13" t="s">
        <v>195</v>
      </c>
    </row>
    <row r="18" spans="1:11" s="235" customFormat="1" ht="18" customHeight="1" thickTop="1" x14ac:dyDescent="0.2">
      <c r="A18" s="249"/>
      <c r="B18" s="250"/>
      <c r="C18" s="251"/>
      <c r="D18" s="251"/>
      <c r="E18" s="252"/>
      <c r="F18" s="252"/>
      <c r="G18" s="252"/>
      <c r="H18" s="253"/>
      <c r="I18" s="254"/>
      <c r="J18" s="255"/>
    </row>
    <row r="19" spans="1:11" s="235" customFormat="1" ht="18" customHeight="1" x14ac:dyDescent="0.2">
      <c r="A19" s="263" t="s">
        <v>212</v>
      </c>
      <c r="B19" s="822">
        <v>1</v>
      </c>
      <c r="C19" s="823"/>
      <c r="D19" s="823"/>
      <c r="E19" s="824"/>
      <c r="F19" s="541">
        <v>2</v>
      </c>
      <c r="G19" s="541">
        <v>3</v>
      </c>
      <c r="H19" s="542">
        <v>4</v>
      </c>
      <c r="I19" s="543">
        <v>5</v>
      </c>
      <c r="J19" s="544">
        <v>6</v>
      </c>
    </row>
    <row r="20" spans="1:11" s="236" customFormat="1" ht="18" customHeight="1" x14ac:dyDescent="0.2">
      <c r="A20" s="545"/>
      <c r="B20" s="822"/>
      <c r="C20" s="823"/>
      <c r="D20" s="823"/>
      <c r="E20" s="824"/>
      <c r="F20" s="541" t="s">
        <v>185</v>
      </c>
      <c r="G20" s="541" t="s">
        <v>186</v>
      </c>
      <c r="H20" s="542" t="s">
        <v>108</v>
      </c>
      <c r="I20" s="543" t="s">
        <v>109</v>
      </c>
      <c r="J20" s="544"/>
    </row>
    <row r="21" spans="1:11" ht="48" thickBot="1" x14ac:dyDescent="0.25">
      <c r="A21" s="546"/>
      <c r="B21" s="809" t="s">
        <v>215</v>
      </c>
      <c r="C21" s="810"/>
      <c r="D21" s="810"/>
      <c r="E21" s="811"/>
      <c r="F21" s="547" t="s">
        <v>237</v>
      </c>
      <c r="G21" s="547" t="s">
        <v>238</v>
      </c>
      <c r="H21" s="548" t="s">
        <v>239</v>
      </c>
      <c r="I21" s="548" t="s">
        <v>240</v>
      </c>
      <c r="J21" s="549" t="s">
        <v>46</v>
      </c>
    </row>
    <row r="22" spans="1:11" ht="18" customHeight="1" thickTop="1" x14ac:dyDescent="0.2">
      <c r="A22" s="561">
        <v>7</v>
      </c>
      <c r="B22" s="803" t="s">
        <v>193</v>
      </c>
      <c r="C22" s="804"/>
      <c r="D22" s="804"/>
      <c r="E22" s="805"/>
      <c r="F22" s="220"/>
      <c r="G22" s="220"/>
      <c r="H22" s="307" t="s">
        <v>262</v>
      </c>
      <c r="I22" s="307" t="s">
        <v>262</v>
      </c>
      <c r="J22" s="226">
        <f>SUM(F22:G22)</f>
        <v>0</v>
      </c>
    </row>
    <row r="23" spans="1:11" ht="18" customHeight="1" x14ac:dyDescent="0.2">
      <c r="A23" s="561">
        <v>8</v>
      </c>
      <c r="B23" s="806" t="s">
        <v>210</v>
      </c>
      <c r="C23" s="807"/>
      <c r="D23" s="807"/>
      <c r="E23" s="808"/>
      <c r="F23" s="220"/>
      <c r="G23" s="220"/>
      <c r="H23" s="307" t="s">
        <v>262</v>
      </c>
      <c r="I23" s="307" t="s">
        <v>262</v>
      </c>
      <c r="J23" s="234">
        <f t="shared" ref="J23:J27" si="1">SUM(F23:G23)</f>
        <v>0</v>
      </c>
    </row>
    <row r="24" spans="1:11" ht="18" customHeight="1" x14ac:dyDescent="0.2">
      <c r="A24" s="561">
        <v>9</v>
      </c>
      <c r="B24" s="806" t="s">
        <v>210</v>
      </c>
      <c r="C24" s="807"/>
      <c r="D24" s="807"/>
      <c r="E24" s="808"/>
      <c r="F24" s="220"/>
      <c r="G24" s="220"/>
      <c r="H24" s="307" t="s">
        <v>262</v>
      </c>
      <c r="I24" s="307" t="s">
        <v>262</v>
      </c>
      <c r="J24" s="234">
        <f t="shared" si="1"/>
        <v>0</v>
      </c>
    </row>
    <row r="25" spans="1:11" ht="18" customHeight="1" x14ac:dyDescent="0.2">
      <c r="A25" s="561">
        <v>10</v>
      </c>
      <c r="B25" s="806" t="s">
        <v>210</v>
      </c>
      <c r="C25" s="807"/>
      <c r="D25" s="807"/>
      <c r="E25" s="808"/>
      <c r="F25" s="220"/>
      <c r="G25" s="220"/>
      <c r="H25" s="307" t="s">
        <v>262</v>
      </c>
      <c r="I25" s="307" t="s">
        <v>262</v>
      </c>
      <c r="J25" s="234">
        <f t="shared" si="1"/>
        <v>0</v>
      </c>
    </row>
    <row r="26" spans="1:11" ht="18" customHeight="1" x14ac:dyDescent="0.2">
      <c r="A26" s="561">
        <v>11</v>
      </c>
      <c r="B26" s="806" t="s">
        <v>210</v>
      </c>
      <c r="C26" s="807"/>
      <c r="D26" s="807"/>
      <c r="E26" s="808"/>
      <c r="F26" s="220"/>
      <c r="G26" s="220"/>
      <c r="H26" s="307" t="s">
        <v>262</v>
      </c>
      <c r="I26" s="307" t="s">
        <v>262</v>
      </c>
      <c r="J26" s="234">
        <f t="shared" si="1"/>
        <v>0</v>
      </c>
    </row>
    <row r="27" spans="1:11" ht="18" customHeight="1" x14ac:dyDescent="0.2">
      <c r="A27" s="561">
        <v>12</v>
      </c>
      <c r="B27" s="806" t="s">
        <v>210</v>
      </c>
      <c r="C27" s="807"/>
      <c r="D27" s="807"/>
      <c r="E27" s="808"/>
      <c r="F27" s="220"/>
      <c r="G27" s="220"/>
      <c r="H27" s="307" t="s">
        <v>262</v>
      </c>
      <c r="I27" s="307" t="s">
        <v>262</v>
      </c>
      <c r="J27" s="234">
        <f t="shared" si="1"/>
        <v>0</v>
      </c>
    </row>
    <row r="28" spans="1:11" s="219" customFormat="1" ht="18" customHeight="1" thickBot="1" x14ac:dyDescent="0.25">
      <c r="A28" s="230"/>
      <c r="B28" s="338" t="s">
        <v>216</v>
      </c>
      <c r="C28" s="340"/>
      <c r="D28" s="340"/>
      <c r="E28" s="341"/>
      <c r="F28" s="231">
        <f>SUM(F22:F27)</f>
        <v>0</v>
      </c>
      <c r="G28" s="231">
        <f>SUM(G22:G27)</f>
        <v>0</v>
      </c>
      <c r="H28" s="308"/>
      <c r="I28" s="308"/>
      <c r="J28" s="269">
        <f>SUM(J22:J27)</f>
        <v>0</v>
      </c>
      <c r="K28" s="219" t="s">
        <v>196</v>
      </c>
    </row>
    <row r="29" spans="1:11" s="219" customFormat="1" ht="18" customHeight="1" thickTop="1" x14ac:dyDescent="0.2">
      <c r="A29" s="230"/>
      <c r="B29" s="829"/>
      <c r="C29" s="830"/>
      <c r="D29" s="830"/>
      <c r="E29" s="831"/>
      <c r="F29" s="341"/>
      <c r="G29" s="341"/>
      <c r="H29" s="232"/>
      <c r="I29" s="233"/>
      <c r="J29" s="234"/>
    </row>
    <row r="30" spans="1:11" s="17" customFormat="1" ht="14.25" customHeight="1" x14ac:dyDescent="0.2">
      <c r="A30" s="264" t="s">
        <v>213</v>
      </c>
      <c r="B30" s="812">
        <v>1</v>
      </c>
      <c r="C30" s="813"/>
      <c r="D30" s="813"/>
      <c r="E30" s="813"/>
      <c r="F30" s="813"/>
      <c r="G30" s="814"/>
      <c r="H30" s="550">
        <v>2</v>
      </c>
      <c r="I30" s="551">
        <v>3</v>
      </c>
      <c r="J30" s="552">
        <v>4</v>
      </c>
    </row>
    <row r="31" spans="1:11" ht="19.5" customHeight="1" thickBot="1" x14ac:dyDescent="0.25">
      <c r="A31" s="546"/>
      <c r="B31" s="809" t="s">
        <v>194</v>
      </c>
      <c r="C31" s="810"/>
      <c r="D31" s="810"/>
      <c r="E31" s="810"/>
      <c r="F31" s="810"/>
      <c r="G31" s="811"/>
      <c r="H31" s="548" t="s">
        <v>142</v>
      </c>
      <c r="I31" s="548" t="s">
        <v>143</v>
      </c>
      <c r="J31" s="549" t="s">
        <v>46</v>
      </c>
    </row>
    <row r="32" spans="1:11" ht="18" customHeight="1" thickTop="1" x14ac:dyDescent="0.2">
      <c r="A32" s="562">
        <v>13</v>
      </c>
      <c r="B32" s="825"/>
      <c r="C32" s="826"/>
      <c r="D32" s="826"/>
      <c r="E32" s="826"/>
      <c r="F32" s="826"/>
      <c r="G32" s="827"/>
      <c r="H32" s="221"/>
      <c r="I32" s="176"/>
      <c r="J32" s="177">
        <f t="shared" ref="J32:J60" si="2">IF(SUM(H32:I32)=0,0,SUM(H32:I32))</f>
        <v>0</v>
      </c>
    </row>
    <row r="33" spans="1:10" ht="18" customHeight="1" x14ac:dyDescent="0.2">
      <c r="A33" s="562">
        <v>14</v>
      </c>
      <c r="B33" s="800"/>
      <c r="C33" s="801"/>
      <c r="D33" s="801"/>
      <c r="E33" s="801"/>
      <c r="F33" s="801"/>
      <c r="G33" s="802"/>
      <c r="H33" s="180"/>
      <c r="I33" s="178"/>
      <c r="J33" s="179">
        <f t="shared" si="2"/>
        <v>0</v>
      </c>
    </row>
    <row r="34" spans="1:10" ht="18" customHeight="1" x14ac:dyDescent="0.2">
      <c r="A34" s="562">
        <v>15</v>
      </c>
      <c r="B34" s="800"/>
      <c r="C34" s="801"/>
      <c r="D34" s="801"/>
      <c r="E34" s="801"/>
      <c r="F34" s="801"/>
      <c r="G34" s="802"/>
      <c r="H34" s="180"/>
      <c r="I34" s="178"/>
      <c r="J34" s="179">
        <f t="shared" si="2"/>
        <v>0</v>
      </c>
    </row>
    <row r="35" spans="1:10" ht="18" customHeight="1" x14ac:dyDescent="0.2">
      <c r="A35" s="562">
        <v>16</v>
      </c>
      <c r="B35" s="800"/>
      <c r="C35" s="801"/>
      <c r="D35" s="801"/>
      <c r="E35" s="801"/>
      <c r="F35" s="801"/>
      <c r="G35" s="802"/>
      <c r="H35" s="180"/>
      <c r="I35" s="178"/>
      <c r="J35" s="179">
        <f t="shared" si="2"/>
        <v>0</v>
      </c>
    </row>
    <row r="36" spans="1:10" ht="18" customHeight="1" x14ac:dyDescent="0.2">
      <c r="A36" s="562">
        <v>17</v>
      </c>
      <c r="B36" s="800"/>
      <c r="C36" s="801"/>
      <c r="D36" s="801"/>
      <c r="E36" s="801"/>
      <c r="F36" s="801"/>
      <c r="G36" s="802"/>
      <c r="H36" s="180"/>
      <c r="I36" s="178"/>
      <c r="J36" s="179">
        <f t="shared" si="2"/>
        <v>0</v>
      </c>
    </row>
    <row r="37" spans="1:10" ht="18" customHeight="1" x14ac:dyDescent="0.2">
      <c r="A37" s="562">
        <v>18</v>
      </c>
      <c r="B37" s="800"/>
      <c r="C37" s="801"/>
      <c r="D37" s="801"/>
      <c r="E37" s="801"/>
      <c r="F37" s="801"/>
      <c r="G37" s="802"/>
      <c r="H37" s="180"/>
      <c r="I37" s="178"/>
      <c r="J37" s="179">
        <f t="shared" si="2"/>
        <v>0</v>
      </c>
    </row>
    <row r="38" spans="1:10" ht="18" customHeight="1" x14ac:dyDescent="0.2">
      <c r="A38" s="562">
        <v>19</v>
      </c>
      <c r="B38" s="800"/>
      <c r="C38" s="801"/>
      <c r="D38" s="801"/>
      <c r="E38" s="801"/>
      <c r="F38" s="801"/>
      <c r="G38" s="802"/>
      <c r="H38" s="180"/>
      <c r="I38" s="178"/>
      <c r="J38" s="179">
        <f t="shared" si="2"/>
        <v>0</v>
      </c>
    </row>
    <row r="39" spans="1:10" ht="18" customHeight="1" x14ac:dyDescent="0.2">
      <c r="A39" s="562">
        <v>20</v>
      </c>
      <c r="B39" s="800"/>
      <c r="C39" s="801"/>
      <c r="D39" s="801"/>
      <c r="E39" s="801"/>
      <c r="F39" s="801"/>
      <c r="G39" s="802"/>
      <c r="H39" s="180"/>
      <c r="I39" s="178"/>
      <c r="J39" s="179">
        <f t="shared" si="2"/>
        <v>0</v>
      </c>
    </row>
    <row r="40" spans="1:10" ht="18" customHeight="1" x14ac:dyDescent="0.2">
      <c r="A40" s="562">
        <v>21</v>
      </c>
      <c r="B40" s="800"/>
      <c r="C40" s="801"/>
      <c r="D40" s="801"/>
      <c r="E40" s="801"/>
      <c r="F40" s="801"/>
      <c r="G40" s="802"/>
      <c r="H40" s="180"/>
      <c r="I40" s="178"/>
      <c r="J40" s="179">
        <f t="shared" si="2"/>
        <v>0</v>
      </c>
    </row>
    <row r="41" spans="1:10" ht="18" customHeight="1" x14ac:dyDescent="0.2">
      <c r="A41" s="562">
        <v>22</v>
      </c>
      <c r="B41" s="800"/>
      <c r="C41" s="801"/>
      <c r="D41" s="801"/>
      <c r="E41" s="801"/>
      <c r="F41" s="801"/>
      <c r="G41" s="802"/>
      <c r="H41" s="180"/>
      <c r="I41" s="178"/>
      <c r="J41" s="179">
        <f t="shared" si="2"/>
        <v>0</v>
      </c>
    </row>
    <row r="42" spans="1:10" ht="18" customHeight="1" x14ac:dyDescent="0.2">
      <c r="A42" s="562">
        <v>23</v>
      </c>
      <c r="B42" s="800"/>
      <c r="C42" s="801"/>
      <c r="D42" s="801"/>
      <c r="E42" s="801"/>
      <c r="F42" s="801"/>
      <c r="G42" s="802"/>
      <c r="H42" s="180"/>
      <c r="I42" s="178"/>
      <c r="J42" s="179">
        <f t="shared" si="2"/>
        <v>0</v>
      </c>
    </row>
    <row r="43" spans="1:10" ht="18" customHeight="1" x14ac:dyDescent="0.2">
      <c r="A43" s="562">
        <v>24</v>
      </c>
      <c r="B43" s="800"/>
      <c r="C43" s="801"/>
      <c r="D43" s="801"/>
      <c r="E43" s="801"/>
      <c r="F43" s="801"/>
      <c r="G43" s="802"/>
      <c r="H43" s="180"/>
      <c r="I43" s="178"/>
      <c r="J43" s="179">
        <f t="shared" si="2"/>
        <v>0</v>
      </c>
    </row>
    <row r="44" spans="1:10" ht="18" customHeight="1" x14ac:dyDescent="0.2">
      <c r="A44" s="562">
        <v>25</v>
      </c>
      <c r="B44" s="800"/>
      <c r="C44" s="801"/>
      <c r="D44" s="801"/>
      <c r="E44" s="801"/>
      <c r="F44" s="801"/>
      <c r="G44" s="802"/>
      <c r="H44" s="180"/>
      <c r="I44" s="178"/>
      <c r="J44" s="179">
        <f t="shared" si="2"/>
        <v>0</v>
      </c>
    </row>
    <row r="45" spans="1:10" ht="18" customHeight="1" x14ac:dyDescent="0.2">
      <c r="A45" s="562">
        <v>26</v>
      </c>
      <c r="B45" s="800"/>
      <c r="C45" s="801"/>
      <c r="D45" s="801"/>
      <c r="E45" s="801"/>
      <c r="F45" s="801"/>
      <c r="G45" s="802"/>
      <c r="H45" s="180"/>
      <c r="I45" s="178"/>
      <c r="J45" s="179">
        <f t="shared" si="2"/>
        <v>0</v>
      </c>
    </row>
    <row r="46" spans="1:10" ht="18" customHeight="1" x14ac:dyDescent="0.2">
      <c r="A46" s="562">
        <v>27</v>
      </c>
      <c r="B46" s="800"/>
      <c r="C46" s="801"/>
      <c r="D46" s="801"/>
      <c r="E46" s="801"/>
      <c r="F46" s="801"/>
      <c r="G46" s="802"/>
      <c r="H46" s="180"/>
      <c r="I46" s="178"/>
      <c r="J46" s="179">
        <f t="shared" si="2"/>
        <v>0</v>
      </c>
    </row>
    <row r="47" spans="1:10" ht="18" customHeight="1" x14ac:dyDescent="0.2">
      <c r="A47" s="562">
        <v>28</v>
      </c>
      <c r="B47" s="800"/>
      <c r="C47" s="801"/>
      <c r="D47" s="801"/>
      <c r="E47" s="801"/>
      <c r="F47" s="801"/>
      <c r="G47" s="802"/>
      <c r="H47" s="180"/>
      <c r="I47" s="178"/>
      <c r="J47" s="179">
        <f t="shared" si="2"/>
        <v>0</v>
      </c>
    </row>
    <row r="48" spans="1:10" ht="18" customHeight="1" x14ac:dyDescent="0.2">
      <c r="A48" s="562">
        <v>29</v>
      </c>
      <c r="B48" s="800"/>
      <c r="C48" s="801"/>
      <c r="D48" s="801"/>
      <c r="E48" s="801"/>
      <c r="F48" s="801"/>
      <c r="G48" s="802"/>
      <c r="H48" s="180"/>
      <c r="I48" s="178"/>
      <c r="J48" s="179">
        <f t="shared" si="2"/>
        <v>0</v>
      </c>
    </row>
    <row r="49" spans="1:27" ht="18" customHeight="1" x14ac:dyDescent="0.2">
      <c r="A49" s="562">
        <v>30</v>
      </c>
      <c r="B49" s="800"/>
      <c r="C49" s="801"/>
      <c r="D49" s="801"/>
      <c r="E49" s="801"/>
      <c r="F49" s="801"/>
      <c r="G49" s="802"/>
      <c r="H49" s="180"/>
      <c r="I49" s="178"/>
      <c r="J49" s="179">
        <f t="shared" si="2"/>
        <v>0</v>
      </c>
    </row>
    <row r="50" spans="1:27" ht="18" customHeight="1" x14ac:dyDescent="0.2">
      <c r="A50" s="562">
        <v>31</v>
      </c>
      <c r="B50" s="800"/>
      <c r="C50" s="801"/>
      <c r="D50" s="801"/>
      <c r="E50" s="801"/>
      <c r="F50" s="801"/>
      <c r="G50" s="802"/>
      <c r="H50" s="180"/>
      <c r="I50" s="178"/>
      <c r="J50" s="179">
        <f t="shared" si="2"/>
        <v>0</v>
      </c>
    </row>
    <row r="51" spans="1:27" ht="18" customHeight="1" x14ac:dyDescent="0.2">
      <c r="A51" s="562">
        <v>32</v>
      </c>
      <c r="B51" s="800"/>
      <c r="C51" s="801"/>
      <c r="D51" s="801"/>
      <c r="E51" s="801"/>
      <c r="F51" s="801"/>
      <c r="G51" s="802"/>
      <c r="H51" s="180"/>
      <c r="I51" s="178"/>
      <c r="J51" s="179">
        <f t="shared" si="2"/>
        <v>0</v>
      </c>
    </row>
    <row r="52" spans="1:27" ht="18" customHeight="1" x14ac:dyDescent="0.2">
      <c r="A52" s="562">
        <v>33</v>
      </c>
      <c r="B52" s="800"/>
      <c r="C52" s="801"/>
      <c r="D52" s="801"/>
      <c r="E52" s="801"/>
      <c r="F52" s="801"/>
      <c r="G52" s="802"/>
      <c r="H52" s="237"/>
      <c r="I52" s="178"/>
      <c r="J52" s="179">
        <f t="shared" si="2"/>
        <v>0</v>
      </c>
    </row>
    <row r="53" spans="1:27" ht="18" customHeight="1" x14ac:dyDescent="0.2">
      <c r="A53" s="562">
        <v>34</v>
      </c>
      <c r="B53" s="800"/>
      <c r="C53" s="801"/>
      <c r="D53" s="801"/>
      <c r="E53" s="801"/>
      <c r="F53" s="801"/>
      <c r="G53" s="802"/>
      <c r="H53" s="181"/>
      <c r="I53" s="178"/>
      <c r="J53" s="179">
        <f t="shared" si="2"/>
        <v>0</v>
      </c>
    </row>
    <row r="54" spans="1:27" ht="18" customHeight="1" x14ac:dyDescent="0.2">
      <c r="A54" s="562">
        <v>35</v>
      </c>
      <c r="B54" s="800"/>
      <c r="C54" s="801"/>
      <c r="D54" s="801"/>
      <c r="E54" s="801"/>
      <c r="F54" s="801"/>
      <c r="G54" s="802"/>
      <c r="H54" s="181"/>
      <c r="I54" s="178"/>
      <c r="J54" s="179">
        <f t="shared" si="2"/>
        <v>0</v>
      </c>
    </row>
    <row r="55" spans="1:27" ht="18" customHeight="1" x14ac:dyDescent="0.2">
      <c r="A55" s="562">
        <v>36</v>
      </c>
      <c r="B55" s="800"/>
      <c r="C55" s="801"/>
      <c r="D55" s="801"/>
      <c r="E55" s="801"/>
      <c r="F55" s="801"/>
      <c r="G55" s="802"/>
      <c r="H55" s="180"/>
      <c r="I55" s="178"/>
      <c r="J55" s="179">
        <f t="shared" si="2"/>
        <v>0</v>
      </c>
    </row>
    <row r="56" spans="1:27" ht="18" customHeight="1" x14ac:dyDescent="0.2">
      <c r="A56" s="562">
        <v>37</v>
      </c>
      <c r="B56" s="800"/>
      <c r="C56" s="801"/>
      <c r="D56" s="801"/>
      <c r="E56" s="801"/>
      <c r="F56" s="801"/>
      <c r="G56" s="802"/>
      <c r="H56" s="180"/>
      <c r="I56" s="178"/>
      <c r="J56" s="179">
        <f t="shared" si="2"/>
        <v>0</v>
      </c>
    </row>
    <row r="57" spans="1:27" ht="18" customHeight="1" x14ac:dyDescent="0.2">
      <c r="A57" s="562">
        <v>38</v>
      </c>
      <c r="B57" s="800"/>
      <c r="C57" s="801"/>
      <c r="D57" s="801"/>
      <c r="E57" s="801"/>
      <c r="F57" s="801"/>
      <c r="G57" s="802"/>
      <c r="H57" s="180"/>
      <c r="I57" s="178"/>
      <c r="J57" s="179">
        <f t="shared" si="2"/>
        <v>0</v>
      </c>
    </row>
    <row r="58" spans="1:27" ht="18" customHeight="1" x14ac:dyDescent="0.2">
      <c r="A58" s="562">
        <v>39</v>
      </c>
      <c r="B58" s="800"/>
      <c r="C58" s="801"/>
      <c r="D58" s="801"/>
      <c r="E58" s="801"/>
      <c r="F58" s="801"/>
      <c r="G58" s="802"/>
      <c r="H58" s="180"/>
      <c r="I58" s="178"/>
      <c r="J58" s="179">
        <f t="shared" si="2"/>
        <v>0</v>
      </c>
    </row>
    <row r="59" spans="1:27" s="241" customFormat="1" ht="18" customHeight="1" x14ac:dyDescent="0.2">
      <c r="A59" s="562">
        <v>40</v>
      </c>
      <c r="B59" s="800"/>
      <c r="C59" s="801"/>
      <c r="D59" s="801"/>
      <c r="E59" s="801"/>
      <c r="F59" s="801"/>
      <c r="G59" s="802"/>
      <c r="H59" s="180"/>
      <c r="I59" s="182"/>
      <c r="J59" s="179">
        <f t="shared" si="2"/>
        <v>0</v>
      </c>
      <c r="K59" s="219"/>
      <c r="L59" s="219"/>
      <c r="M59" s="219"/>
      <c r="N59" s="219"/>
      <c r="O59" s="219"/>
      <c r="P59" s="219"/>
      <c r="Q59" s="219"/>
      <c r="R59" s="219"/>
      <c r="S59" s="219"/>
      <c r="T59" s="219"/>
      <c r="U59" s="219"/>
      <c r="V59" s="219"/>
      <c r="W59" s="219"/>
      <c r="X59" s="219"/>
      <c r="Y59" s="219"/>
      <c r="Z59" s="219"/>
      <c r="AA59" s="219"/>
    </row>
    <row r="60" spans="1:27" s="235" customFormat="1" ht="18" customHeight="1" x14ac:dyDescent="0.2">
      <c r="A60" s="62"/>
      <c r="B60" s="816" t="s">
        <v>200</v>
      </c>
      <c r="C60" s="817"/>
      <c r="D60" s="817"/>
      <c r="E60" s="817"/>
      <c r="F60" s="817"/>
      <c r="G60" s="818"/>
      <c r="H60" s="291">
        <f>SUM(H32:H59)</f>
        <v>0</v>
      </c>
      <c r="I60" s="291">
        <f>SUM(I32:I59)</f>
        <v>0</v>
      </c>
      <c r="J60" s="261">
        <f t="shared" si="2"/>
        <v>0</v>
      </c>
      <c r="K60" s="235" t="s">
        <v>197</v>
      </c>
    </row>
    <row r="61" spans="1:27" s="235" customFormat="1" ht="18" customHeight="1" x14ac:dyDescent="0.2">
      <c r="A61" s="238"/>
      <c r="B61" s="819" t="s">
        <v>198</v>
      </c>
      <c r="C61" s="820"/>
      <c r="D61" s="820"/>
      <c r="E61" s="820"/>
      <c r="F61" s="820"/>
      <c r="G61" s="821"/>
      <c r="H61" s="239"/>
      <c r="I61" s="239"/>
      <c r="J61" s="240">
        <f>J17+J28+J60</f>
        <v>0</v>
      </c>
    </row>
    <row r="62" spans="1:27" s="235" customFormat="1" ht="12" customHeight="1" x14ac:dyDescent="0.2">
      <c r="A62" s="553"/>
      <c r="B62" s="554"/>
      <c r="C62" s="554"/>
      <c r="D62" s="554"/>
      <c r="E62" s="554"/>
      <c r="F62" s="554"/>
      <c r="G62" s="554"/>
      <c r="H62" s="555"/>
      <c r="I62" s="556"/>
      <c r="J62" s="556"/>
    </row>
    <row r="63" spans="1:27" s="320" customFormat="1" ht="18" customHeight="1" x14ac:dyDescent="0.2">
      <c r="A63" s="557" t="s">
        <v>263</v>
      </c>
      <c r="B63" s="799" t="s">
        <v>286</v>
      </c>
      <c r="C63" s="799"/>
      <c r="D63" s="799"/>
      <c r="E63" s="799"/>
      <c r="F63" s="799"/>
      <c r="G63" s="799"/>
      <c r="H63" s="799"/>
      <c r="I63" s="799"/>
      <c r="J63" s="563"/>
    </row>
    <row r="64" spans="1:27" s="320" customFormat="1" ht="18" customHeight="1" x14ac:dyDescent="0.2">
      <c r="A64" s="557"/>
      <c r="B64" s="798" t="s">
        <v>287</v>
      </c>
      <c r="C64" s="798"/>
      <c r="D64" s="798"/>
      <c r="E64" s="798"/>
      <c r="F64" s="798"/>
      <c r="G64" s="798"/>
      <c r="H64" s="798"/>
      <c r="I64" s="798"/>
      <c r="J64" s="563"/>
    </row>
    <row r="65" spans="1:10" s="320" customFormat="1" ht="18" customHeight="1" x14ac:dyDescent="0.2">
      <c r="A65" s="557"/>
      <c r="B65" s="798"/>
      <c r="C65" s="798"/>
      <c r="D65" s="798"/>
      <c r="E65" s="798"/>
      <c r="F65" s="798"/>
      <c r="G65" s="798"/>
      <c r="H65" s="798"/>
      <c r="I65" s="798"/>
      <c r="J65" s="563"/>
    </row>
    <row r="66" spans="1:10" s="320" customFormat="1" ht="18" customHeight="1" x14ac:dyDescent="0.2">
      <c r="A66" s="557"/>
      <c r="B66" s="799" t="s">
        <v>285</v>
      </c>
      <c r="C66" s="799"/>
      <c r="D66" s="799"/>
      <c r="E66" s="799"/>
      <c r="F66" s="799"/>
      <c r="G66" s="799"/>
      <c r="H66" s="799"/>
      <c r="I66" s="799"/>
      <c r="J66" s="563"/>
    </row>
    <row r="67" spans="1:10" s="320" customFormat="1" ht="18" customHeight="1" x14ac:dyDescent="0.2">
      <c r="A67" s="557"/>
      <c r="B67" s="798" t="s">
        <v>288</v>
      </c>
      <c r="C67" s="798"/>
      <c r="D67" s="798"/>
      <c r="E67" s="798"/>
      <c r="F67" s="798"/>
      <c r="G67" s="798"/>
      <c r="H67" s="798"/>
      <c r="I67" s="798"/>
      <c r="J67" s="564"/>
    </row>
    <row r="68" spans="1:10" s="320" customFormat="1" ht="18" customHeight="1" x14ac:dyDescent="0.2">
      <c r="A68" s="557"/>
      <c r="B68" s="798"/>
      <c r="C68" s="798"/>
      <c r="D68" s="798"/>
      <c r="E68" s="798"/>
      <c r="F68" s="798"/>
      <c r="G68" s="798"/>
      <c r="H68" s="798"/>
      <c r="I68" s="798"/>
      <c r="J68" s="564"/>
    </row>
    <row r="69" spans="1:10" s="235" customFormat="1" ht="18" hidden="1" customHeight="1" x14ac:dyDescent="0.2">
      <c r="A69" s="558"/>
      <c r="B69" s="556" t="s">
        <v>201</v>
      </c>
      <c r="C69" s="815"/>
      <c r="D69" s="815"/>
      <c r="E69" s="815"/>
      <c r="F69" s="815"/>
      <c r="G69" s="815"/>
      <c r="H69" s="815"/>
      <c r="I69" s="556"/>
      <c r="J69" s="556"/>
    </row>
    <row r="70" spans="1:10" s="235" customFormat="1" hidden="1" x14ac:dyDescent="0.2">
      <c r="A70" s="558"/>
      <c r="B70" s="556"/>
      <c r="C70" s="815"/>
      <c r="D70" s="815"/>
      <c r="E70" s="815"/>
      <c r="F70" s="815"/>
      <c r="G70" s="815"/>
      <c r="H70" s="815"/>
      <c r="I70" s="556"/>
      <c r="J70" s="556"/>
    </row>
  </sheetData>
  <sheetProtection password="9D29" sheet="1" objects="1" scenarios="1"/>
  <protectedRanges>
    <protectedRange password="E7EE" sqref="F28:G28" name="Range2"/>
    <protectedRange password="E7EE" sqref="B18:I19 B29:I29 B32:I58 B60:I60 B59:G59 B10:I16 B17:J17 B22:I27 B28:J28" name="Range1"/>
  </protectedRanges>
  <mergeCells count="64">
    <mergeCell ref="A1:J1"/>
    <mergeCell ref="B29:E29"/>
    <mergeCell ref="B8:E8"/>
    <mergeCell ref="B9:E9"/>
    <mergeCell ref="B10:E10"/>
    <mergeCell ref="I3:J3"/>
    <mergeCell ref="B20:E20"/>
    <mergeCell ref="A4:B4"/>
    <mergeCell ref="A3:B3"/>
    <mergeCell ref="B11:E11"/>
    <mergeCell ref="B13:E13"/>
    <mergeCell ref="B7:E7"/>
    <mergeCell ref="C3:D3"/>
    <mergeCell ref="C4:D4"/>
    <mergeCell ref="B12:E12"/>
    <mergeCell ref="B21:E21"/>
    <mergeCell ref="B19:E19"/>
    <mergeCell ref="B16:E16"/>
    <mergeCell ref="B51:G51"/>
    <mergeCell ref="B49:G49"/>
    <mergeCell ref="B32:G32"/>
    <mergeCell ref="B35:G35"/>
    <mergeCell ref="B39:G39"/>
    <mergeCell ref="B40:G40"/>
    <mergeCell ref="B37:G37"/>
    <mergeCell ref="B38:G38"/>
    <mergeCell ref="B50:G50"/>
    <mergeCell ref="B41:G41"/>
    <mergeCell ref="B42:G42"/>
    <mergeCell ref="B45:G45"/>
    <mergeCell ref="B44:G44"/>
    <mergeCell ref="B43:G43"/>
    <mergeCell ref="B14:E14"/>
    <mergeCell ref="B15:E15"/>
    <mergeCell ref="B24:E24"/>
    <mergeCell ref="B25:E25"/>
    <mergeCell ref="C70:H70"/>
    <mergeCell ref="C69:H69"/>
    <mergeCell ref="B59:G59"/>
    <mergeCell ref="B58:G58"/>
    <mergeCell ref="B55:G55"/>
    <mergeCell ref="B56:G56"/>
    <mergeCell ref="B57:G57"/>
    <mergeCell ref="B60:G60"/>
    <mergeCell ref="B61:G61"/>
    <mergeCell ref="B52:G52"/>
    <mergeCell ref="B53:G53"/>
    <mergeCell ref="B54:G54"/>
    <mergeCell ref="B22:E22"/>
    <mergeCell ref="B46:G46"/>
    <mergeCell ref="B33:G33"/>
    <mergeCell ref="B47:G47"/>
    <mergeCell ref="B36:G36"/>
    <mergeCell ref="B27:E27"/>
    <mergeCell ref="B31:G31"/>
    <mergeCell ref="B30:G30"/>
    <mergeCell ref="B23:E23"/>
    <mergeCell ref="B26:E26"/>
    <mergeCell ref="B34:G34"/>
    <mergeCell ref="B64:I65"/>
    <mergeCell ref="B63:I63"/>
    <mergeCell ref="B66:I66"/>
    <mergeCell ref="B67:I68"/>
    <mergeCell ref="B48:G48"/>
  </mergeCells>
  <phoneticPr fontId="3" type="noConversion"/>
  <dataValidations count="9">
    <dataValidation allowBlank="1" showInputMessage="1" showErrorMessage="1" prompt="Enter Qtr1 - July 1 through September 30 - payments for Fee For Service transports received from Medi-Cal. (i.e. Share of Cost, Other Heath Care, Deductibles, etc.)" sqref="F11:F16"/>
    <dataValidation allowBlank="1" showInputMessage="1" showErrorMessage="1" prompt="Enter Qtr 2 - October 1 through December 31 - payments for Fee For Service transports received from Medi-Cal. (i.e. Share of Cost, Other Heath Care, Deductibles, etc.)" sqref="G11:G16"/>
    <dataValidation allowBlank="1" showInputMessage="1" showErrorMessage="1" prompt="Enter Qtr1 - July 1 through September 30 - payments for Medi-Cal Managed Care revenue from transports - Medi-Cal Managed Care, Medi-Cal Managed Care other, Other Heath Care, Deductibles, etc." sqref="F22:F27"/>
    <dataValidation allowBlank="1" showInputMessage="1" showErrorMessage="1" prompt="Enter Qtr 2 - October 1 through December 31 - payments for Medi-Cal Managed Care revenue from transports - Medi-Cal Managed Care, Medi-Cal Managed Care other, Other Heath Care, Deductibles, etc." sqref="G22:G27"/>
    <dataValidation allowBlank="1" showInputMessage="1" showErrorMessage="1" prompt="Enter MediCal Fee for Service Other Revenue" sqref="B12:E16"/>
    <dataValidation allowBlank="1" showInputMessage="1" showErrorMessage="1" prompt="Enter MediCal Managed Care Other Revenue" sqref="B23:E27"/>
    <dataValidation allowBlank="1" showInputMessage="1" showErrorMessage="1" prompt="Enter the Medical Transportation Service and Non-Medical Transportation Service  funding source. (i.e. Medi-Cal payments, Tax Revenue, Grants, etc.) " sqref="B32:G59"/>
    <dataValidation allowBlank="1" showInputMessage="1" showErrorMessage="1" prompt="Enter revenue amount if it is  Medical Transportation Service  specific. " sqref="H32:H59"/>
    <dataValidation allowBlank="1" showInputMessage="1" showErrorMessage="1" prompt="Enter revenue amount if it is  Non-Medical Transportation Service  specific. " sqref="I32:I59"/>
  </dataValidations>
  <printOptions horizontalCentered="1"/>
  <pageMargins left="0.33" right="0.33" top="0.6" bottom="0.5" header="0.25" footer="0.25"/>
  <pageSetup scale="58" orientation="portrait" r:id="rId1"/>
  <headerFooter alignWithMargins="0">
    <oddHeader>&amp;LState of California – Health and Human Services Agency&amp;RDepartment of Health Care Services</oddHeader>
    <oddFooter>&amp;LDHCS 5285 (Revised 01/2023)&amp;RPage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QAF Unit</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66</Topics>
    <TAGBusPart xmlns="69bc34b3-1921-46c7-8c7a-d18363374b4b" xsi:nil="true"/>
    <Publication_x0020_Type xmlns="69bc34b3-1921-46c7-8c7a-d18363374b4b" xsi:nil="true"/>
    <Abstract xmlns="69bc34b3-1921-46c7-8c7a-d18363374b4b">GEMT Cost Report SFY 2013/14</Abstract>
    <TaxCatchAll xmlns="69bc34b3-1921-46c7-8c7a-d18363374b4b">
      <Value>26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_dlc_DocId xmlns="69bc34b3-1921-46c7-8c7a-d18363374b4b">DHCSDOC-2129867196-5515</_dlc_DocId>
    <_dlc_DocIdUrl xmlns="69bc34b3-1921-46c7-8c7a-d18363374b4b">
      <Url>http://dhcsgovstaging:88/provgovpart/_layouts/15/DocIdRedir.aspx?ID=DHCSDOC-2129867196-5515</Url>
      <Description>DHCSDOC-2129867196-5515</Description>
    </_dlc_DocIdUrl>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7BC8D08-802E-4183-8932-66A601BF8FFE}"/>
</file>

<file path=customXml/itemProps2.xml><?xml version="1.0" encoding="utf-8"?>
<ds:datastoreItem xmlns:ds="http://schemas.openxmlformats.org/officeDocument/2006/customXml" ds:itemID="{13CC83E0-ECB7-43A9-8049-1A27D4214043}">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885d9017-c42c-4130-b512-59f6980cbf62"/>
    <ds:schemaRef ds:uri="http://schemas.microsoft.com/sharepoint/v3"/>
    <ds:schemaRef ds:uri="http://purl.org/dc/elements/1.1/"/>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98960E4-3859-4771-B74D-0E4CF273F401}">
  <ds:schemaRefs>
    <ds:schemaRef ds:uri="http://schemas.microsoft.com/office/2006/metadata/longProperties"/>
  </ds:schemaRefs>
</ds:datastoreItem>
</file>

<file path=customXml/itemProps4.xml><?xml version="1.0" encoding="utf-8"?>
<ds:datastoreItem xmlns:ds="http://schemas.openxmlformats.org/officeDocument/2006/customXml" ds:itemID="{9CB0E08D-13E0-415C-8F3B-A5422D2AAD79}">
  <ds:schemaRefs>
    <ds:schemaRef ds:uri="http://schemas.microsoft.com/sharepoint/v3/contenttype/forms"/>
  </ds:schemaRefs>
</ds:datastoreItem>
</file>

<file path=customXml/itemProps5.xml><?xml version="1.0" encoding="utf-8"?>
<ds:datastoreItem xmlns:ds="http://schemas.openxmlformats.org/officeDocument/2006/customXml" ds:itemID="{4DFFC78F-FEE6-4BA6-BB5D-636033B42F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Certification</vt:lpstr>
      <vt:lpstr>Sch 1 - Total Expense</vt:lpstr>
      <vt:lpstr>Sch 2 - MTS Expense</vt:lpstr>
      <vt:lpstr>Sch 3 - NON-MTS Expense</vt:lpstr>
      <vt:lpstr>Sch 4 - CRSB</vt:lpstr>
      <vt:lpstr>Sch 5 - A&amp;G</vt:lpstr>
      <vt:lpstr>Sch 6 - Reclassifications</vt:lpstr>
      <vt:lpstr>Sch 7 - Adjustments</vt:lpstr>
      <vt:lpstr>Sch 8 - Revenues </vt:lpstr>
      <vt:lpstr>Sch 9 - Final Settlement</vt:lpstr>
      <vt:lpstr>Sch 10 - Notes</vt:lpstr>
      <vt:lpstr>Data Validation Lists</vt:lpstr>
      <vt:lpstr>Fire_District_Name</vt:lpstr>
      <vt:lpstr>FYE</vt:lpstr>
      <vt:lpstr>NPI</vt:lpstr>
      <vt:lpstr>Certification!Print_Area</vt:lpstr>
      <vt:lpstr>'Sch 1 - Total Expense'!Print_Area</vt:lpstr>
      <vt:lpstr>'Sch 2 - MTS Expense'!Print_Area</vt:lpstr>
      <vt:lpstr>'Sch 3 - NON-MTS Expense'!Print_Area</vt:lpstr>
      <vt:lpstr>'Sch 4 - CRSB'!Print_Area</vt:lpstr>
      <vt:lpstr>'Sch 5 - A&amp;G'!Print_Area</vt:lpstr>
      <vt:lpstr>'Sch 7 - Adjustments'!Print_Area</vt:lpstr>
      <vt:lpstr>'Sch 8 - Revenues '!Print_Area</vt:lpstr>
      <vt:lpstr>'Sch 1 - Total Expense'!Print_Titles</vt:lpstr>
      <vt:lpstr>'Sch 2 - MTS Expense'!Print_Titles</vt:lpstr>
      <vt:lpstr>'Sch 3 - NON-MTS Expense'!Print_Titles</vt:lpstr>
      <vt:lpstr>'Sch 6 - Reclassifications'!Print_Titles</vt:lpstr>
    </vt:vector>
  </TitlesOfParts>
  <Company>Sac Metro Fire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GEMT Cost Report for SFY 2013/14</dc:title>
  <dc:creator>RMc 242931</dc:creator>
  <cp:keywords>GEMT Cost Report</cp:keywords>
  <cp:lastModifiedBy>Murray, Don@DHCS</cp:lastModifiedBy>
  <cp:lastPrinted>2023-02-27T17:20:17Z</cp:lastPrinted>
  <dcterms:created xsi:type="dcterms:W3CDTF">2012-10-19T22:55:23Z</dcterms:created>
  <dcterms:modified xsi:type="dcterms:W3CDTF">2023-02-27T17:20:31Z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Order">
    <vt:lpwstr>665700.000000000</vt:lpwstr>
  </property>
  <property fmtid="{D5CDD505-2E9C-101B-9397-08002B2CF9AE}" pid="5" name="xd_ProgID">
    <vt:lpwstr/>
  </property>
  <property fmtid="{D5CDD505-2E9C-101B-9397-08002B2CF9AE}" pid="6" name="PublishingStartDate">
    <vt:lpwstr/>
  </property>
  <property fmtid="{D5CDD505-2E9C-101B-9397-08002B2CF9AE}" pid="7" name="PublishingExpirationDate">
    <vt:lpwstr/>
  </property>
  <property fmtid="{D5CDD505-2E9C-101B-9397-08002B2CF9AE}" pid="8" name="_SourceUrl">
    <vt:lpwstr/>
  </property>
  <property fmtid="{D5CDD505-2E9C-101B-9397-08002B2CF9AE}" pid="9" name="_SharedFileIndex">
    <vt:lpwstr/>
  </property>
  <property fmtid="{D5CDD505-2E9C-101B-9397-08002B2CF9AE}" pid="10" name="ContentTypeId">
    <vt:lpwstr>0x010100EEE380F46F125946A8B4C4C90D9FFCDC002BD714A348B448409FBFD44A860871DB</vt:lpwstr>
  </property>
  <property fmtid="{D5CDD505-2E9C-101B-9397-08002B2CF9AE}" pid="11" name="_dlc_DocIdItemGuid">
    <vt:lpwstr>81c3efed-b7b3-4667-9b32-34b9255b3929</vt:lpwstr>
  </property>
  <property fmtid="{D5CDD505-2E9C-101B-9397-08002B2CF9AE}" pid="12" name="Division">
    <vt:lpwstr>26;#Safety Net Financing|98a10317-0f4b-4681-a834-3602f5981606</vt:lpwstr>
  </property>
</Properties>
</file>